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theplantcompany.sharepoint.com/sites/TPCSales/Shared Documents/! Client Availabilty/Zone Avails/2025/WK 39/"/>
    </mc:Choice>
  </mc:AlternateContent>
  <xr:revisionPtr revIDLastSave="216" documentId="8_{BA2E59D2-D274-429A-A26B-07E8C04A3CB5}" xr6:coauthVersionLast="47" xr6:coauthVersionMax="47" xr10:uidLastSave="{D71D60E5-FCD6-4635-A613-8D37E8466DD1}"/>
  <workbookProtection workbookAlgorithmName="SHA-512" workbookHashValue="4w135UW2yLd/DW5sGTqfanb52UxeouscKFVDVrdlUd4JDPYcQTmcVesi/+qqNbpp0wGo4e3gManh704at6oYTQ==" workbookSaltValue="/tGmd13ygVfCKs4W0ZlFgg==" workbookSpinCount="100000" lockStructure="1"/>
  <bookViews>
    <workbookView xWindow="-120" yWindow="-120" windowWidth="29040" windowHeight="15720" xr2:uid="{82ABF5B3-253E-47A1-BBCB-17E5A73CA034}"/>
  </bookViews>
  <sheets>
    <sheet name="availability" sheetId="2" r:id="rId1"/>
  </sheets>
  <definedNames>
    <definedName name="_xlnm._FilterDatabase" localSheetId="0" hidden="1">availability!$R$1:$R$965</definedName>
    <definedName name="_xlnm.Print_Area" localSheetId="0">availability!$B$2:$Q$964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79" i="2" l="1"/>
  <c r="L82" i="2"/>
  <c r="L81" i="2"/>
  <c r="L80" i="2"/>
  <c r="L792" i="2" l="1"/>
  <c r="L772" i="2"/>
  <c r="L214" i="2"/>
  <c r="L206" i="2"/>
  <c r="L770" i="2" l="1"/>
  <c r="L699" i="2"/>
  <c r="L669" i="2"/>
  <c r="L648" i="2"/>
  <c r="L647" i="2"/>
  <c r="L646" i="2"/>
  <c r="L645" i="2"/>
  <c r="L644" i="2"/>
  <c r="L643" i="2"/>
  <c r="L642" i="2"/>
  <c r="L297" i="2"/>
  <c r="L294" i="2"/>
  <c r="L292" i="2"/>
  <c r="L289" i="2"/>
  <c r="L283" i="2"/>
  <c r="L125" i="2"/>
  <c r="J75" i="2"/>
  <c r="J74" i="2"/>
  <c r="O41" i="2"/>
  <c r="N55" i="2" s="1"/>
  <c r="G56" i="2" l="1"/>
  <c r="L466" i="2" l="1"/>
  <c r="L440" i="2"/>
  <c r="L559" i="2"/>
  <c r="L824" i="2"/>
  <c r="L622" i="2"/>
  <c r="L621" i="2"/>
  <c r="L672" i="2"/>
  <c r="L668" i="2"/>
  <c r="L573" i="2"/>
  <c r="L696" i="2"/>
  <c r="L233" i="2"/>
  <c r="L417" i="2"/>
  <c r="L260" i="2"/>
  <c r="L259" i="2"/>
  <c r="L324" i="2"/>
  <c r="L806" i="2" l="1"/>
  <c r="L800" i="2"/>
  <c r="L768" i="2"/>
  <c r="L761" i="2"/>
  <c r="L685" i="2"/>
  <c r="L684" i="2"/>
  <c r="L683" i="2"/>
  <c r="L662" i="2"/>
  <c r="L661" i="2"/>
  <c r="L655" i="2"/>
  <c r="L637" i="2"/>
  <c r="L541" i="2"/>
  <c r="L499" i="2"/>
  <c r="L436" i="2"/>
  <c r="L406" i="2" l="1"/>
  <c r="L407" i="2"/>
  <c r="L717" i="2"/>
  <c r="L651" i="2"/>
  <c r="L641" i="2"/>
  <c r="L579" i="2"/>
  <c r="L543" i="2"/>
  <c r="L540" i="2"/>
  <c r="L530" i="2"/>
  <c r="L529" i="2"/>
  <c r="L528" i="2"/>
  <c r="L527" i="2"/>
  <c r="L526" i="2"/>
  <c r="L525" i="2"/>
  <c r="L524" i="2"/>
  <c r="L523" i="2"/>
  <c r="L522" i="2"/>
  <c r="N39" i="2" l="1"/>
  <c r="L128" i="2" l="1"/>
  <c r="L127" i="2"/>
  <c r="L126" i="2"/>
  <c r="L124" i="2"/>
  <c r="L123" i="2"/>
  <c r="L122" i="2"/>
  <c r="L940" i="2" l="1"/>
  <c r="L864" i="2"/>
  <c r="L861" i="2"/>
  <c r="L860" i="2"/>
  <c r="L854" i="2"/>
  <c r="L837" i="2"/>
  <c r="L840" i="2"/>
  <c r="L639" i="2"/>
  <c r="L638" i="2"/>
  <c r="L542" i="2"/>
  <c r="L539" i="2"/>
  <c r="L515" i="2"/>
  <c r="L513" i="2"/>
  <c r="L493" i="2"/>
  <c r="L470" i="2"/>
  <c r="L469" i="2"/>
  <c r="L716" i="2" l="1"/>
  <c r="L588" i="2"/>
  <c r="L581" i="2"/>
  <c r="L575" i="2"/>
  <c r="L640" i="2"/>
  <c r="L501" i="2"/>
  <c r="L484" i="2"/>
  <c r="L497" i="2"/>
  <c r="L495" i="2"/>
  <c r="L494" i="2"/>
  <c r="L492" i="2"/>
  <c r="L491" i="2"/>
  <c r="J65" i="2"/>
  <c r="L65" i="2" s="1"/>
  <c r="L75" i="2"/>
  <c r="L74" i="2"/>
  <c r="J73" i="2"/>
  <c r="J70" i="2"/>
  <c r="L70" i="2" s="1"/>
  <c r="J69" i="2"/>
  <c r="L69" i="2" s="1"/>
  <c r="J68" i="2"/>
  <c r="L68" i="2" s="1"/>
  <c r="J67" i="2"/>
  <c r="L67" i="2" s="1"/>
  <c r="J66" i="2"/>
  <c r="L66" i="2" s="1"/>
  <c r="J64" i="2"/>
  <c r="L64" i="2" s="1"/>
  <c r="J63" i="2"/>
  <c r="L63" i="2" s="1"/>
  <c r="L563" i="2"/>
  <c r="L562" i="2"/>
  <c r="L561" i="2"/>
  <c r="L560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38" i="2"/>
  <c r="L537" i="2"/>
  <c r="L536" i="2"/>
  <c r="L535" i="2"/>
  <c r="L534" i="2"/>
  <c r="L533" i="2"/>
  <c r="L532" i="2"/>
  <c r="L531" i="2"/>
  <c r="L521" i="2"/>
  <c r="L520" i="2"/>
  <c r="L519" i="2"/>
  <c r="L518" i="2"/>
  <c r="L517" i="2"/>
  <c r="L516" i="2"/>
  <c r="L514" i="2"/>
  <c r="L512" i="2"/>
  <c r="L511" i="2"/>
  <c r="L510" i="2"/>
  <c r="L509" i="2"/>
  <c r="L508" i="2"/>
  <c r="L507" i="2"/>
  <c r="L506" i="2"/>
  <c r="L505" i="2"/>
  <c r="L504" i="2"/>
  <c r="L503" i="2"/>
  <c r="L502" i="2"/>
  <c r="L500" i="2"/>
  <c r="L498" i="2"/>
  <c r="L496" i="2"/>
  <c r="L490" i="2"/>
  <c r="L489" i="2"/>
  <c r="L488" i="2"/>
  <c r="L487" i="2"/>
  <c r="L486" i="2"/>
  <c r="L485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68" i="2"/>
  <c r="L467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39" i="2"/>
  <c r="L438" i="2"/>
  <c r="L437" i="2"/>
  <c r="L435" i="2"/>
  <c r="L434" i="2"/>
  <c r="L433" i="2"/>
  <c r="L432" i="2"/>
  <c r="L431" i="2"/>
  <c r="L430" i="2"/>
  <c r="L429" i="2"/>
  <c r="L428" i="2"/>
  <c r="L427" i="2"/>
  <c r="L42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1" i="2"/>
  <c r="L120" i="2"/>
  <c r="L119" i="2"/>
  <c r="L118" i="2"/>
  <c r="L117" i="2"/>
  <c r="L87" i="2"/>
  <c r="L78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6" i="2"/>
  <c r="L941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3" i="2"/>
  <c r="L862" i="2"/>
  <c r="L859" i="2"/>
  <c r="L858" i="2"/>
  <c r="L857" i="2"/>
  <c r="L856" i="2"/>
  <c r="L855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39" i="2"/>
  <c r="L838" i="2"/>
  <c r="L836" i="2"/>
  <c r="L422" i="2"/>
  <c r="L421" i="2"/>
  <c r="L420" i="2"/>
  <c r="L419" i="2"/>
  <c r="L418" i="2"/>
  <c r="L416" i="2"/>
  <c r="L415" i="2"/>
  <c r="L414" i="2"/>
  <c r="L413" i="2"/>
  <c r="L412" i="2"/>
  <c r="L411" i="2"/>
  <c r="L410" i="2"/>
  <c r="L409" i="2"/>
  <c r="L408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49" i="2"/>
  <c r="L348" i="2"/>
  <c r="L347" i="2"/>
  <c r="L346" i="2"/>
  <c r="L345" i="2"/>
  <c r="L343" i="2"/>
  <c r="L342" i="2"/>
  <c r="L341" i="2"/>
  <c r="L340" i="2"/>
  <c r="L339" i="2"/>
  <c r="L338" i="2"/>
  <c r="L344" i="2"/>
  <c r="L833" i="2"/>
  <c r="L832" i="2"/>
  <c r="L831" i="2"/>
  <c r="L830" i="2"/>
  <c r="L829" i="2"/>
  <c r="L828" i="2"/>
  <c r="L827" i="2"/>
  <c r="L826" i="2"/>
  <c r="L825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5" i="2"/>
  <c r="L804" i="2"/>
  <c r="L803" i="2"/>
  <c r="L802" i="2"/>
  <c r="L801" i="2"/>
  <c r="L799" i="2"/>
  <c r="L798" i="2"/>
  <c r="L797" i="2"/>
  <c r="L796" i="2"/>
  <c r="L795" i="2"/>
  <c r="L794" i="2"/>
  <c r="L793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1" i="2"/>
  <c r="L769" i="2"/>
  <c r="L767" i="2"/>
  <c r="L766" i="2"/>
  <c r="L765" i="2"/>
  <c r="L764" i="2"/>
  <c r="L763" i="2"/>
  <c r="L762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8" i="2"/>
  <c r="L697" i="2"/>
  <c r="L695" i="2"/>
  <c r="L694" i="2"/>
  <c r="L693" i="2"/>
  <c r="L692" i="2"/>
  <c r="L691" i="2"/>
  <c r="L690" i="2"/>
  <c r="L689" i="2"/>
  <c r="L688" i="2"/>
  <c r="L687" i="2"/>
  <c r="L686" i="2"/>
  <c r="L682" i="2"/>
  <c r="L681" i="2"/>
  <c r="L680" i="2"/>
  <c r="L679" i="2"/>
  <c r="L678" i="2"/>
  <c r="L677" i="2"/>
  <c r="L676" i="2"/>
  <c r="L675" i="2"/>
  <c r="L674" i="2"/>
  <c r="L673" i="2"/>
  <c r="L671" i="2"/>
  <c r="L670" i="2"/>
  <c r="L667" i="2"/>
  <c r="L666" i="2"/>
  <c r="L665" i="2"/>
  <c r="L664" i="2"/>
  <c r="L663" i="2"/>
  <c r="L660" i="2"/>
  <c r="L659" i="2"/>
  <c r="L658" i="2"/>
  <c r="L657" i="2"/>
  <c r="L656" i="2"/>
  <c r="L654" i="2"/>
  <c r="L653" i="2"/>
  <c r="L652" i="2"/>
  <c r="L650" i="2"/>
  <c r="L649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7" i="2"/>
  <c r="L586" i="2"/>
  <c r="L585" i="2"/>
  <c r="L584" i="2"/>
  <c r="L583" i="2"/>
  <c r="L582" i="2"/>
  <c r="L580" i="2"/>
  <c r="L578" i="2"/>
  <c r="L577" i="2"/>
  <c r="L576" i="2"/>
  <c r="L574" i="2"/>
  <c r="L572" i="2"/>
  <c r="L571" i="2"/>
  <c r="L570" i="2"/>
  <c r="L569" i="2"/>
  <c r="L568" i="2"/>
  <c r="L567" i="2"/>
  <c r="L566" i="2"/>
  <c r="L335" i="2"/>
  <c r="L334" i="2"/>
  <c r="L333" i="2"/>
  <c r="L332" i="2"/>
  <c r="L331" i="2"/>
  <c r="L330" i="2"/>
  <c r="L329" i="2"/>
  <c r="L328" i="2"/>
  <c r="L327" i="2"/>
  <c r="L326" i="2"/>
  <c r="L325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6" i="2"/>
  <c r="L295" i="2"/>
  <c r="L293" i="2"/>
  <c r="L291" i="2"/>
  <c r="L290" i="2"/>
  <c r="L288" i="2"/>
  <c r="L287" i="2"/>
  <c r="L286" i="2"/>
  <c r="L285" i="2"/>
  <c r="L284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3" i="2"/>
  <c r="L212" i="2"/>
  <c r="L211" i="2"/>
  <c r="L210" i="2"/>
  <c r="L209" i="2"/>
  <c r="L208" i="2"/>
  <c r="L207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5" i="2"/>
  <c r="L184" i="2"/>
  <c r="L183" i="2"/>
  <c r="L182" i="2"/>
  <c r="L181" i="2"/>
  <c r="L180" i="2"/>
  <c r="L179" i="2"/>
  <c r="L116" i="2"/>
  <c r="L186" i="2"/>
  <c r="L564" i="2" l="1"/>
  <c r="L176" i="2"/>
  <c r="L71" i="2"/>
  <c r="L73" i="2"/>
  <c r="L76" i="2" s="1"/>
  <c r="L350" i="2"/>
  <c r="L113" i="2"/>
  <c r="L83" i="2"/>
  <c r="L834" i="2"/>
  <c r="L423" i="2"/>
  <c r="L336" i="2"/>
  <c r="L942" i="2"/>
  <c r="O944" i="2" l="1"/>
  <c r="O946" i="2" l="1"/>
  <c r="O959" i="2" s="1"/>
</calcChain>
</file>

<file path=xl/sharedStrings.xml><?xml version="1.0" encoding="utf-8"?>
<sst xmlns="http://schemas.openxmlformats.org/spreadsheetml/2006/main" count="6838" uniqueCount="2554">
  <si>
    <t>SAVE AS' a COPY BEFORE WORKING ON PLEASE</t>
  </si>
  <si>
    <t>1. Highlight Copy week's avail #'s from 12 cm 17 cm products on general availability from growers all 12 cm and 17 cm product</t>
  </si>
  <si>
    <t>Contact:</t>
  </si>
  <si>
    <t>Phone:</t>
  </si>
  <si>
    <t>Email:</t>
  </si>
  <si>
    <t>2. paste column starting with Alocasia bambino 12cm</t>
  </si>
  <si>
    <t>Grower's Choice Bundles</t>
  </si>
  <si>
    <t>Week #:</t>
  </si>
  <si>
    <t>3. Insert a cell in orange and shift cells down ( to accommodate green row)</t>
  </si>
  <si>
    <t xml:space="preserve">4. SAVE AS "zone B availability week ' ' </t>
  </si>
  <si>
    <t>Essentials Bundle</t>
  </si>
  <si>
    <t>Traditional Bundle</t>
  </si>
  <si>
    <t>H2O Bundle</t>
  </si>
  <si>
    <t>QTY</t>
  </si>
  <si>
    <t>Retail Display Bundle</t>
  </si>
  <si>
    <t>Bundle Sub Total:</t>
  </si>
  <si>
    <t>Add- on Total:</t>
  </si>
  <si>
    <t>Select your Zone</t>
  </si>
  <si>
    <t>Shipping Cost</t>
  </si>
  <si>
    <t>Check here</t>
  </si>
  <si>
    <t>Zone A:</t>
  </si>
  <si>
    <t>Zone B:</t>
  </si>
  <si>
    <t>Zone C:</t>
  </si>
  <si>
    <t>Zone D:</t>
  </si>
  <si>
    <t>Zone E:</t>
  </si>
  <si>
    <t>Zone F:</t>
  </si>
  <si>
    <t xml:space="preserve">Do you Require a Lift Gate:  </t>
  </si>
  <si>
    <t>ITEMS</t>
  </si>
  <si>
    <t>UNITS/CASE</t>
  </si>
  <si>
    <t>PRICE/CASE</t>
  </si>
  <si>
    <t>CASE QTY</t>
  </si>
  <si>
    <t>Order Total:</t>
  </si>
  <si>
    <t>TOTAL ADD ON CASE QTY</t>
  </si>
  <si>
    <t>Buyer's Choice Ordering</t>
  </si>
  <si>
    <t>Size</t>
  </si>
  <si>
    <t>Collection</t>
  </si>
  <si>
    <t>H20 Products</t>
  </si>
  <si>
    <t># Ordering</t>
  </si>
  <si>
    <t>Total pcs</t>
  </si>
  <si>
    <t>Unit Cost</t>
  </si>
  <si>
    <t>Plant Sub-Total</t>
  </si>
  <si>
    <t>Plant Specs</t>
  </si>
  <si>
    <t>Suggested Retails in Grower Pot</t>
  </si>
  <si>
    <t xml:space="preserve">H20 </t>
  </si>
  <si>
    <t>leafjoy H20®</t>
  </si>
  <si>
    <t>leafjoy H20®Bowls   12/case</t>
  </si>
  <si>
    <t>Bowl</t>
  </si>
  <si>
    <t>$19.99 - $24.99</t>
  </si>
  <si>
    <t>5. Filter out plants less than 25</t>
  </si>
  <si>
    <t>leafjoy H20® Beakers  12/case</t>
  </si>
  <si>
    <t>Beaker</t>
  </si>
  <si>
    <t>leafjoy H20® Minis  20/case</t>
  </si>
  <si>
    <t>Mini Cylinder</t>
  </si>
  <si>
    <t>$14.99 - $19.99</t>
  </si>
  <si>
    <t>6. Check current week's orders to see if anything else moved to below 50</t>
  </si>
  <si>
    <t>leafjoy H20® Venti Bowls  6/case</t>
  </si>
  <si>
    <t>Venti Bowl</t>
  </si>
  <si>
    <t>$39.99- $49.99</t>
  </si>
  <si>
    <t>leafjoy H20® Specialty Elkhorn  16/case</t>
  </si>
  <si>
    <t>Asst.</t>
  </si>
  <si>
    <t>7. change font to red for plant names that are between 25-50 available</t>
  </si>
  <si>
    <t>leafjoy H20® Specialty Shenandoah  16/case</t>
  </si>
  <si>
    <t>leafjoy H20® Specialty Deco Ring  24/case</t>
  </si>
  <si>
    <t>leafjoy H20® Specialty Mason Jar 20/case</t>
  </si>
  <si>
    <t xml:space="preserve">Asst. </t>
  </si>
  <si>
    <t>Terraform Terrariums</t>
  </si>
  <si>
    <t>Large</t>
  </si>
  <si>
    <t>Terraform Terrarium</t>
  </si>
  <si>
    <t>Large Terraform Terrarium (Case of 2)</t>
  </si>
  <si>
    <t>Medium</t>
  </si>
  <si>
    <t>Small</t>
  </si>
  <si>
    <t>Rare and Wonderful!</t>
  </si>
  <si>
    <t># in Cache Pot</t>
  </si>
  <si>
    <t>17cm</t>
  </si>
  <si>
    <t xml:space="preserve">TRIAL - Alocasia Macrorrhizos Camouflage Variegata </t>
  </si>
  <si>
    <t>FP-1639</t>
  </si>
  <si>
    <t>16" - 22"</t>
  </si>
  <si>
    <t>$129.99 - $149.99</t>
  </si>
  <si>
    <t xml:space="preserve">TRIAL - Alocasia Odora Variegated Batik </t>
  </si>
  <si>
    <t>FP-2094</t>
  </si>
  <si>
    <t xml:space="preserve">TRIAL - Monstera Burle Marx's Flame </t>
  </si>
  <si>
    <t>FP-1671</t>
  </si>
  <si>
    <t>16" - 24"</t>
  </si>
  <si>
    <t>SPECIALTY PRICING</t>
  </si>
  <si>
    <t>Doc Block Anthuriums</t>
  </si>
  <si>
    <t xml:space="preserve">Mix and Match! </t>
  </si>
  <si>
    <t>Available to order in any quantity! Order as few as 1, and as many as 1000!</t>
  </si>
  <si>
    <t>Each Plant</t>
  </si>
  <si>
    <t>12cm</t>
  </si>
  <si>
    <t xml:space="preserve">3 leaves 3-6" long </t>
  </si>
  <si>
    <t>9cm - 24 units per case (split cases 12 and 12)</t>
  </si>
  <si>
    <t>9cm</t>
  </si>
  <si>
    <t>Begonia African Jungle</t>
  </si>
  <si>
    <t>FP-1292</t>
  </si>
  <si>
    <t>8" - 10"</t>
  </si>
  <si>
    <t>$6.99 - $7.99</t>
  </si>
  <si>
    <t xml:space="preserve">Begonia Black Velvet </t>
  </si>
  <si>
    <t>FP-1289</t>
  </si>
  <si>
    <t>6" - 8"</t>
  </si>
  <si>
    <t>Begonia Dappled Morning™ (Double Dot)</t>
  </si>
  <si>
    <t>FP-1254</t>
  </si>
  <si>
    <t>Begonia Obsidian™ (Black Forest)</t>
  </si>
  <si>
    <t>FP-829</t>
  </si>
  <si>
    <t xml:space="preserve">Chlorophytum Pixie Punk™ (Ocean) </t>
  </si>
  <si>
    <t>FP-822</t>
  </si>
  <si>
    <t>H 8"-10" W 7"</t>
  </si>
  <si>
    <t>Crassula Pretty in Pewter™ (Tenelli)</t>
  </si>
  <si>
    <t>FP-827</t>
  </si>
  <si>
    <t>H 5.5"- 7.5" W 5"</t>
  </si>
  <si>
    <t>Curio Turquoise Tentacles™ (Mount Everest)</t>
  </si>
  <si>
    <t>FP-826</t>
  </si>
  <si>
    <t>7" - 10"</t>
  </si>
  <si>
    <t>Cyanotis Frosted Terra™ (Somaliensis)</t>
  </si>
  <si>
    <t>FP-1145</t>
  </si>
  <si>
    <t>H 5"-6"  W 5"</t>
  </si>
  <si>
    <t xml:space="preserve">Delosperma Cactini™ (Echinatum) </t>
  </si>
  <si>
    <t>FP-1259</t>
  </si>
  <si>
    <t>H 5"- 6"  W 4.5"</t>
  </si>
  <si>
    <t xml:space="preserve">Epipremnum Jade </t>
  </si>
  <si>
    <t>FP-989</t>
  </si>
  <si>
    <t>H 7"-9" W 7"</t>
  </si>
  <si>
    <t>Epipremnum Njoy</t>
  </si>
  <si>
    <t>FP-1160</t>
  </si>
  <si>
    <t>H 6"-8" W 6"</t>
  </si>
  <si>
    <t>Epipremnum Off to Oz™ (Neon)</t>
  </si>
  <si>
    <t>FP-990</t>
  </si>
  <si>
    <t>Epipremnum Snowy Morning™ (Marble Queen)</t>
  </si>
  <si>
    <t>FP-849</t>
  </si>
  <si>
    <t xml:space="preserve">Epipremnum Summer Nights™ (Hawaiian) </t>
  </si>
  <si>
    <t>FP-843</t>
  </si>
  <si>
    <t>Fern Cute as a Button™ (Duffi)</t>
  </si>
  <si>
    <t>FP-790</t>
  </si>
  <si>
    <t xml:space="preserve">Fern Platycerium Ribbon Dance™ (Veitchii) </t>
  </si>
  <si>
    <t>FP-1429</t>
  </si>
  <si>
    <t>7" - 12"</t>
  </si>
  <si>
    <t>Fern Platycerium Sword Dance™ (bifurcatum)</t>
  </si>
  <si>
    <t>FP-1871</t>
  </si>
  <si>
    <t>Fern Ruffled Arrow™ (Rumohra Variegata)</t>
  </si>
  <si>
    <t>FP-1442</t>
  </si>
  <si>
    <t>Fern Wooly Tassel™ (Davallia Fejeensis)</t>
  </si>
  <si>
    <t>FP-1428</t>
  </si>
  <si>
    <t>7"-14"</t>
  </si>
  <si>
    <t>Fern Twirly Whirly™  (Emina)</t>
  </si>
  <si>
    <t>FP-788</t>
  </si>
  <si>
    <t>Fittonia All The Time (Tiger/White Tiger)</t>
  </si>
  <si>
    <t>FP-872</t>
  </si>
  <si>
    <t>H 4.5"-7" W 4.5"</t>
  </si>
  <si>
    <t>Fittonia Breaking News (Jungle Flame)</t>
  </si>
  <si>
    <t>FP-969</t>
  </si>
  <si>
    <t>Fittonia Broadcast (Purple Snow Anne)</t>
  </si>
  <si>
    <t>FP-974</t>
  </si>
  <si>
    <t>Fittonia Current News (Forest)</t>
  </si>
  <si>
    <t>FP-1112</t>
  </si>
  <si>
    <t>Fittonia Dispatch™ (Verschaffeltii Pink)</t>
  </si>
  <si>
    <t>FP-1395</t>
  </si>
  <si>
    <t>Fittonia Late Night (Marble Green)</t>
  </si>
  <si>
    <t>FP-972</t>
  </si>
  <si>
    <t>Fittonia Latest News (Flammule)</t>
  </si>
  <si>
    <t>FP-971</t>
  </si>
  <si>
    <t>Fittonia Media (Red Flame)</t>
  </si>
  <si>
    <t>FP-871</t>
  </si>
  <si>
    <t>Fittonia Nightly (Zalm Forest Flame)</t>
  </si>
  <si>
    <t>FP-867</t>
  </si>
  <si>
    <t>Fittonia Primetime (Skeleton)</t>
  </si>
  <si>
    <t>FP-865</t>
  </si>
  <si>
    <t>Fittonia Top Stories (Pink Forest Flame)</t>
  </si>
  <si>
    <t>FP-973</t>
  </si>
  <si>
    <t>Fittonia World Views (Lovers)</t>
  </si>
  <si>
    <t>FP-870</t>
  </si>
  <si>
    <t>Hoya Adrift™ (Rosita)</t>
  </si>
  <si>
    <t>FP-1045</t>
  </si>
  <si>
    <t>H 5"-7" W 5"</t>
  </si>
  <si>
    <t xml:space="preserve"> Hoya Autumn Blush</t>
  </si>
  <si>
    <t>FP-1320</t>
  </si>
  <si>
    <t>H 5" - 7" W 6"</t>
  </si>
  <si>
    <t>Hoya Carnosa Freckled Splash</t>
  </si>
  <si>
    <t>FP-1044</t>
  </si>
  <si>
    <t>H 6"- 8" W 6"</t>
  </si>
  <si>
    <t>Hoya Chouke</t>
  </si>
  <si>
    <t>FP-1369</t>
  </si>
  <si>
    <t>Hoya Emerald Surf™ (Endauensis)</t>
  </si>
  <si>
    <t>FP-1299</t>
  </si>
  <si>
    <t>H 5" - 8"</t>
  </si>
  <si>
    <t>Hoya Green Light™ (Carnosa Tricolor)</t>
  </si>
  <si>
    <t>FP-1188</t>
  </si>
  <si>
    <t>H 6" - 8" W 6"</t>
  </si>
  <si>
    <t>Hoya Kelp Grove™ (Wayettii Tricolor)</t>
  </si>
  <si>
    <t>FP-1047</t>
  </si>
  <si>
    <t>H 5"-7" W 6"</t>
  </si>
  <si>
    <t>Hoya Mathilde Splash</t>
  </si>
  <si>
    <t>FP-1332</t>
  </si>
  <si>
    <t>H 6" - 7"  W 6"</t>
  </si>
  <si>
    <t>Hoya Misty Morning™ (Lacunosa Mint)</t>
  </si>
  <si>
    <t>FP-1186</t>
  </si>
  <si>
    <t>Hoya Sea Stones™ (Burtoniae Variegated/DS-70)</t>
  </si>
  <si>
    <t>FP-1043</t>
  </si>
  <si>
    <t>H 5"-7"</t>
  </si>
  <si>
    <t>Hoya Teacup Anemone™ (Fitchii)</t>
  </si>
  <si>
    <t>FP-1042</t>
  </si>
  <si>
    <t>H 7"-10"</t>
  </si>
  <si>
    <t>Hoya Vangviengiensis</t>
  </si>
  <si>
    <t>FP-1302</t>
  </si>
  <si>
    <t>Peperomia Salt and Pepper™ (Gold Dust)</t>
  </si>
  <si>
    <t>FP-589</t>
  </si>
  <si>
    <t>H 6.5"- 8.5" W 5"</t>
  </si>
  <si>
    <t>Peperomia Spice is Nice™ (Obtipan Green)</t>
  </si>
  <si>
    <t>FP-821</t>
  </si>
  <si>
    <t>Peperomia Sweet and Sour™ (Obtipan bi-color)</t>
  </si>
  <si>
    <t>FP-582</t>
  </si>
  <si>
    <t>Sansevieria Superba</t>
  </si>
  <si>
    <t>FP-1523</t>
  </si>
  <si>
    <t>9" - 12"</t>
  </si>
  <si>
    <t>Scindapsus Sage and Cream™ (Silver Philo/Scandens Picta)</t>
  </si>
  <si>
    <t>FP-1527</t>
  </si>
  <si>
    <t>H 6"-8" W 7"</t>
  </si>
  <si>
    <t>Senecio Kathmandu™ (Himalaya)</t>
  </si>
  <si>
    <t>FP-824</t>
  </si>
  <si>
    <t>7" - 9"</t>
  </si>
  <si>
    <t>Senecio Mini Mammoth™ (Scaposus)</t>
  </si>
  <si>
    <t>FP-825</t>
  </si>
  <si>
    <t>H 6"-8" W 5"</t>
  </si>
  <si>
    <t>Syngonium Champaign Reign™ (Milk Confetti)</t>
  </si>
  <si>
    <t>FP-1230</t>
  </si>
  <si>
    <t>H 7"-9" W 6"</t>
  </si>
  <si>
    <t>Syngonium Cupid's Quiver™ (Neon)</t>
  </si>
  <si>
    <t>FP-1231</t>
  </si>
  <si>
    <t>Syngonium Glacier Reign™ (Snow White/White Butterfly)</t>
  </si>
  <si>
    <t>FP-1119</t>
  </si>
  <si>
    <t>Syngonium Ruby Reign™ (Red Vein)</t>
  </si>
  <si>
    <t>FP-1009</t>
  </si>
  <si>
    <t xml:space="preserve">Tradescantia Feeling Flirty™ </t>
  </si>
  <si>
    <t>FP-892</t>
  </si>
  <si>
    <t>Tradescanatia Feeling Sweet™ (Tenderness)</t>
  </si>
  <si>
    <t>FP-1242</t>
  </si>
  <si>
    <t xml:space="preserve">      </t>
  </si>
  <si>
    <t xml:space="preserve">12cm - 12 units per case (Split cases in Qty of 6 &amp; 6) </t>
  </si>
  <si>
    <t xml:space="preserve"># Ordering </t>
  </si>
  <si>
    <t>Aglaonema Bold Forest™ (Zebra)</t>
  </si>
  <si>
    <t>FP-1071</t>
  </si>
  <si>
    <t>14" - 16"</t>
  </si>
  <si>
    <t>$17.99 - $22.99</t>
  </si>
  <si>
    <t>Aglaonema Crystal Vision™ (Stripes)</t>
  </si>
  <si>
    <t>FP-1266</t>
  </si>
  <si>
    <t>Aglaonema Glitter Glamour™ (Silver Bay)</t>
  </si>
  <si>
    <t>FP-1265</t>
  </si>
  <si>
    <t>Aglaonema Ivory Frost™ (Thai White)</t>
  </si>
  <si>
    <t>FP-1268</t>
  </si>
  <si>
    <t>12" - 16"</t>
  </si>
  <si>
    <t>Aglaonema Timeless Tides™ (Silver Queen)</t>
  </si>
  <si>
    <t>FP-1073</t>
  </si>
  <si>
    <t>Alocasia Dragon Scale</t>
  </si>
  <si>
    <t>FP-028</t>
  </si>
  <si>
    <t>10"- 14"</t>
  </si>
  <si>
    <t>Alocasia Dragonite™ (Melo)</t>
  </si>
  <si>
    <t>FP-040</t>
  </si>
  <si>
    <t>9"- 12"</t>
  </si>
  <si>
    <t>Alocasia Into the Night™ (Antoro Velvet)</t>
  </si>
  <si>
    <t>FP-656</t>
  </si>
  <si>
    <t>$26.99 - $29.99</t>
  </si>
  <si>
    <t>Alocasia Jungle Music™ (Siberian Tiger)</t>
  </si>
  <si>
    <t>FP-1205</t>
  </si>
  <si>
    <t>16" - 20"</t>
  </si>
  <si>
    <t>Alocasia Pining For You™ (Scalprum)</t>
  </si>
  <si>
    <t>FP-054</t>
  </si>
  <si>
    <t>11"- 14"</t>
  </si>
  <si>
    <t>Alocasia Quicksilver™  (Reginae/Platinum)</t>
  </si>
  <si>
    <t>FP-1202</t>
  </si>
  <si>
    <t>Alocasia Rumplestiltskin™  (Sinuata)</t>
  </si>
  <si>
    <t>FP-057</t>
  </si>
  <si>
    <t>H 11" - 15" W 11"</t>
  </si>
  <si>
    <t>Alocasia Silver Dragon</t>
  </si>
  <si>
    <t>FP-055</t>
  </si>
  <si>
    <t>Alocasia Tentacular™ (Flying Squid)</t>
  </si>
  <si>
    <t>FP-655</t>
  </si>
  <si>
    <t>Anthurium Michelle™</t>
  </si>
  <si>
    <t>FP-1547</t>
  </si>
  <si>
    <t>2+ leaves &gt;6" long, 10" H</t>
  </si>
  <si>
    <t>Anthurium (Michelle™ x DocBlock Zara™) '28' x DocBlock Zara™ '52'</t>
  </si>
  <si>
    <t>FP-1221</t>
  </si>
  <si>
    <t>Anthurium Angela™ '35' x Michelle™ '1'</t>
  </si>
  <si>
    <t>FP-1987</t>
  </si>
  <si>
    <t>Anthurium Black Widow™ '43' x Black Widow™ '13'</t>
  </si>
  <si>
    <t>FP-1882</t>
  </si>
  <si>
    <t>Anthurium Black Widow™ '43' x Carlablackiae '80'</t>
  </si>
  <si>
    <t>FP00</t>
  </si>
  <si>
    <t>Anthurium Briëlle™ '16' x Briëlle™ '16'</t>
  </si>
  <si>
    <t>FP-1883</t>
  </si>
  <si>
    <t>Anthurium Brown Derby™ '29' x (Michelle™ x DocBlock Zara™) '28'</t>
  </si>
  <si>
    <t>FP-1161</t>
  </si>
  <si>
    <t>Anthurium Brown Derby™ '29' x DocBlock Purple Rain™ '27'</t>
  </si>
  <si>
    <t>FP-1877</t>
  </si>
  <si>
    <t>Anthurium Brown Derby™ '29' x DocBlock Zara™ '3'</t>
  </si>
  <si>
    <t>FP-1686</t>
  </si>
  <si>
    <t>Anthurium Brown Derby™ '29' x Wonderful™ '7'</t>
  </si>
  <si>
    <t>FP-1989</t>
  </si>
  <si>
    <t xml:space="preserve">Anthurium Brown Derby™ '39' x Brown Derby™ '29' </t>
  </si>
  <si>
    <t>FP-1682</t>
  </si>
  <si>
    <t>Anthurium Brown Derby™ '39' x DocBlock Purple Rain™ '27'</t>
  </si>
  <si>
    <t>FP-1340</t>
  </si>
  <si>
    <t>Anthurium Crystallinum '8' x DocBlock Crystal Red™ '12'</t>
  </si>
  <si>
    <t>FP-1151</t>
  </si>
  <si>
    <t>Anthurium DocBlock Crystal Red™ '12' x Angela™ '35'</t>
  </si>
  <si>
    <t>FP-1988</t>
  </si>
  <si>
    <t>Anthurium DocBlock Crystal Red™ '12' x DocBlock Zara™ '3'</t>
  </si>
  <si>
    <t>FP-1220</t>
  </si>
  <si>
    <t>Anthurium DocBlock Dark &amp; Handsome™ '9' x Black Widow™ '13</t>
  </si>
  <si>
    <t>FP-1884</t>
  </si>
  <si>
    <t>Anthurium DocBlock Dark &amp; Handsome™ '9' x DocBlock Dark &amp; Handsome™ '9'</t>
  </si>
  <si>
    <t>FP-1150</t>
  </si>
  <si>
    <t>Anthurium DocBlock Dark &amp; Handsome™ '9' x DocBlock Zara™ '33'</t>
  </si>
  <si>
    <t>FP-1684</t>
  </si>
  <si>
    <t>Anthurium DocBlock Dark &amp; Handsome™ '9' x Red Velvet Cake™ '24'</t>
  </si>
  <si>
    <t>FP-1674</t>
  </si>
  <si>
    <t>Anthurium DocBlock Minerva™ '20' x DocBlock Minerva™ '20'</t>
  </si>
  <si>
    <t>FP-1491</t>
  </si>
  <si>
    <t>Anthurium DocBlock Minerva™ '20' x Michelle™ Long '22'</t>
  </si>
  <si>
    <t>FP01</t>
  </si>
  <si>
    <t>Anthurium DocBlock Zara™ '14' x Home, Sweet Home™ '32'</t>
  </si>
  <si>
    <t>FP-1687</t>
  </si>
  <si>
    <t>Anthurium DocBlock Zara™ '3' x Big Ruby '56'</t>
  </si>
  <si>
    <t>FP-1885</t>
  </si>
  <si>
    <t>Anthurium DocBlock Zara™ '3' x DocBlock Zara™ '33'</t>
  </si>
  <si>
    <t>FP-1683</t>
  </si>
  <si>
    <t>Anthurium DocBlock Zara™ '31' x DocBlock Crystal Red™ '12'</t>
  </si>
  <si>
    <t>FP-1679</t>
  </si>
  <si>
    <t>Anthurium DocBlock Zara™ '33' x Home, Sweet Home™ '32'</t>
  </si>
  <si>
    <t>FP-1681</t>
  </si>
  <si>
    <t>FP-1990</t>
  </si>
  <si>
    <t>Anthurium DocBlock Premier™ - Home, Sweet Home™ '32' x Red Velvet Cake™ '24' - 12</t>
  </si>
  <si>
    <t>Anthurium Magnificent Dark '49' x Brown Derby™ '39'</t>
  </si>
  <si>
    <t>FP-2124</t>
  </si>
  <si>
    <t>Anthurium Magnificent Dark '49' x Home, Sweet Home™ '32'</t>
  </si>
  <si>
    <t>FP-1919</t>
  </si>
  <si>
    <t>Anthurium Michelle™ '1' x DocBlock Zara™ '14'</t>
  </si>
  <si>
    <t>FP-1924</t>
  </si>
  <si>
    <t>Anthurium Michelle™ '1' x Red Velvet Cake™ '24'</t>
  </si>
  <si>
    <t>FP-1677</t>
  </si>
  <si>
    <t>Anthurium Michelle™ '10' x Brown Derby™ '29'</t>
  </si>
  <si>
    <t>FP-1342</t>
  </si>
  <si>
    <t>Anthurium Michelle™ '10' x DocBlock Minerva™ '20</t>
  </si>
  <si>
    <t>FP-1676</t>
  </si>
  <si>
    <t>Anthurium Michelle™ '11' x DocBlock Purple Rain™ '27'</t>
  </si>
  <si>
    <t>FP-2045</t>
  </si>
  <si>
    <t>Anthurium Michelle™ '11' x Michelle™ '1'</t>
  </si>
  <si>
    <t>FP-1152</t>
  </si>
  <si>
    <t>Anthurium Red Velvet Cake™ '24' x Home, Sweet Home™ '32'</t>
  </si>
  <si>
    <t>FP-1673</t>
  </si>
  <si>
    <t>Anthurium Red Velvet Cake™ '24' x Michelle™ '11'</t>
  </si>
  <si>
    <t>FP-1678</t>
  </si>
  <si>
    <t>Anthurium Thor's Lightning™ '30' x Home, Sweet Home™ '32'</t>
  </si>
  <si>
    <t>FP-1680</t>
  </si>
  <si>
    <t>Anthurium Alexandrite is Right™ (Crystallinum)</t>
  </si>
  <si>
    <t>FP-996</t>
  </si>
  <si>
    <t>Anthurium DocBlock Zara™ '31' x Tortoise Shell™ Grey '36'</t>
  </si>
  <si>
    <t>FP-2126</t>
  </si>
  <si>
    <t>Anthurium Heart's Afire™ (Magnificum)</t>
  </si>
  <si>
    <t>FP-1024</t>
  </si>
  <si>
    <t>$99.99 - $114.99</t>
  </si>
  <si>
    <t>Anthurium Heart's Desire™ (Silver Blush)</t>
  </si>
  <si>
    <t>FP-916</t>
  </si>
  <si>
    <t>8" - 16"</t>
  </si>
  <si>
    <t>Apoballis Opulence™ (Red Sword)</t>
  </si>
  <si>
    <t>FP-1062</t>
  </si>
  <si>
    <t>Begonia Criss Cross™ (Masonia Mountain/Rock)</t>
  </si>
  <si>
    <t>FP-527</t>
  </si>
  <si>
    <t>10" - 14"</t>
  </si>
  <si>
    <t>Begonia Crystalline Sparkle™ (Masoniana Jungle)</t>
  </si>
  <si>
    <t>FP-1213</t>
  </si>
  <si>
    <t>Calathea Elger grass</t>
  </si>
  <si>
    <t>FP-082</t>
  </si>
  <si>
    <t>12"- 16"</t>
  </si>
  <si>
    <t>Calathea Freddie</t>
  </si>
  <si>
    <t>FP-085</t>
  </si>
  <si>
    <t>Calathea Insignis™  (lancifolia)</t>
  </si>
  <si>
    <t>FP-088</t>
  </si>
  <si>
    <t>Calathea Lancelot™ (Wave Star)</t>
  </si>
  <si>
    <t>FP-738</t>
  </si>
  <si>
    <t>14" "</t>
  </si>
  <si>
    <t>Calathea Like a Prayer™ (Marion)</t>
  </si>
  <si>
    <t>FP-737</t>
  </si>
  <si>
    <t>Calathea Makoyona</t>
  </si>
  <si>
    <t>FP-091</t>
  </si>
  <si>
    <t>Calathea Medallion</t>
  </si>
  <si>
    <t>FP-094</t>
  </si>
  <si>
    <t>Calathea Orbifolia</t>
  </si>
  <si>
    <t>FP-098</t>
  </si>
  <si>
    <t>Calathea Ornata Beauty Star</t>
  </si>
  <si>
    <t>FP-100</t>
  </si>
  <si>
    <t>Calathea Ornata sanderiana</t>
  </si>
  <si>
    <t>FP-101</t>
  </si>
  <si>
    <t xml:space="preserve">Calathea Rufibarba </t>
  </si>
  <si>
    <t>FP-106</t>
  </si>
  <si>
    <t>Calathea Thoreau™  (Misto)</t>
  </si>
  <si>
    <t>FP-096</t>
  </si>
  <si>
    <t xml:space="preserve">Calathea Xena™  (Tropistar) </t>
  </si>
  <si>
    <t>FP-707</t>
  </si>
  <si>
    <t>Ctenanthe Burle-marxii</t>
  </si>
  <si>
    <t>FP-706</t>
  </si>
  <si>
    <t>7"- 10"</t>
  </si>
  <si>
    <t>Ctenanthe Burle-marxii Amagris</t>
  </si>
  <si>
    <t>FP-123</t>
  </si>
  <si>
    <t>Ctenanthe Neverland (Golden Mosaic)</t>
  </si>
  <si>
    <t>FP-424</t>
  </si>
  <si>
    <t>Ctenanthe Setosa Exotica</t>
  </si>
  <si>
    <t>FP-918</t>
  </si>
  <si>
    <t>14" - 18"</t>
  </si>
  <si>
    <t>Ctenanthe Setosa Grey Star</t>
  </si>
  <si>
    <t>FP-1183</t>
  </si>
  <si>
    <t>Epipremnum Golden Glen™</t>
  </si>
  <si>
    <t>H 8" - 12" W 8"</t>
  </si>
  <si>
    <t>Epipremnum Golden Glen™ -12</t>
  </si>
  <si>
    <t xml:space="preserve">Epipremnum Green Isle™ </t>
  </si>
  <si>
    <t>Epipremnum Green Isle™ -12</t>
  </si>
  <si>
    <t>FP-151</t>
  </si>
  <si>
    <t xml:space="preserve">H 8"- 10" W 8" - 10" </t>
  </si>
  <si>
    <t>Fern Asplenium Hurricane (Twisted Birds Nest)</t>
  </si>
  <si>
    <t>FP-402</t>
  </si>
  <si>
    <t>8"- 12"</t>
  </si>
  <si>
    <t>Fern Asplenium Mother</t>
  </si>
  <si>
    <t>FP-180</t>
  </si>
  <si>
    <t>Fern Asplenium Victoria (Japanese Bird's Nest Fern)</t>
  </si>
  <si>
    <t>FP-159</t>
  </si>
  <si>
    <t>H 9" - 14" W 12"</t>
  </si>
  <si>
    <t>Fern Bird's Nest Antiquum</t>
  </si>
  <si>
    <t>FP-157</t>
  </si>
  <si>
    <t>Fern Phlebodium Davana</t>
  </si>
  <si>
    <t>FP-163</t>
  </si>
  <si>
    <t>H 11"- 16" W 12"</t>
  </si>
  <si>
    <t>FP-640</t>
  </si>
  <si>
    <t>12" "</t>
  </si>
  <si>
    <t>Ruffled Arrow™ (Rumohra adiantiformis)</t>
  </si>
  <si>
    <t>FP-1910</t>
  </si>
  <si>
    <t>H 10" - 12" W 12"</t>
  </si>
  <si>
    <t>Ficus Ghost Rider™ (Shivereana)</t>
  </si>
  <si>
    <t>FP-234</t>
  </si>
  <si>
    <t xml:space="preserve">Ficus Mini Zen™ (Cyathistipula Mini) </t>
  </si>
  <si>
    <t>FP-1219</t>
  </si>
  <si>
    <t>14""</t>
  </si>
  <si>
    <t>Ficus benjamina Anastasia</t>
  </si>
  <si>
    <t>FP-198</t>
  </si>
  <si>
    <t>Ficus benjamina Danielle</t>
  </si>
  <si>
    <t>FP-203</t>
  </si>
  <si>
    <t>Ficus benjamina Over the Edge™ (Samantha)</t>
  </si>
  <si>
    <t>FP-213</t>
  </si>
  <si>
    <t>Ficus elastica Abidjan</t>
  </si>
  <si>
    <t>FP-221</t>
  </si>
  <si>
    <t>Ficus elastica Belize</t>
  </si>
  <si>
    <t>FP-224</t>
  </si>
  <si>
    <t>Ficus elastica Chloe</t>
  </si>
  <si>
    <t>FP-227</t>
  </si>
  <si>
    <t>Ficus elastica Tineke</t>
  </si>
  <si>
    <t>FP-235</t>
  </si>
  <si>
    <t xml:space="preserve">Geogenanthus Roxie™ (Poeppigii) </t>
  </si>
  <si>
    <t>FP-667</t>
  </si>
  <si>
    <t>H 8"-12" W 8"</t>
  </si>
  <si>
    <t>Homalomena Uplift™ (Camouflage)</t>
  </si>
  <si>
    <t>FP-430</t>
  </si>
  <si>
    <t xml:space="preserve">Hoya Blushing Sunset™ (Wibergiae) </t>
  </si>
  <si>
    <t>FP-1436</t>
  </si>
  <si>
    <t>6" - 14"</t>
  </si>
  <si>
    <t>FP-2065</t>
  </si>
  <si>
    <t>H 7" to 10, W 6" to 8"</t>
  </si>
  <si>
    <t>Hoya Coastal Ripple™ (Erythrina)</t>
  </si>
  <si>
    <t>FP-1034</t>
  </si>
  <si>
    <t>7" - 14"</t>
  </si>
  <si>
    <t>Hoya Fresh Rain™ (Rangsan)</t>
  </si>
  <si>
    <t>FP-1134</t>
  </si>
  <si>
    <t>Hoya Latifolia Pot of Gold</t>
  </si>
  <si>
    <t>FP-1516</t>
  </si>
  <si>
    <t xml:space="preserve">Hoya Night Sparrow™ (Clemensiorum Dark Leaf) </t>
  </si>
  <si>
    <t>FP-1270</t>
  </si>
  <si>
    <t>Hoya Quinquenervia</t>
  </si>
  <si>
    <t>FP-1038</t>
  </si>
  <si>
    <t xml:space="preserve"> Hoya Reef Rider™ (Latifolia Albomarginata) </t>
  </si>
  <si>
    <t>FP-1040</t>
  </si>
  <si>
    <t xml:space="preserve">Hoya Sabah </t>
  </si>
  <si>
    <t>FP-1272</t>
  </si>
  <si>
    <t>Hoya Sarawak Cream</t>
  </si>
  <si>
    <t>FP-1035</t>
  </si>
  <si>
    <t>Hoya Shadow Falls™ (Callistophylla KAL 16)</t>
  </si>
  <si>
    <t>FP-1136</t>
  </si>
  <si>
    <t>Hoya Shining Sea Star™ (Flamingo Dream)</t>
  </si>
  <si>
    <t>FP-1039</t>
  </si>
  <si>
    <t xml:space="preserve">Hoya Vangviengiensis </t>
  </si>
  <si>
    <t>FP-2144</t>
  </si>
  <si>
    <t xml:space="preserve">Labisia Kura Kura™ (Turtle Back) </t>
  </si>
  <si>
    <t>FP-1149</t>
  </si>
  <si>
    <t>Maranta Say Grace™ (Kerchoveana Variegata)</t>
  </si>
  <si>
    <t>FP-1007</t>
  </si>
  <si>
    <t>Monstera Adansonii</t>
  </si>
  <si>
    <t>FP-256</t>
  </si>
  <si>
    <t>Monstera Spotsylvania™ (Thai Constellation)</t>
  </si>
  <si>
    <t>FP-1206</t>
  </si>
  <si>
    <t>15" " with 4 leaves</t>
  </si>
  <si>
    <t>Philodendron Atabapoense</t>
  </si>
  <si>
    <t>N/A</t>
  </si>
  <si>
    <t>Philodendron Birkin</t>
  </si>
  <si>
    <t>FP-275</t>
  </si>
  <si>
    <t>Philodendron Brandtianum</t>
  </si>
  <si>
    <t>FP-279</t>
  </si>
  <si>
    <t>Philodendron Deviant™ (Rugosum Aberant)</t>
  </si>
  <si>
    <t>FP-1063</t>
  </si>
  <si>
    <t>10" - 16"</t>
  </si>
  <si>
    <t xml:space="preserve">Philodendron Double-edged Sword™ (Golden Ring of Fire/Rambo) </t>
  </si>
  <si>
    <t>FP-541</t>
  </si>
  <si>
    <t>Philodendron Fall Leaves™ (McColley's Finale/Cherry Red)</t>
  </si>
  <si>
    <t>FP-306</t>
  </si>
  <si>
    <t>Philodendron Fozzie™ (Nangaritense Fuzzy Petiole)</t>
  </si>
  <si>
    <t>FP-315</t>
  </si>
  <si>
    <t>Philodendron Golden Apple™ (Stenolobum Narrow/Golden Narrow)</t>
  </si>
  <si>
    <t>FP-1501</t>
  </si>
  <si>
    <t>Philodendron Golden Girl™ (Golden Ring of Fire)</t>
  </si>
  <si>
    <t>FP-434</t>
  </si>
  <si>
    <t>12"-16"</t>
  </si>
  <si>
    <t>Philodendron Orange Smooth™ (Billietae)</t>
  </si>
  <si>
    <t>FP-638</t>
  </si>
  <si>
    <t>Philodendron Orange You Gorgeous™ (Orange Marmalade)</t>
  </si>
  <si>
    <t>FP-785</t>
  </si>
  <si>
    <t>Philodendron Pink Princess</t>
  </si>
  <si>
    <t>FP-320</t>
  </si>
  <si>
    <t>Philodendron Pop Art™ (Black Cardinal)</t>
  </si>
  <si>
    <t>FP-277</t>
  </si>
  <si>
    <t>11" - 14"</t>
  </si>
  <si>
    <t>Philodendron Prince of Orange</t>
  </si>
  <si>
    <t>FP-323</t>
  </si>
  <si>
    <t>Philodendron Regal Rouge™ (Orange Mutant Red Imperial II)</t>
  </si>
  <si>
    <t>FP-1061</t>
  </si>
  <si>
    <t>Philodendron Rojo Congo</t>
  </si>
  <si>
    <t>FP-327</t>
  </si>
  <si>
    <t>Philodendron Ruby Ripcurl™ (Red Heart)</t>
  </si>
  <si>
    <t>FP-836</t>
  </si>
  <si>
    <t>Philodendron Sun Red</t>
  </si>
  <si>
    <t>FP-338</t>
  </si>
  <si>
    <t>Philodendron Toasted Toffee™ (El Choco Red)</t>
  </si>
  <si>
    <t>FP-1237</t>
  </si>
  <si>
    <t>Philodendron White Wizzard</t>
  </si>
  <si>
    <t>FP-438</t>
  </si>
  <si>
    <t>Philodendron Splash Dash™ (White Princess)</t>
  </si>
  <si>
    <t>FP-699</t>
  </si>
  <si>
    <t>Philodendron Twisted Sister™ (Tortum)</t>
  </si>
  <si>
    <t>FP-639</t>
  </si>
  <si>
    <t>Piper Pink Crocodile™ (Crocatum)</t>
  </si>
  <si>
    <t>FP-1055</t>
  </si>
  <si>
    <t>Piper Salmon Sky™ (Indonesia Pink)</t>
  </si>
  <si>
    <t>FP-1049</t>
  </si>
  <si>
    <t>Piper Tahitian Dreamin'™ (Sylvaticum)</t>
  </si>
  <si>
    <t>FP-1054</t>
  </si>
  <si>
    <t xml:space="preserve">Scindapsus Kalimantan </t>
  </si>
  <si>
    <t>FP-1086</t>
  </si>
  <si>
    <t>H 6" - 8" W 8"</t>
  </si>
  <si>
    <t>Scindapsus Silver Splash</t>
  </si>
  <si>
    <t>FP-1282</t>
  </si>
  <si>
    <t>Stromanthe Stripestar</t>
  </si>
  <si>
    <t>FP-110</t>
  </si>
  <si>
    <t>Stromanthe Triostar</t>
  </si>
  <si>
    <t>FP-112</t>
  </si>
  <si>
    <t>Tradescantia Feeling Flirty™</t>
  </si>
  <si>
    <t>FP-371</t>
  </si>
  <si>
    <t xml:space="preserve">H 7"- 10" W - 8" </t>
  </si>
  <si>
    <t>Tradescantia Feeling Frosty™ (Brightness)</t>
  </si>
  <si>
    <t>FP-1193</t>
  </si>
  <si>
    <t>Hanging Baskets</t>
  </si>
  <si>
    <t>Please order in quantities of 6</t>
  </si>
  <si>
    <t>HB</t>
  </si>
  <si>
    <t xml:space="preserve">Calathea Color Full™ Insignis™ </t>
  </si>
  <si>
    <t>$24.99-26.99</t>
  </si>
  <si>
    <t xml:space="preserve">Calathea Color Full™ Soft Kitty™  </t>
  </si>
  <si>
    <t>Epipremnum Beautifall® Njoy</t>
  </si>
  <si>
    <t xml:space="preserve">H 8"-10"  W 8"- 10" </t>
  </si>
  <si>
    <t>Fern Living Lace® Davana</t>
  </si>
  <si>
    <t>H 11-16"W 12"</t>
  </si>
  <si>
    <t xml:space="preserve">Fern Living Lace® Hurricane </t>
  </si>
  <si>
    <t>Fern Living Lace® Mother</t>
  </si>
  <si>
    <t>Fern Living Lace® TriColor</t>
  </si>
  <si>
    <t xml:space="preserve">Fern Living Lace® Victoria </t>
  </si>
  <si>
    <t xml:space="preserve">Monstera Mysteria™ Adansonii  </t>
  </si>
  <si>
    <t>Philodendron Prismacolor™ Birkin</t>
  </si>
  <si>
    <t>Stromanthe Socialite™ Triostar</t>
  </si>
  <si>
    <t xml:space="preserve">H 7-10" W 8" </t>
  </si>
  <si>
    <r>
      <rPr>
        <b/>
        <sz val="21"/>
        <color rgb="FF000000"/>
        <rFont val="Aptos Serif"/>
        <family val="1"/>
      </rPr>
      <t xml:space="preserve">17cm Please Order in Quantities of 6 </t>
    </r>
    <r>
      <rPr>
        <b/>
        <sz val="18"/>
        <color rgb="FF000000"/>
        <rFont val="Aptos Serif"/>
        <family val="1"/>
      </rPr>
      <t>(Split Cases in Qty of 3 &amp; 3)</t>
    </r>
  </si>
  <si>
    <t>Alocasia Blackout™ (Zebrina Black)</t>
  </si>
  <si>
    <t>FP-890</t>
  </si>
  <si>
    <t>22" - 27"</t>
  </si>
  <si>
    <t>$32.99 - $34.99</t>
  </si>
  <si>
    <t>Alocasia Cucullata</t>
  </si>
  <si>
    <t>FP-026</t>
  </si>
  <si>
    <t>20"- 24"</t>
  </si>
  <si>
    <t>FP-029</t>
  </si>
  <si>
    <t>Alocasia Frydek</t>
  </si>
  <si>
    <t>FP-032</t>
  </si>
  <si>
    <t>18"- 22"</t>
  </si>
  <si>
    <t>Alocasia Jungle Cat™ (Tigrina Superba)</t>
  </si>
  <si>
    <t>FP-549</t>
  </si>
  <si>
    <t>FP-891</t>
  </si>
  <si>
    <t>22" - 26"</t>
  </si>
  <si>
    <t>Alocasia Lauterbachiana</t>
  </si>
  <si>
    <t>FP-037</t>
  </si>
  <si>
    <t>24" - 27"</t>
  </si>
  <si>
    <t>Alocasia Longiloba</t>
  </si>
  <si>
    <t>FP-038</t>
  </si>
  <si>
    <t>20" - 25"</t>
  </si>
  <si>
    <t>Alocasia Zebrina</t>
  </si>
  <si>
    <t>FP12</t>
  </si>
  <si>
    <t>3 leaves &gt;6" long</t>
  </si>
  <si>
    <t>FP-1940</t>
  </si>
  <si>
    <t>FP-1936</t>
  </si>
  <si>
    <t xml:space="preserve"> Anthurium Brown Derby™ '39' x DocBlock Purple Rain™ '27'</t>
  </si>
  <si>
    <t>FP-1935</t>
  </si>
  <si>
    <t>FP-1937</t>
  </si>
  <si>
    <t>Anthurium DocBlock Crystal Red '12' x DocBlock Zara™ '3'</t>
  </si>
  <si>
    <t>FP-1941</t>
  </si>
  <si>
    <t>FP-1939</t>
  </si>
  <si>
    <t>FP-1543</t>
  </si>
  <si>
    <t>16"-24"</t>
  </si>
  <si>
    <t xml:space="preserve">Calathea Lancelot™ (Wave Star)  </t>
  </si>
  <si>
    <t>FP-492</t>
  </si>
  <si>
    <t>FP-1199</t>
  </si>
  <si>
    <t>16" - 21"</t>
  </si>
  <si>
    <t>FP-095</t>
  </si>
  <si>
    <t>16"- 21"</t>
  </si>
  <si>
    <t>FP-099</t>
  </si>
  <si>
    <t>H 12" - 16" W 16"</t>
  </si>
  <si>
    <t>Calathea Ornata Sanderiana</t>
  </si>
  <si>
    <t>FP-1180</t>
  </si>
  <si>
    <t xml:space="preserve">Calathea Thoreau™ (Misto) </t>
  </si>
  <si>
    <t>FP-1991</t>
  </si>
  <si>
    <t>FP-907</t>
  </si>
  <si>
    <t>Ctenanthe Neverland™ (Golden Mosaic)</t>
  </si>
  <si>
    <t>FP-443</t>
  </si>
  <si>
    <t>18" - 24"</t>
  </si>
  <si>
    <t>FP-124</t>
  </si>
  <si>
    <t>FP-125</t>
  </si>
  <si>
    <t>Dieffenbachia Ocelot™ (Cheetah)</t>
  </si>
  <si>
    <t>FP-504</t>
  </si>
  <si>
    <t>Dieffenbachia Tasmanian Tiger™ (Maroba)</t>
  </si>
  <si>
    <t>FP-134</t>
  </si>
  <si>
    <t>FP-160</t>
  </si>
  <si>
    <t>H 14" - 20" W 14"</t>
  </si>
  <si>
    <t>FP-164</t>
  </si>
  <si>
    <t>Fern Platycerium Sword Dance™ (Staghorn)</t>
  </si>
  <si>
    <t>FP-2115</t>
  </si>
  <si>
    <t>15"-20"</t>
  </si>
  <si>
    <t>Ficus Celebrate™ (Smile)</t>
  </si>
  <si>
    <t>FP-893</t>
  </si>
  <si>
    <t>Ficus Cyathistipula</t>
  </si>
  <si>
    <t>FP-219</t>
  </si>
  <si>
    <t>21"- 28"</t>
  </si>
  <si>
    <t>Ficus Happiness™ (Joy)</t>
  </si>
  <si>
    <t>FP-894</t>
  </si>
  <si>
    <t>FP-218</t>
  </si>
  <si>
    <t>22" - 24"</t>
  </si>
  <si>
    <t>Ficus Umbellata</t>
  </si>
  <si>
    <t>FP-244</t>
  </si>
  <si>
    <t>FP-199</t>
  </si>
  <si>
    <t>21"- 24"</t>
  </si>
  <si>
    <t>FP-204</t>
  </si>
  <si>
    <t>FP-214</t>
  </si>
  <si>
    <t>FP-222</t>
  </si>
  <si>
    <t>22"- 26"</t>
  </si>
  <si>
    <t>FP-225</t>
  </si>
  <si>
    <t>Ficus elastica Robusta</t>
  </si>
  <si>
    <t>FP-232</t>
  </si>
  <si>
    <t>FP-236</t>
  </si>
  <si>
    <t xml:space="preserve">Homalomena Sea Turtle™ (Maggy) </t>
  </si>
  <si>
    <t>FP-250</t>
  </si>
  <si>
    <t>FP-1929</t>
  </si>
  <si>
    <t>18"-21"</t>
  </si>
  <si>
    <t>Monstera Deliciosa</t>
  </si>
  <si>
    <t>FP-260</t>
  </si>
  <si>
    <t xml:space="preserve">Monstera Spotsylvania™ (Thai Constellation) </t>
  </si>
  <si>
    <t>FP-497</t>
  </si>
  <si>
    <t>20" - 24"</t>
  </si>
  <si>
    <t>$39.99 - $42.99</t>
  </si>
  <si>
    <t>FP-1545</t>
  </si>
  <si>
    <t>14"- 18"</t>
  </si>
  <si>
    <t>FP-276</t>
  </si>
  <si>
    <t xml:space="preserve">Philodendron Bronze </t>
  </si>
  <si>
    <t>FP-807</t>
  </si>
  <si>
    <t>FP-450</t>
  </si>
  <si>
    <t xml:space="preserve">Philodendron Electric Eel™ (Joepii) </t>
  </si>
  <si>
    <t>FP-670</t>
  </si>
  <si>
    <t>Philodendron Emerald Ripcurl™ (Squamiferum)</t>
  </si>
  <si>
    <t>FP-455</t>
  </si>
  <si>
    <t>H 14"- 18" W 14"</t>
  </si>
  <si>
    <t>Philodendron Florida Green</t>
  </si>
  <si>
    <t>FP-289</t>
  </si>
  <si>
    <t xml:space="preserve">Philodendron Fozzie™ (Nangaritense Fuzzy Petiole) w Moss Pole  </t>
  </si>
  <si>
    <t>FP-316</t>
  </si>
  <si>
    <t>Philodendron Gloriosum</t>
  </si>
  <si>
    <t>FP-290</t>
  </si>
  <si>
    <t>18"- 21"</t>
  </si>
  <si>
    <t>Philodendron Mayoi</t>
  </si>
  <si>
    <t>FP-305</t>
  </si>
  <si>
    <t>FP-328</t>
  </si>
  <si>
    <t>FP-1867</t>
  </si>
  <si>
    <t>Philodendron silver sword w Moss Pole</t>
  </si>
  <si>
    <t>FP-335</t>
  </si>
  <si>
    <t>$49.99 - $59.99</t>
  </si>
  <si>
    <t xml:space="preserve">Philodendron Twisted Sister™ (Tortum) </t>
  </si>
  <si>
    <t>FP-649</t>
  </si>
  <si>
    <t>Philodendron Zigzag™ (Pluto)</t>
  </si>
  <si>
    <t>FP-924</t>
  </si>
  <si>
    <t>Orange You Gorgeous™ (Orange Marmalade)</t>
  </si>
  <si>
    <t>FP-1840</t>
  </si>
  <si>
    <t xml:space="preserve">Schismatoglottis Gothic™ (Wallichi)  </t>
  </si>
  <si>
    <t>FP-351</t>
  </si>
  <si>
    <t>Schismatoglottis Rivera™ (Wallichii 190822)</t>
  </si>
  <si>
    <t>FP-702</t>
  </si>
  <si>
    <t>9cm Trial Availability</t>
  </si>
  <si>
    <t>Leafjoy Littles</t>
  </si>
  <si>
    <t>FP-1288</t>
  </si>
  <si>
    <t xml:space="preserve">TRIAL - Begonia Kingiana Dark </t>
  </si>
  <si>
    <t>FP-2154</t>
  </si>
  <si>
    <t xml:space="preserve">TRIAL - Begonia Pink Spot </t>
  </si>
  <si>
    <t>FP-1296</t>
  </si>
  <si>
    <t>10" "</t>
  </si>
  <si>
    <t xml:space="preserve">TRIAL - Begonia Red Slippers </t>
  </si>
  <si>
    <t>FP-1291</t>
  </si>
  <si>
    <t>8" "</t>
  </si>
  <si>
    <t xml:space="preserve">TRIAL - Begonia Rex Escargot </t>
  </si>
  <si>
    <t>FP-1293</t>
  </si>
  <si>
    <t xml:space="preserve">TRIAL - Begonia Rex Salsa </t>
  </si>
  <si>
    <t>FP-1526</t>
  </si>
  <si>
    <t xml:space="preserve">TRIAL - Begonia Snow Capped </t>
  </si>
  <si>
    <t>FP-1295</t>
  </si>
  <si>
    <t>TRIAL - Begonia Spotlight Dark</t>
  </si>
  <si>
    <t>FP-2130</t>
  </si>
  <si>
    <t>TRIAL - Begonia Spotlight Green</t>
  </si>
  <si>
    <t>FP-2131</t>
  </si>
  <si>
    <t xml:space="preserve">TRIAL - Chlorophytum Atlentic </t>
  </si>
  <si>
    <t>FP-1609</t>
  </si>
  <si>
    <t>H 7" W 7"</t>
  </si>
  <si>
    <t xml:space="preserve">TRIAL - Chlorophytum Lemon </t>
  </si>
  <si>
    <t>FP-1610</t>
  </si>
  <si>
    <t xml:space="preserve">TRIAL - Chlorophytum Reverse </t>
  </si>
  <si>
    <t>FP-1297</t>
  </si>
  <si>
    <t xml:space="preserve">TRIAL - Chlorophytum Variegatum </t>
  </si>
  <si>
    <t>FP-1607</t>
  </si>
  <si>
    <t xml:space="preserve">TRIAL - Episcia Country Brilliance </t>
  </si>
  <si>
    <t>FP-1521</t>
  </si>
  <si>
    <t xml:space="preserve">TRIAL - Episcia Joy Sweetie Pink </t>
  </si>
  <si>
    <t>FP-1517</t>
  </si>
  <si>
    <t xml:space="preserve">TRIAL - Episcia Malayan Gem </t>
  </si>
  <si>
    <t>FP-1407</t>
  </si>
  <si>
    <t xml:space="preserve">TRIAL - Episcia Pink Acajou </t>
  </si>
  <si>
    <t>FP-1408</t>
  </si>
  <si>
    <t xml:space="preserve">TRIAL - Episcia Red Crocodile </t>
  </si>
  <si>
    <t>FP-1519</t>
  </si>
  <si>
    <t xml:space="preserve">TRIAL - Episcia Silver Shield </t>
  </si>
  <si>
    <t>FP-1409</t>
  </si>
  <si>
    <t xml:space="preserve">TRIAL - Actiniopteris Australis </t>
  </si>
  <si>
    <t>FP-1850</t>
  </si>
  <si>
    <t>8"</t>
  </si>
  <si>
    <t xml:space="preserve">TRIAL - Adiantum Fritz Luthi </t>
  </si>
  <si>
    <t>FP-1851</t>
  </si>
  <si>
    <t>H 8" " W 7"</t>
  </si>
  <si>
    <t xml:space="preserve">TRIAL - Aspenium Ebenoides </t>
  </si>
  <si>
    <t>FP-1897</t>
  </si>
  <si>
    <t xml:space="preserve">TRIAL - Fern Davallia Tyermannii </t>
  </si>
  <si>
    <t>FP-1431</t>
  </si>
  <si>
    <t xml:space="preserve">TRIAL - Dryopteris Linearis Polydatila </t>
  </si>
  <si>
    <t>FP-1852</t>
  </si>
  <si>
    <t xml:space="preserve">TRIAL - Fern Fluffy Ruffles </t>
  </si>
  <si>
    <t>FP-2180</t>
  </si>
  <si>
    <t>H 8" - 14"</t>
  </si>
  <si>
    <t xml:space="preserve">TRIAL - Hemionitis Arifolia </t>
  </si>
  <si>
    <t>FP-1853</t>
  </si>
  <si>
    <t xml:space="preserve">TRIAL - Microsorum Diversifolium </t>
  </si>
  <si>
    <t>FP-1854</t>
  </si>
  <si>
    <t>H 7" - 10" W 5"</t>
  </si>
  <si>
    <t xml:space="preserve">TRIAL - Nephrolepis Green Fantasy </t>
  </si>
  <si>
    <t>FP-1855</t>
  </si>
  <si>
    <t>9" - 14"</t>
  </si>
  <si>
    <t xml:space="preserve">TRIAL - Pellaea Rotundifolia </t>
  </si>
  <si>
    <t>FP-1856</t>
  </si>
  <si>
    <t>H 6" - 9" W 6"</t>
  </si>
  <si>
    <t xml:space="preserve">TRIAL - Phyllitis Angustifolia </t>
  </si>
  <si>
    <t>FP-1858</t>
  </si>
  <si>
    <t xml:space="preserve">TRIAL - Phyllitis Cristata </t>
  </si>
  <si>
    <t>FP-1859</t>
  </si>
  <si>
    <t xml:space="preserve">TRIAL - Phyllitis Scolopendrium </t>
  </si>
  <si>
    <t>FP-1857</t>
  </si>
  <si>
    <t xml:space="preserve">TRIAL - Phyllitis Scolopendrium Undulata </t>
  </si>
  <si>
    <t>FP-1860</t>
  </si>
  <si>
    <t xml:space="preserve">TRIAL - Polystichum Densum </t>
  </si>
  <si>
    <t>FP-1861</t>
  </si>
  <si>
    <t>H 8" - 10" W 8"</t>
  </si>
  <si>
    <t xml:space="preserve">TRIAL - Polystichum Polyblepharum </t>
  </si>
  <si>
    <t>FP-1865</t>
  </si>
  <si>
    <t>H 9" - 14" W 8"</t>
  </si>
  <si>
    <t xml:space="preserve">TRIAL - Fern Polystichum Rigens </t>
  </si>
  <si>
    <t>FP-2134</t>
  </si>
  <si>
    <t>7" "</t>
  </si>
  <si>
    <t xml:space="preserve">TRIAL - Fittonia Albivenis Red </t>
  </si>
  <si>
    <t>FP-1435</t>
  </si>
  <si>
    <t>H 4.5" W 5"</t>
  </si>
  <si>
    <t xml:space="preserve">TRIAL - Fittonia Firetail </t>
  </si>
  <si>
    <t>FP-970</t>
  </si>
  <si>
    <t xml:space="preserve">TRIAL - Fittonia Joly Lemon </t>
  </si>
  <si>
    <t>FP-862</t>
  </si>
  <si>
    <t xml:space="preserve">TRIAL - Fittonia Light Pink Anne </t>
  </si>
  <si>
    <t>FP-1452</t>
  </si>
  <si>
    <t xml:space="preserve">TRIAL - Fittonia Mistral </t>
  </si>
  <si>
    <t>FP-864</t>
  </si>
  <si>
    <t xml:space="preserve">TRIAL - Fittonia Pink Anne </t>
  </si>
  <si>
    <t>FP-868</t>
  </si>
  <si>
    <t xml:space="preserve">TRIAL - Fittonia Whisper </t>
  </si>
  <si>
    <t>FP-976</t>
  </si>
  <si>
    <t xml:space="preserve">TRIAL - Fittonia Zalm Ruby Lime </t>
  </si>
  <si>
    <t>FP-863</t>
  </si>
  <si>
    <t xml:space="preserve">TRIAL - Hedera Asterisk </t>
  </si>
  <si>
    <t>FP-1550</t>
  </si>
  <si>
    <t>H 6-8" W 6"</t>
  </si>
  <si>
    <t xml:space="preserve">TRIAL - Hedera Glacier </t>
  </si>
  <si>
    <t>FP-1548</t>
  </si>
  <si>
    <t xml:space="preserve">TRIAL - Hedera Goldstern </t>
  </si>
  <si>
    <t>FP-901</t>
  </si>
  <si>
    <t xml:space="preserve">TRIAL - Hedera Luzii </t>
  </si>
  <si>
    <t>FP-9025</t>
  </si>
  <si>
    <t xml:space="preserve">TRIAL - Hedera Mini Esther </t>
  </si>
  <si>
    <t>FP-1549</t>
  </si>
  <si>
    <t>H 5-8" W 5"</t>
  </si>
  <si>
    <t xml:space="preserve">TRIAL - Hedera Yellow Ripple </t>
  </si>
  <si>
    <t>FP-906</t>
  </si>
  <si>
    <t>TRIAL- Hoya Australis Lisa</t>
  </si>
  <si>
    <t>FP-2120</t>
  </si>
  <si>
    <t>H 6" W 5"</t>
  </si>
  <si>
    <t xml:space="preserve">TRIAL - Hoya Crassiopetiolata Splash Round Leaf </t>
  </si>
  <si>
    <t>FP-1298</t>
  </si>
  <si>
    <t>H 6" W 6"</t>
  </si>
  <si>
    <t xml:space="preserve">TRIAL - Hoya Curtisii </t>
  </si>
  <si>
    <t>FP-1185</t>
  </si>
  <si>
    <t>H 5" W 5"</t>
  </si>
  <si>
    <t xml:space="preserve">TRIAL - Hoya Gracilis </t>
  </si>
  <si>
    <t>FP-1370</t>
  </si>
  <si>
    <t xml:space="preserve">TRIAL - Hoya Heuschkeliana Variegated </t>
  </si>
  <si>
    <t>FP-1300</t>
  </si>
  <si>
    <t xml:space="preserve">TRIAL - Hoya Krinkle 8 </t>
  </si>
  <si>
    <t>FP-1301</t>
  </si>
  <si>
    <t xml:space="preserve">TRIAL - Hoya Krohniana Eskimo </t>
  </si>
  <si>
    <t>FP-2052</t>
  </si>
  <si>
    <t xml:space="preserve">H 6" - 10" </t>
  </si>
  <si>
    <t xml:space="preserve">TRIAL - Hoya Sigillatis </t>
  </si>
  <si>
    <t>FP-1046</t>
  </si>
  <si>
    <t xml:space="preserve">TRIAL - Hoya Zambales </t>
  </si>
  <si>
    <t>FP-1304</t>
  </si>
  <si>
    <t>H 4" W 5"</t>
  </si>
  <si>
    <t xml:space="preserve">TRIAL - Peperomia Angulata Rocca High </t>
  </si>
  <si>
    <t>FP-2069</t>
  </si>
  <si>
    <t xml:space="preserve">TRIAL - Peperomia Caperata Greyhound </t>
  </si>
  <si>
    <t>FP-1566</t>
  </si>
  <si>
    <t xml:space="preserve">TRIAL - Peperomia Caperata Milano </t>
  </si>
  <si>
    <t>FP-2070</t>
  </si>
  <si>
    <t xml:space="preserve">TRIAL - Peperomia Caperata Moonlight </t>
  </si>
  <si>
    <t>FP-2071</t>
  </si>
  <si>
    <t xml:space="preserve">TRIAL - Peperomia Caperata Moonshine </t>
  </si>
  <si>
    <t xml:space="preserve">TRIAL - Peperomia Caperata Royal Princess </t>
  </si>
  <si>
    <t>FP-2072</t>
  </si>
  <si>
    <t xml:space="preserve">TRIAL - Peperomia Caperata Sunrise </t>
  </si>
  <si>
    <t>FP-1567</t>
  </si>
  <si>
    <t xml:space="preserve">TRIAL - Peperomia clusiifolia compact </t>
  </si>
  <si>
    <t xml:space="preserve">TRIAL - Peperomia Clusiifolia Red Margin </t>
  </si>
  <si>
    <t>FP-1568</t>
  </si>
  <si>
    <t xml:space="preserve">TRIAL - Peperomia Napoli Night </t>
  </si>
  <si>
    <t>FP-2075</t>
  </si>
  <si>
    <t xml:space="preserve">TRIAL - Peperomia Obtusifolia Speckled </t>
  </si>
  <si>
    <t>FP-1931</t>
  </si>
  <si>
    <t xml:space="preserve">TRIAL - Peperomia Obtusifolia Twocolor </t>
  </si>
  <si>
    <t>FP-1932</t>
  </si>
  <si>
    <t xml:space="preserve">TRAIL - Peperomia Prostrata </t>
  </si>
  <si>
    <t>FP-1107</t>
  </si>
  <si>
    <t xml:space="preserve">TRIAL - Peperomia sarcophylla smaragd XXL </t>
  </si>
  <si>
    <t>FP-2076</t>
  </si>
  <si>
    <t xml:space="preserve">TRIAL - Peperomia Vestita Velvetree </t>
  </si>
  <si>
    <t>FP-2078</t>
  </si>
  <si>
    <t xml:space="preserve">TRIAL - Philodendron Brazil </t>
  </si>
  <si>
    <t>FP-1138</t>
  </si>
  <si>
    <t xml:space="preserve">TRIAL - Philodendron Lupinum </t>
  </si>
  <si>
    <t>FP-1140</t>
  </si>
  <si>
    <t xml:space="preserve">TRIAL - Philodendron Neon </t>
  </si>
  <si>
    <t>FP-1143</t>
  </si>
  <si>
    <t xml:space="preserve">TRIAL - Pilea Hitchcockii </t>
  </si>
  <si>
    <t>FP-1627</t>
  </si>
  <si>
    <t>H 7-9" W 6"</t>
  </si>
  <si>
    <t xml:space="preserve">TRIAL- Pilea Involucrata Norfolk </t>
  </si>
  <si>
    <t>FP-2140</t>
  </si>
  <si>
    <t>H 5-6" W 6"</t>
  </si>
  <si>
    <t>TRIAL- Pilea Mollis</t>
  </si>
  <si>
    <t>FP-2141</t>
  </si>
  <si>
    <t xml:space="preserve">TRIAL - Pilea Spp </t>
  </si>
  <si>
    <t>FP-1624</t>
  </si>
  <si>
    <t>H 8-10" W 4"</t>
  </si>
  <si>
    <t xml:space="preserve">TRIAL - Pilea Spruceana </t>
  </si>
  <si>
    <t>FP-1626</t>
  </si>
  <si>
    <t>TRIAL - Scindapsus NR 14</t>
  </si>
  <si>
    <t>FP-1410</t>
  </si>
  <si>
    <t>H 5" W 6"</t>
  </si>
  <si>
    <t xml:space="preserve">TRIAL - Scindapsus Pictus Exotica </t>
  </si>
  <si>
    <t>FP-1210</t>
  </si>
  <si>
    <t>H 7" W 8"</t>
  </si>
  <si>
    <t xml:space="preserve">TRIAL - Scindapsus Pictus Sterling Silver </t>
  </si>
  <si>
    <t>FP-1211</t>
  </si>
  <si>
    <t>H 7 " W 8"</t>
  </si>
  <si>
    <t xml:space="preserve">TRIAL - Scindapsus Sparkling Borneo </t>
  </si>
  <si>
    <t>FP-1378</t>
  </si>
  <si>
    <t xml:space="preserve">H 6" W 6" </t>
  </si>
  <si>
    <t xml:space="preserve">TRIAL - Scindapsus Treubii Moonlight </t>
  </si>
  <si>
    <t>FP-1372</t>
  </si>
  <si>
    <t xml:space="preserve">TRIAL - Senecio Celphalophorus </t>
  </si>
  <si>
    <t>FP-1258</t>
  </si>
  <si>
    <t>H 5" - 8"  W 6"</t>
  </si>
  <si>
    <t xml:space="preserve">TRIAL - Senecio Macroglossus </t>
  </si>
  <si>
    <t>FP-1356</t>
  </si>
  <si>
    <t>H 7" W 6"</t>
  </si>
  <si>
    <t xml:space="preserve">TRIAL - Syngonium Batik </t>
  </si>
  <si>
    <t>FP-2122</t>
  </si>
  <si>
    <t xml:space="preserve">TRIAL - Syngonium Bronze </t>
  </si>
  <si>
    <t>FP-1337</t>
  </si>
  <si>
    <t xml:space="preserve">TRIAL - Syngonium Green Velvet </t>
  </si>
  <si>
    <t>FP-1120</t>
  </si>
  <si>
    <t xml:space="preserve">TRIAL - Syngonium Little Star </t>
  </si>
  <si>
    <t>FP-1391</t>
  </si>
  <si>
    <t xml:space="preserve">TRIAL - Syngonium Mango Allusion </t>
  </si>
  <si>
    <t>FP-1439</t>
  </si>
  <si>
    <t xml:space="preserve">TRIAL - Syngonium Maya Red </t>
  </si>
  <si>
    <t>FP-1441</t>
  </si>
  <si>
    <t xml:space="preserve">TRIAL - Syngonium New Wendlandii </t>
  </si>
  <si>
    <t>FP-1232</t>
  </si>
  <si>
    <t xml:space="preserve">TRIAL - Syngonium Nguengi laima 200835 </t>
  </si>
  <si>
    <t>FP-1438</t>
  </si>
  <si>
    <t xml:space="preserve">TRIAL - Syngonium Panda </t>
  </si>
  <si>
    <t>FP-1249</t>
  </si>
  <si>
    <t xml:space="preserve">TRIAL - Syngonium Pink Arrow </t>
  </si>
  <si>
    <t>FP-1646</t>
  </si>
  <si>
    <t xml:space="preserve">TRIAL - Syngonium Pick Green </t>
  </si>
  <si>
    <t>FP-1453</t>
  </si>
  <si>
    <t xml:space="preserve">TRIAL - Syngonium Pink Perfection </t>
  </si>
  <si>
    <t>FP-1122</t>
  </si>
  <si>
    <t xml:space="preserve">TRIAL - Syngonium Pink Shade </t>
  </si>
  <si>
    <t>FP-1392</t>
  </si>
  <si>
    <t xml:space="preserve">TRIAL - Syngonium Pink Splash </t>
  </si>
  <si>
    <t>FP-1412</t>
  </si>
  <si>
    <t xml:space="preserve">TRIAL - Syngonium Pink Wink </t>
  </si>
  <si>
    <t>FP-1454</t>
  </si>
  <si>
    <t xml:space="preserve">TRIAL - Syngonium Profar Red </t>
  </si>
  <si>
    <t>FP-1413</t>
  </si>
  <si>
    <t xml:space="preserve">TRIAL - Syngonium Red Spot Tricolor </t>
  </si>
  <si>
    <t>FP-1455</t>
  </si>
  <si>
    <t xml:space="preserve">TRIAL - Syngonium Silver Ash </t>
  </si>
  <si>
    <t>FP-1338</t>
  </si>
  <si>
    <t xml:space="preserve">TRIAL - Syngonium Starlite </t>
  </si>
  <si>
    <t>FP-1393</t>
  </si>
  <si>
    <t xml:space="preserve">TRIAL - Syngonium Infrared </t>
  </si>
  <si>
    <t>FP-1411</t>
  </si>
  <si>
    <t>TRIAL - Tradescantia Albiflora Albovittata Pink Clone</t>
  </si>
  <si>
    <t>TRIAL - Tradescantia Pallida 'Pale Puma'</t>
  </si>
  <si>
    <t>TRIAL - Tradescantia Sillamontana Variegated</t>
  </si>
  <si>
    <t>TRIAL - Tradescantia Silver</t>
  </si>
  <si>
    <t>H 8" - 10" W 5"</t>
  </si>
  <si>
    <t>TRIAL - Tradescantia Sweet Tabby Mini Lilac Sport</t>
  </si>
  <si>
    <t>12cm Trial Availability</t>
  </si>
  <si>
    <t>Boutique</t>
  </si>
  <si>
    <t xml:space="preserve">TRIAL - Aglaonema Bidadari </t>
  </si>
  <si>
    <t>FP-1075</t>
  </si>
  <si>
    <t>Premium</t>
  </si>
  <si>
    <t xml:space="preserve">TRIAL - Aglaonema Crete Fire </t>
  </si>
  <si>
    <t>FP-1076</t>
  </si>
  <si>
    <t xml:space="preserve">TRIAL - Aglaonema Dud </t>
  </si>
  <si>
    <t>FP-1074</t>
  </si>
  <si>
    <t xml:space="preserve">TRIAL - Aglaonema Frozen </t>
  </si>
  <si>
    <t>FP-1083</t>
  </si>
  <si>
    <t xml:space="preserve">TRIAL - Aglaonema Green Lady </t>
  </si>
  <si>
    <t>FP-1080</t>
  </si>
  <si>
    <t xml:space="preserve">TRIAL - Aglaonema Grey Ghost </t>
  </si>
  <si>
    <t>FP-1084</t>
  </si>
  <si>
    <t xml:space="preserve">TRIAL - Aglaonema Jubilee Compacta </t>
  </si>
  <si>
    <t>FP-1072</t>
  </si>
  <si>
    <t xml:space="preserve">TRIAL - Aglaonema Lipstick Pink </t>
  </si>
  <si>
    <t>FP-1079</t>
  </si>
  <si>
    <t xml:space="preserve">TRIAL - Aglaonema Osaka </t>
  </si>
  <si>
    <t>FP-621</t>
  </si>
  <si>
    <t xml:space="preserve">TRIAL - Aglaonema Peacock </t>
  </si>
  <si>
    <t>FP-1264</t>
  </si>
  <si>
    <t xml:space="preserve">TRIAL - Aglaonema Pincut </t>
  </si>
  <si>
    <t>FP-1263</t>
  </si>
  <si>
    <t>FP-1078</t>
  </si>
  <si>
    <t>TRIAL- Aglaonema Red Bourjous - 12</t>
  </si>
  <si>
    <t>TRIAL- Aglaonema Siam Pink - 12</t>
  </si>
  <si>
    <t>TRIAL- Aglaonema Siam Violet - 12</t>
  </si>
  <si>
    <t xml:space="preserve">TRIAL - Aglaonema White Lance </t>
  </si>
  <si>
    <t>FP1081</t>
  </si>
  <si>
    <t xml:space="preserve">TRIAL - Alocasia Cuprea Green </t>
  </si>
  <si>
    <t>FP-1414</t>
  </si>
  <si>
    <t xml:space="preserve">TRIAL - Alocasia Cuprea Koch </t>
  </si>
  <si>
    <t>FP-1487</t>
  </si>
  <si>
    <t xml:space="preserve">TRIAL - Alocasia Green Unicorn </t>
  </si>
  <si>
    <t>FP-1591</t>
  </si>
  <si>
    <t>10"-12"</t>
  </si>
  <si>
    <t xml:space="preserve">TRIAL - Alocasia Lukiwan </t>
  </si>
  <si>
    <t>FP-601</t>
  </si>
  <si>
    <t>TRIAL- Alocasia Nebula - 12</t>
  </si>
  <si>
    <t xml:space="preserve">TRIAL - Alocasia Reginae L. Lindenex N.E. Br </t>
  </si>
  <si>
    <t>FP-1488</t>
  </si>
  <si>
    <t xml:space="preserve">TRIAL - Luteocarpa Red Rubin </t>
  </si>
  <si>
    <t>FP-1706</t>
  </si>
  <si>
    <t>H 14" - 18" W 10"</t>
  </si>
  <si>
    <t xml:space="preserve">TRIAL - Anthurium Arrow </t>
  </si>
  <si>
    <t>FP-1675</t>
  </si>
  <si>
    <t xml:space="preserve">TRIAL - Anthurium Big Bill </t>
  </si>
  <si>
    <t>FP-1602</t>
  </si>
  <si>
    <t>10-16"</t>
  </si>
  <si>
    <t xml:space="preserve">TRIAL - Anthurium Bonplandii subs guayanum </t>
  </si>
  <si>
    <t>FP-1603</t>
  </si>
  <si>
    <t>12-16"</t>
  </si>
  <si>
    <t>Collectors</t>
  </si>
  <si>
    <t xml:space="preserve">TRIAL - Anthurium Clarinervium hybrid sulanjana </t>
  </si>
  <si>
    <t>FP-2247</t>
  </si>
  <si>
    <t xml:space="preserve">TRIAL - Anthurium Doryaki Silver </t>
  </si>
  <si>
    <t>FP-1191</t>
  </si>
  <si>
    <t xml:space="preserve">TRIAL - Anthurium Forgettii No. 1 </t>
  </si>
  <si>
    <t>FP-1360</t>
  </si>
  <si>
    <t>9" "</t>
  </si>
  <si>
    <t xml:space="preserve">TRIAL - Anthurium Forgettii No. 2 </t>
  </si>
  <si>
    <t>FP-1417</t>
  </si>
  <si>
    <t xml:space="preserve">TRIAL - Anthurium Hookeri Aurea Variegated </t>
  </si>
  <si>
    <t>FP-2172</t>
  </si>
  <si>
    <t xml:space="preserve">TRIAL - Anthurium Magnificum </t>
  </si>
  <si>
    <t>FP-1192</t>
  </si>
  <si>
    <t xml:space="preserve">TRIAL - Anthurium Veitchii </t>
  </si>
  <si>
    <t>FP-1685</t>
  </si>
  <si>
    <t>H 8-12" W 8"</t>
  </si>
  <si>
    <t xml:space="preserve">TRIAL - Anthurium Villenaorum </t>
  </si>
  <si>
    <t>FP-734</t>
  </si>
  <si>
    <t xml:space="preserve">TRIAL - Anthurium Waroqueanum </t>
  </si>
  <si>
    <t>FP-2032</t>
  </si>
  <si>
    <t xml:space="preserve">TRIAL - Anthurium Clarinervium </t>
  </si>
  <si>
    <t>FP-995</t>
  </si>
  <si>
    <t xml:space="preserve">TRIAL - Anthurium Forgetii </t>
  </si>
  <si>
    <t>FP-955</t>
  </si>
  <si>
    <t>8" - 14"</t>
  </si>
  <si>
    <t xml:space="preserve">TRIAL - Anthurium Futura Superba </t>
  </si>
  <si>
    <t>FP-1240</t>
  </si>
  <si>
    <t xml:space="preserve">TRIAL - Anthurium Hookeri </t>
  </si>
  <si>
    <t>FP-731</t>
  </si>
  <si>
    <t xml:space="preserve">TRIAL - Anthurium Hookeri No 3  </t>
  </si>
  <si>
    <t>FP-997</t>
  </si>
  <si>
    <t xml:space="preserve">TRIAL - Anthurium Hookeri Variegated (Mint) </t>
  </si>
  <si>
    <t>FP-1365</t>
  </si>
  <si>
    <t xml:space="preserve">TRIAL - Anthurium Jenamnii </t>
  </si>
  <si>
    <t>FP-956</t>
  </si>
  <si>
    <t xml:space="preserve">TRIAL - Anthurium Jenmanii Green Lady </t>
  </si>
  <si>
    <t xml:space="preserve">TRIAL - Anthurium Jenmanii Variegated </t>
  </si>
  <si>
    <t xml:space="preserve">TRIAL - Anthurium Magnificum Crystallinum </t>
  </si>
  <si>
    <t>FP-957</t>
  </si>
  <si>
    <t xml:space="preserve">TRIAL - Anthurium Vittariifolium  </t>
  </si>
  <si>
    <t xml:space="preserve">TRIAL - Aphelandra Squarrosa Dania </t>
  </si>
  <si>
    <t>FP-1922</t>
  </si>
  <si>
    <t>H 8" " W 8"</t>
  </si>
  <si>
    <t xml:space="preserve">TRIAL - Aphelandra White Wash </t>
  </si>
  <si>
    <t>FP-2145</t>
  </si>
  <si>
    <t xml:space="preserve">TRIAL - Aphelandra Zebra </t>
  </si>
  <si>
    <t>FP-2169</t>
  </si>
  <si>
    <t xml:space="preserve">TRIAL - Begonia Masoniana Boulder </t>
  </si>
  <si>
    <t>FP-1916</t>
  </si>
  <si>
    <t>TRIAL- Calathea C049</t>
  </si>
  <si>
    <t>FP-2202</t>
  </si>
  <si>
    <t xml:space="preserve">TRIAL - Calathea Fasciata Borusica </t>
  </si>
  <si>
    <t>FP-736</t>
  </si>
  <si>
    <t xml:space="preserve">TRIAL - Calathea Fusion White </t>
  </si>
  <si>
    <t>FP-2090</t>
  </si>
  <si>
    <t>H 8-12" W 6"</t>
  </si>
  <si>
    <t xml:space="preserve">TRIAL - Calathea Fusion Yellow </t>
  </si>
  <si>
    <t>FP-1367</t>
  </si>
  <si>
    <t>13" - 16"</t>
  </si>
  <si>
    <t>TRIAL- Calathea Gandersii</t>
  </si>
  <si>
    <t>FP-2101</t>
  </si>
  <si>
    <t xml:space="preserve">TRIAL - Calathea Helen Kennedy </t>
  </si>
  <si>
    <t>FP-1066</t>
  </si>
  <si>
    <t xml:space="preserve">TRIAL - Calathea Illustris </t>
  </si>
  <si>
    <t>FP-1118</t>
  </si>
  <si>
    <t>10"-14"</t>
  </si>
  <si>
    <t xml:space="preserve">TRIAL - Calathea Julia </t>
  </si>
  <si>
    <t>FP-1203</t>
  </si>
  <si>
    <t xml:space="preserve">TRIAL - Calathea Louisae Thai Beauty </t>
  </si>
  <si>
    <t>FP-2091</t>
  </si>
  <si>
    <t xml:space="preserve">TRIAL - Calathea Roseopicta </t>
  </si>
  <si>
    <t>10-16H</t>
  </si>
  <si>
    <t xml:space="preserve">TRIAL - Calathea Roseopicta Silvia </t>
  </si>
  <si>
    <t>FP-1570</t>
  </si>
  <si>
    <t xml:space="preserve">TRIAL - Calathea Silver Plate Red Leaf </t>
  </si>
  <si>
    <t>FP-724</t>
  </si>
  <si>
    <t xml:space="preserve">TRIAL - Calathea Veitchiana </t>
  </si>
  <si>
    <t>FP-2208</t>
  </si>
  <si>
    <t xml:space="preserve">TRIAL - Calathea Zebrina </t>
  </si>
  <si>
    <t>FP-117</t>
  </si>
  <si>
    <t xml:space="preserve">TRIAL - Cissus Quadrangularis  </t>
  </si>
  <si>
    <t>FP-2146</t>
  </si>
  <si>
    <t xml:space="preserve">TRIAL - Dieffenbachia White Blizzard </t>
  </si>
  <si>
    <t>FP-2210</t>
  </si>
  <si>
    <t xml:space="preserve">TRIAL - Dracaena Black Kanzi </t>
  </si>
  <si>
    <t>FP-1964</t>
  </si>
  <si>
    <t>TRIAL - Epipremnum Aureum Hot Needle</t>
  </si>
  <si>
    <t>FP-2116</t>
  </si>
  <si>
    <t xml:space="preserve">TRIAL - Epipremnum Champs Elysees </t>
  </si>
  <si>
    <t>FP-2118</t>
  </si>
  <si>
    <t xml:space="preserve">TRIAL - Epipremnum Manjula </t>
  </si>
  <si>
    <t>FP-1130</t>
  </si>
  <si>
    <t xml:space="preserve">TRIAL - Epipremnum Snow Leopard </t>
  </si>
  <si>
    <t>FP-1927</t>
  </si>
  <si>
    <t>H 8" " W 9"</t>
  </si>
  <si>
    <t xml:space="preserve">TRIAL - Episcia Black Velvet </t>
  </si>
  <si>
    <t>FP-2006</t>
  </si>
  <si>
    <t>H 6" - 9" W 8"</t>
  </si>
  <si>
    <t>FP-2000</t>
  </si>
  <si>
    <t>FP-1999</t>
  </si>
  <si>
    <t>FP-2001</t>
  </si>
  <si>
    <t xml:space="preserve">TRIAL - Episcia Picasso </t>
  </si>
  <si>
    <t>FP-2002</t>
  </si>
  <si>
    <t>FP-2003</t>
  </si>
  <si>
    <t>TRIAL - Episcia Pink Panther</t>
  </si>
  <si>
    <t>FP-2063</t>
  </si>
  <si>
    <t>FP-2004</t>
  </si>
  <si>
    <t>FP-2005</t>
  </si>
  <si>
    <t xml:space="preserve">TRIAL - Rumohra Variegata </t>
  </si>
  <si>
    <t>H 9" " W 10"</t>
  </si>
  <si>
    <t>FP-1898</t>
  </si>
  <si>
    <t>H 10" - 16" W 8"</t>
  </si>
  <si>
    <t xml:space="preserve">TRIAL - Asplenium Antiquum Osaka </t>
  </si>
  <si>
    <t>FP-1896</t>
  </si>
  <si>
    <t xml:space="preserve">TRIAL - Fern Asplenium Scolopendrium No 3 </t>
  </si>
  <si>
    <t>FP-999</t>
  </si>
  <si>
    <t>FP-998</t>
  </si>
  <si>
    <t>FP-1899</t>
  </si>
  <si>
    <t>H 10" - 14" W 14"</t>
  </si>
  <si>
    <t xml:space="preserve">TRIAL - Fern Nidus No. 1 </t>
  </si>
  <si>
    <t>FP-1374</t>
  </si>
  <si>
    <t xml:space="preserve">TRIAL - Fern Nidus No. 2 </t>
  </si>
  <si>
    <t>FP-1485</t>
  </si>
  <si>
    <t>FP-1901</t>
  </si>
  <si>
    <t>H 10" - 14" W 10"</t>
  </si>
  <si>
    <t>FP-1902</t>
  </si>
  <si>
    <t>H 8" " W 10"</t>
  </si>
  <si>
    <t>FP-1900</t>
  </si>
  <si>
    <t>H 10" - 14" W 12"</t>
  </si>
  <si>
    <t>FP-1903</t>
  </si>
  <si>
    <t>FP-1905</t>
  </si>
  <si>
    <t>H 9" - 14" W 10"</t>
  </si>
  <si>
    <t>FP-1909</t>
  </si>
  <si>
    <t xml:space="preserve">TRIAL - Pteris Albolineata </t>
  </si>
  <si>
    <t>FP-1907</t>
  </si>
  <si>
    <t xml:space="preserve">TRIAL - Pteris Parkeri </t>
  </si>
  <si>
    <t>FP-1908</t>
  </si>
  <si>
    <t>H 14" - 18" W 12"</t>
  </si>
  <si>
    <t xml:space="preserve">TRIAL - Geogenanthus Ciliatus </t>
  </si>
  <si>
    <t>FP-1552</t>
  </si>
  <si>
    <t>H 7" W 10"</t>
  </si>
  <si>
    <t xml:space="preserve">TRIAL - Homalomena Black </t>
  </si>
  <si>
    <t>FP-1375</t>
  </si>
  <si>
    <t xml:space="preserve">TRIAL - Homalomena Emerald Gem </t>
  </si>
  <si>
    <t>FP-1617</t>
  </si>
  <si>
    <t>10"-13"</t>
  </si>
  <si>
    <t xml:space="preserve">TRIAL - Homalomena Golden </t>
  </si>
  <si>
    <t>FP-1457</t>
  </si>
  <si>
    <t xml:space="preserve">TRIAL - Homalomena Lasia Spinosa </t>
  </si>
  <si>
    <t>FP-1376</t>
  </si>
  <si>
    <t xml:space="preserve">TRIAL - Homalomena Rubescens 200280 </t>
  </si>
  <si>
    <t>FP-1578</t>
  </si>
  <si>
    <t xml:space="preserve">TRIAL - Homalomena Sunshine Gem </t>
  </si>
  <si>
    <t>FP-1920</t>
  </si>
  <si>
    <t>12" - 14"</t>
  </si>
  <si>
    <t xml:space="preserve">TRIAL - Hoya Aff Vittelinea </t>
  </si>
  <si>
    <t>FP-1622</t>
  </si>
  <si>
    <t xml:space="preserve">TRIAL - Hoya AH 074 </t>
  </si>
  <si>
    <t>FP-1692</t>
  </si>
  <si>
    <t xml:space="preserve">TRIAL - Hoya Callistophylla Black Cat </t>
  </si>
  <si>
    <t>FP-1037</t>
  </si>
  <si>
    <t xml:space="preserve">TRIAL - Hoya Carnosa Chelsea </t>
  </si>
  <si>
    <t>FP-1693</t>
  </si>
  <si>
    <t xml:space="preserve">TRIAL - Hoya Cinnamomifolia </t>
  </si>
  <si>
    <t>FP-1564</t>
  </si>
  <si>
    <t xml:space="preserve">TRIAL - Hoya Clemensiorum </t>
  </si>
  <si>
    <t>FP-1464</t>
  </si>
  <si>
    <t xml:space="preserve">TRIAL - Hoya Clemensiorum Splash </t>
  </si>
  <si>
    <t>FP-1620</t>
  </si>
  <si>
    <t xml:space="preserve">TRIAL - Hoya Clemensiorum Sumatra </t>
  </si>
  <si>
    <t>FP-1027</t>
  </si>
  <si>
    <t xml:space="preserve">TRIAL - Hoya Crassiopetiolata </t>
  </si>
  <si>
    <t>FP-1368</t>
  </si>
  <si>
    <t xml:space="preserve">TRIAL - Hoya Crassipetiolata Splash Round Leaf </t>
  </si>
  <si>
    <t>FP-1484</t>
  </si>
  <si>
    <t xml:space="preserve">TRIAL - Hoya cv Larissa </t>
  </si>
  <si>
    <t>FP-1665</t>
  </si>
  <si>
    <t xml:space="preserve">TRIAL - Hoya cv Michelle </t>
  </si>
  <si>
    <t>FP-1666</t>
  </si>
  <si>
    <t xml:space="preserve">TRIAL - Hoya Erythrina </t>
  </si>
  <si>
    <t xml:space="preserve">TRIAL - Hoya Glabra Black Margin </t>
  </si>
  <si>
    <t>FP-1468</t>
  </si>
  <si>
    <t xml:space="preserve">TRIAL - Hoya Glabra Gayo </t>
  </si>
  <si>
    <t>FP-1703</t>
  </si>
  <si>
    <t xml:space="preserve">TRIAL - Hoya Gomas </t>
  </si>
  <si>
    <t>FP-1562</t>
  </si>
  <si>
    <t xml:space="preserve">TRIAL - Hoya Kaikoeana SP Dahlia </t>
  </si>
  <si>
    <t>FP-1469</t>
  </si>
  <si>
    <t xml:space="preserve">TRIAL - Hoya Kaikoena </t>
  </si>
  <si>
    <t>FP-1561</t>
  </si>
  <si>
    <t xml:space="preserve">TRIAL - Hoya Krimson Queen </t>
  </si>
  <si>
    <t>FP-1475</t>
  </si>
  <si>
    <t xml:space="preserve">TRIAL - Hoya Lacunosa Laos </t>
  </si>
  <si>
    <t>FP-1914</t>
  </si>
  <si>
    <t>H 5" - 7" W 7"</t>
  </si>
  <si>
    <t xml:space="preserve">TRIAL - Hoya Macrophylla Groen </t>
  </si>
  <si>
    <t>FP-1466</t>
  </si>
  <si>
    <t xml:space="preserve">TRIAL - Hoya Macrophylla Splash </t>
  </si>
  <si>
    <t>FP-1467</t>
  </si>
  <si>
    <t xml:space="preserve">TRIAL - Hoya Ranauensis Sp </t>
  </si>
  <si>
    <t>FP-1028</t>
  </si>
  <si>
    <t xml:space="preserve">TRIAL - Hoya Red Maroon </t>
  </si>
  <si>
    <t>FP-1495</t>
  </si>
  <si>
    <t xml:space="preserve">TRIAL - Hoya Retusa </t>
  </si>
  <si>
    <t>FP-1444</t>
  </si>
  <si>
    <t xml:space="preserve">TRIAL - Hoya Rindu Raflesia </t>
  </si>
  <si>
    <t>FP-1560</t>
  </si>
  <si>
    <t xml:space="preserve">TRIAL - Hoya Rundumensis Splash </t>
  </si>
  <si>
    <t>FP-1031</t>
  </si>
  <si>
    <t xml:space="preserve">TRIAL - Hoya Scortechinii </t>
  </si>
  <si>
    <t>FP-1471</t>
  </si>
  <si>
    <t xml:space="preserve">TRIAL - Hoya Scortechinii White </t>
  </si>
  <si>
    <t>FP-1621</t>
  </si>
  <si>
    <t>TRIAL - Hoya SP Aceh</t>
  </si>
  <si>
    <t>FP-1029</t>
  </si>
  <si>
    <t xml:space="preserve">TRIAL - Hoya SP Aceh 9 </t>
  </si>
  <si>
    <t>FP-1689</t>
  </si>
  <si>
    <t xml:space="preserve">TRIAL - Hoya SP Gayo 8 </t>
  </si>
  <si>
    <t>FP-1695</t>
  </si>
  <si>
    <t xml:space="preserve">TRIAL - Hoya SP Sulawesi 3 </t>
  </si>
  <si>
    <t>FP-1470</t>
  </si>
  <si>
    <t xml:space="preserve">TRIAL - Hoya SP Timor </t>
  </si>
  <si>
    <t>FP-1472</t>
  </si>
  <si>
    <t xml:space="preserve">TRIAL - Hoya SP Vietnam </t>
  </si>
  <si>
    <t>FP-1480</t>
  </si>
  <si>
    <t xml:space="preserve">TRIAL - Hoya Sulawesiana </t>
  </si>
  <si>
    <t>FP-1559</t>
  </si>
  <si>
    <t xml:space="preserve">TRIAL - Hoya Sumatra Tafel 7 </t>
  </si>
  <si>
    <t>FP-1558</t>
  </si>
  <si>
    <t xml:space="preserve">TRIAL - Hoya Tanggamus </t>
  </si>
  <si>
    <t>FP-1667</t>
  </si>
  <si>
    <t xml:space="preserve">TRIAL - Hoya Tanggamus Small Leaf </t>
  </si>
  <si>
    <t>FP-1473</t>
  </si>
  <si>
    <t xml:space="preserve">TRIAL - Hoya Ternate </t>
  </si>
  <si>
    <t>FP-1557</t>
  </si>
  <si>
    <t xml:space="preserve">TRIAL - Hoya Undulata </t>
  </si>
  <si>
    <t>FP-1030</t>
  </si>
  <si>
    <t xml:space="preserve">TRIAL - Hoya Verticillata sp Lampung </t>
  </si>
  <si>
    <t>FP-1623</t>
  </si>
  <si>
    <t xml:space="preserve">TRIAL - Hoya Verticillata sp Nganjuk </t>
  </si>
  <si>
    <t>FP-1555</t>
  </si>
  <si>
    <t xml:space="preserve">TRIAL - Hoya Vilosa </t>
  </si>
  <si>
    <t>FP-1041</t>
  </si>
  <si>
    <t xml:space="preserve">TRIAL - Hoya Vietnam 2 </t>
  </si>
  <si>
    <t>FP-1690</t>
  </si>
  <si>
    <t xml:space="preserve">TRIAL - Hoya Wayang Splash </t>
  </si>
  <si>
    <t>FP-1554</t>
  </si>
  <si>
    <t xml:space="preserve">TRIAL - Hoya Wayetii Green </t>
  </si>
  <si>
    <t>FP-1479</t>
  </si>
  <si>
    <t xml:space="preserve">TRIAL - Hoya Waymaniae Kapuas </t>
  </si>
  <si>
    <t>FP-1474</t>
  </si>
  <si>
    <t xml:space="preserve">TRIAL - Kaempferia Galanga Variegated </t>
  </si>
  <si>
    <t>FP-2248</t>
  </si>
  <si>
    <t>H 10"-14" W 6</t>
  </si>
  <si>
    <t xml:space="preserve">TRIAL - Labisia Zebra </t>
  </si>
  <si>
    <t>FP-2194</t>
  </si>
  <si>
    <t xml:space="preserve">TRIAL - Mangave Bad Hair Day </t>
  </si>
  <si>
    <t>FP-1447</t>
  </si>
  <si>
    <t xml:space="preserve">TRIAL - Mangave Catch a Wave </t>
  </si>
  <si>
    <t>FP-1448</t>
  </si>
  <si>
    <t>H 9" -12" W 9"</t>
  </si>
  <si>
    <t xml:space="preserve">TRIAL - Mangave Night Owl </t>
  </si>
  <si>
    <t>FP-1449</t>
  </si>
  <si>
    <t xml:space="preserve">TRIAL - Mangave Thunderbird </t>
  </si>
  <si>
    <t>FP-1450</t>
  </si>
  <si>
    <t>H 9" " W 9"</t>
  </si>
  <si>
    <t xml:space="preserve">TRIAL - Mangave Tooth Fairy </t>
  </si>
  <si>
    <t>FP-1451</t>
  </si>
  <si>
    <t>H 7" - 10" W 8"</t>
  </si>
  <si>
    <t xml:space="preserve">TRIAL - Maranta Dark Green </t>
  </si>
  <si>
    <t>FP-1702</t>
  </si>
  <si>
    <t xml:space="preserve">TRIAL - Maranta Fantasy </t>
  </si>
  <si>
    <t>FP-1002</t>
  </si>
  <si>
    <t xml:space="preserve">TRIAL - Maranta Green </t>
  </si>
  <si>
    <t>FP-1402</t>
  </si>
  <si>
    <t xml:space="preserve">TRIAL - Maranta Lemon </t>
  </si>
  <si>
    <t>FP-1001</t>
  </si>
  <si>
    <t xml:space="preserve">TRIAL - Maranta Lemon Lime </t>
  </si>
  <si>
    <t>FP-1572</t>
  </si>
  <si>
    <t xml:space="preserve">TRIAL - Maranta Leuconeura Erythrophylla </t>
  </si>
  <si>
    <t>FP-1745</t>
  </si>
  <si>
    <t xml:space="preserve">TRIAL - Maranta Leuconeura Kerchoveana </t>
  </si>
  <si>
    <t>FP-2173</t>
  </si>
  <si>
    <t xml:space="preserve">TRIAL - Maranta Leuconeura Massangeana </t>
  </si>
  <si>
    <t>FP-2093</t>
  </si>
  <si>
    <t xml:space="preserve">TRIAL - Maranta NOID Cat Mustache </t>
  </si>
  <si>
    <t>FP-2187</t>
  </si>
  <si>
    <t xml:space="preserve">TRIAL - Maranta Red </t>
  </si>
  <si>
    <t>FP-1401</t>
  </si>
  <si>
    <t xml:space="preserve">TRIAL - Monstera Esqueleto </t>
  </si>
  <si>
    <t>FP-1274</t>
  </si>
  <si>
    <t xml:space="preserve">TRIAL - Musa Acuminata Red Ruby </t>
  </si>
  <si>
    <t>FP-1704</t>
  </si>
  <si>
    <t xml:space="preserve">TRIAL - Peperomia Clusifolia </t>
  </si>
  <si>
    <t>FP-1097</t>
  </si>
  <si>
    <t xml:space="preserve">TRIAL - Peperomia Clusifolia Variegated </t>
  </si>
  <si>
    <t>FP-1095</t>
  </si>
  <si>
    <t xml:space="preserve">TRIAL - Peperomia Crème Brulee Orange </t>
  </si>
  <si>
    <t>FP-1917</t>
  </si>
  <si>
    <t xml:space="preserve">TRIAL - Peperomia Raindrop </t>
  </si>
  <si>
    <t>FP-648</t>
  </si>
  <si>
    <t xml:space="preserve">TRIAL - Peperomia Sarcophylla </t>
  </si>
  <si>
    <t>FP-1486</t>
  </si>
  <si>
    <t>13" - 15"</t>
  </si>
  <si>
    <t xml:space="preserve">TRIAL - Philodendron Birkin High Variegation </t>
  </si>
  <si>
    <t>FP-1719</t>
  </si>
  <si>
    <t xml:space="preserve">TRIAL - Philodendron Bronze </t>
  </si>
  <si>
    <t xml:space="preserve">TRIAL - Philodendron Campii </t>
  </si>
  <si>
    <t>FP-2249</t>
  </si>
  <si>
    <t>12"  - 16"</t>
  </si>
  <si>
    <t>Specialty</t>
  </si>
  <si>
    <t xml:space="preserve">TRIAL - Philodendron Caramel Marble </t>
  </si>
  <si>
    <t>FP-744</t>
  </si>
  <si>
    <t xml:space="preserve">TRIAL - Philodendron Cherry Red </t>
  </si>
  <si>
    <t>FP-940</t>
  </si>
  <si>
    <t xml:space="preserve">TRIAL - Philodendron Corovadensis </t>
  </si>
  <si>
    <t>FP-1418</t>
  </si>
  <si>
    <t xml:space="preserve">TRIAL - Philodendron Cream Splash </t>
  </si>
  <si>
    <t>FP-1276</t>
  </si>
  <si>
    <t xml:space="preserve">TRIAL - Philodendron Florida Ghost </t>
  </si>
  <si>
    <t>FP-1117</t>
  </si>
  <si>
    <t xml:space="preserve">TRIAL - Philodendron Gloriosum Variegated </t>
  </si>
  <si>
    <t>FP-2128</t>
  </si>
  <si>
    <t xml:space="preserve">TRIAL - Philodendron Golden Narrow </t>
  </si>
  <si>
    <t>FP-1018</t>
  </si>
  <si>
    <t>12" - 18"</t>
  </si>
  <si>
    <t xml:space="preserve">TRIAL - Philodendron Grote Ox </t>
  </si>
  <si>
    <t>FP-2082</t>
  </si>
  <si>
    <t xml:space="preserve">TRIAL - Philodendron Imperial Red </t>
  </si>
  <si>
    <t>FP-1252</t>
  </si>
  <si>
    <t xml:space="preserve">TRIAL - Philodendron Jungle Fever (reverted) </t>
  </si>
  <si>
    <t>FP-663</t>
  </si>
  <si>
    <t xml:space="preserve">TRIAL - Philodendron Jungle Fever (variegated) </t>
  </si>
  <si>
    <t xml:space="preserve">TRIAL - Philodendron Jungle Fever variegated </t>
  </si>
  <si>
    <t xml:space="preserve">TRIAL - Philodendron Mars </t>
  </si>
  <si>
    <t>FP-1721</t>
  </si>
  <si>
    <t>11" - 15"</t>
  </si>
  <si>
    <t xml:space="preserve">TRIAL - Philodendron Painted Lady </t>
  </si>
  <si>
    <t>FP-1533</t>
  </si>
  <si>
    <t xml:space="preserve">TRIAL - Philodendron Pink Bikini </t>
  </si>
  <si>
    <t>FP-1204</t>
  </si>
  <si>
    <t xml:space="preserve">TRIAL - Philodendron Red Emerald </t>
  </si>
  <si>
    <t>FP-1250</t>
  </si>
  <si>
    <t xml:space="preserve">TRIAL - Philodendron Rio </t>
  </si>
  <si>
    <t>FP-1321</t>
  </si>
  <si>
    <t>H 6" W 8"</t>
  </si>
  <si>
    <t xml:space="preserve">TRIAL - Philodendron Snowdrift </t>
  </si>
  <si>
    <t>FP-1630</t>
  </si>
  <si>
    <t xml:space="preserve">TRIAL - Piper Bright Eyes </t>
  </si>
  <si>
    <t>FP-1051</t>
  </si>
  <si>
    <t xml:space="preserve">TRIAL - Piper Indonesia Green </t>
  </si>
  <si>
    <t>FP-1053</t>
  </si>
  <si>
    <t xml:space="preserve">TRIAL - Piper Ribesioides </t>
  </si>
  <si>
    <t>FP-1056</t>
  </si>
  <si>
    <t xml:space="preserve">TRIAL - Piper SP Indonesia Silver </t>
  </si>
  <si>
    <t>FP-1052</t>
  </si>
  <si>
    <t xml:space="preserve">TRIAL - Piper SP Kalimantan Watermelon </t>
  </si>
  <si>
    <t>FP-1048</t>
  </si>
  <si>
    <t xml:space="preserve">TRIAL - Piper Sumatra </t>
  </si>
  <si>
    <t>FP-1050</t>
  </si>
  <si>
    <t xml:space="preserve">TRIAL - Rademachera Sinica </t>
  </si>
  <si>
    <t>FP-1542</t>
  </si>
  <si>
    <t xml:space="preserve">TRIAL - Schismatoglottis Calyptrata </t>
  </si>
  <si>
    <t>FP-1483</t>
  </si>
  <si>
    <t xml:space="preserve">TRIAL - Scindapsus Boreno 2 </t>
  </si>
  <si>
    <t>FP-1277</t>
  </si>
  <si>
    <t xml:space="preserve">TRIAL - Scindapsus Green Anaconda </t>
  </si>
  <si>
    <t>FP-1278</t>
  </si>
  <si>
    <t xml:space="preserve">TRIAL - Scindapsus Nangga Seni </t>
  </si>
  <si>
    <t>FP-1279</t>
  </si>
  <si>
    <t xml:space="preserve">TRIAL - Scindapsus Nearly Black </t>
  </si>
  <si>
    <t>FP-1895</t>
  </si>
  <si>
    <t xml:space="preserve">TRIAL - Scindapsus Pictus Argyraeus </t>
  </si>
  <si>
    <t>FP-1125</t>
  </si>
  <si>
    <t>H 8" W 8"</t>
  </si>
  <si>
    <t>FP-354</t>
  </si>
  <si>
    <t>H 8" W 10"</t>
  </si>
  <si>
    <t>FP-1208</t>
  </si>
  <si>
    <t xml:space="preserve">TRIAL - Scindapsus Silver Hero </t>
  </si>
  <si>
    <t>FP-1126</t>
  </si>
  <si>
    <t xml:space="preserve">TRIAL - Scindapsus Silver Lady </t>
  </si>
  <si>
    <t>FP-1088</t>
  </si>
  <si>
    <t xml:space="preserve">TRIAL - Scindapsus Silver Philo </t>
  </si>
  <si>
    <t>FP-1209</t>
  </si>
  <si>
    <t xml:space="preserve">TRIAL - Scindapsus Silver Platinum </t>
  </si>
  <si>
    <t>FP-1283</t>
  </si>
  <si>
    <t xml:space="preserve">TRIAL - Scindapsus Silver Princess </t>
  </si>
  <si>
    <t>FP-992</t>
  </si>
  <si>
    <t xml:space="preserve">TRIAL - Scindapsus Silver Tattoo (NR 27) </t>
  </si>
  <si>
    <t>FP-1280</t>
  </si>
  <si>
    <t xml:space="preserve">TRIAL - Scindapsus Snake Scale </t>
  </si>
  <si>
    <t>FP-1284</t>
  </si>
  <si>
    <t>FP-1085</t>
  </si>
  <si>
    <t xml:space="preserve">TRIAL - Scindapsus Treubii Dark Form </t>
  </si>
  <si>
    <t>FP-1127</t>
  </si>
  <si>
    <t>H 9" W 9"</t>
  </si>
  <si>
    <t xml:space="preserve">TRIAL - Scindapsus Treubii Kalinmantan </t>
  </si>
  <si>
    <t>FP-1285</t>
  </si>
  <si>
    <t>FP-1132</t>
  </si>
  <si>
    <t xml:space="preserve">TRIAL - Scindapsus Tricolor </t>
  </si>
  <si>
    <t>FP-1089</t>
  </si>
  <si>
    <t xml:space="preserve">TRIAL - Scindapsus Tricolor Silver (NR 4) </t>
  </si>
  <si>
    <t>FP-1281</t>
  </si>
  <si>
    <t xml:space="preserve">TRIAL - Scindapsus Walet Sakti </t>
  </si>
  <si>
    <t>FP-1286</t>
  </si>
  <si>
    <t xml:space="preserve">TRIAL - Syngonium Frosted Heart </t>
  </si>
  <si>
    <t>FP-2042</t>
  </si>
  <si>
    <t xml:space="preserve">TRIAL - Syngonium Mottled </t>
  </si>
  <si>
    <t>FP-1529</t>
  </si>
  <si>
    <t>H 10"-16" W 10"</t>
  </si>
  <si>
    <t xml:space="preserve">TRIAL - Syngonium Three Kings </t>
  </si>
  <si>
    <t>FP-855</t>
  </si>
  <si>
    <t>10" - 16" W 10"</t>
  </si>
  <si>
    <t xml:space="preserve">TRIAL - Syngonium White Albo </t>
  </si>
  <si>
    <t>FP-991</t>
  </si>
  <si>
    <t>TRIAL - Tradescantia Chrysophylla Baby Bunny Bellies Variegata</t>
  </si>
  <si>
    <t>FP-2228</t>
  </si>
  <si>
    <t>H 6-8 W 7</t>
  </si>
  <si>
    <t>TRIAL - Tradescantia Chrysophylla Baby Bunny Bellies Variegata -12</t>
  </si>
  <si>
    <t>TRIAL - Tradescantia Mundula Tricolor Varigata</t>
  </si>
  <si>
    <t>FP-2067</t>
  </si>
  <si>
    <t xml:space="preserve">H 7" to 10, W 7" to 11" </t>
  </si>
  <si>
    <t>TRIAL - Tradescantia Pallidia</t>
  </si>
  <si>
    <t>FP-1090</t>
  </si>
  <si>
    <t xml:space="preserve">H 8" to 10, W 5" to 8" </t>
  </si>
  <si>
    <t>TRIAL - Tradescantia Silamontana Varigated</t>
  </si>
  <si>
    <t>FP-2068</t>
  </si>
  <si>
    <t xml:space="preserve">H 7" to 10, W 7" to 10" </t>
  </si>
  <si>
    <t xml:space="preserve">TRIAL - Tradescantia Silver </t>
  </si>
  <si>
    <t>FP1722</t>
  </si>
  <si>
    <t>H 8" to 10, W 8"</t>
  </si>
  <si>
    <t>17cm Trial Availability</t>
  </si>
  <si>
    <t xml:space="preserve">TRIAL - Alocasia Branchifolia </t>
  </si>
  <si>
    <t>FP-1363</t>
  </si>
  <si>
    <t>18" - 21"</t>
  </si>
  <si>
    <t>TRIAL - Alocasia Branchifolia - 17</t>
  </si>
  <si>
    <t xml:space="preserve">TRIAL - Alocasia Frydek Variegated </t>
  </si>
  <si>
    <t>FP-1026</t>
  </si>
  <si>
    <t>TRIAL - Alocasia Frydek Variegated - 17</t>
  </si>
  <si>
    <t xml:space="preserve">TRIAL - Alocasia Gageana Aurea Variegated </t>
  </si>
  <si>
    <t>FP-1638</t>
  </si>
  <si>
    <t>TRIAL - Alocasia Gageana Aurea Variegated - 17</t>
  </si>
  <si>
    <t>FP-607</t>
  </si>
  <si>
    <t>15" - 20"</t>
  </si>
  <si>
    <t>TRIAL - Alocasia Lukiwan - 17</t>
  </si>
  <si>
    <t>TRIAL - Alocasia Macrorrhizos Camouflage Variegata - 17</t>
  </si>
  <si>
    <t xml:space="preserve">TRIAL - Alocasia Nobilis  </t>
  </si>
  <si>
    <t>FP-653</t>
  </si>
  <si>
    <t>18" - 22"</t>
  </si>
  <si>
    <t xml:space="preserve">TRIAL - Alocasia Nobilis - 17 </t>
  </si>
  <si>
    <t>TRIAL - Alocasia Odora Variegated Batik - 17</t>
  </si>
  <si>
    <t xml:space="preserve">Boutique </t>
  </si>
  <si>
    <t xml:space="preserve">TRIAL - Alocasia Watsonia  </t>
  </si>
  <si>
    <t>FP-677</t>
  </si>
  <si>
    <t xml:space="preserve">TRIAL - Alocasia Watsonia - 17 </t>
  </si>
  <si>
    <t xml:space="preserve">TRIAL - Alocasia Watsonia White </t>
  </si>
  <si>
    <t>FP-598</t>
  </si>
  <si>
    <t>TRIAL - Alocasia Watsonia White - 17</t>
  </si>
  <si>
    <t xml:space="preserve">TRIAL - Alocasia Zebrina LP </t>
  </si>
  <si>
    <t>FP-065</t>
  </si>
  <si>
    <t>21" - 28"</t>
  </si>
  <si>
    <t>TRIAL - Alocasia Zebrina LP - 17</t>
  </si>
  <si>
    <t>TRIAL- Anthurium Clarinervium</t>
  </si>
  <si>
    <t>FP-2243</t>
  </si>
  <si>
    <t>16-20"</t>
  </si>
  <si>
    <t xml:space="preserve">TRIAL- Anthurium Clarinervium-17 </t>
  </si>
  <si>
    <t xml:space="preserve">TRIAL - Caladium Lindenii </t>
  </si>
  <si>
    <t>FP-1546</t>
  </si>
  <si>
    <t>TRIAL - Caladium Lindenii - 17</t>
  </si>
  <si>
    <t>18-24"</t>
  </si>
  <si>
    <t>TRIAL - Calathea Illustris - 17</t>
  </si>
  <si>
    <t xml:space="preserve">TRIAL - Calathea Peacock </t>
  </si>
  <si>
    <t>FP-1197</t>
  </si>
  <si>
    <t>TRIAL - Calathea Peacock - 17</t>
  </si>
  <si>
    <t xml:space="preserve">TRIAL - Calathea Picturata </t>
  </si>
  <si>
    <t>FP-709</t>
  </si>
  <si>
    <t>TRIAL - Calathea Picturata -17</t>
  </si>
  <si>
    <t xml:space="preserve">TRIAL - Calathea Royal Standard </t>
  </si>
  <si>
    <t>FP-1217</t>
  </si>
  <si>
    <t>TRIAL - Calathea Royal Standard - 17</t>
  </si>
  <si>
    <t xml:space="preserve">TRIAL - Dieffenbachia Marsha </t>
  </si>
  <si>
    <t>FP-1655</t>
  </si>
  <si>
    <t>TRIAL - Dieffenbachia Marsha - 17</t>
  </si>
  <si>
    <t xml:space="preserve">TRIAL - Dieffenbachia Snow </t>
  </si>
  <si>
    <t>FP-1316</t>
  </si>
  <si>
    <t>TRIAL - Dieffenbachia Snow - 17</t>
  </si>
  <si>
    <t xml:space="preserve">TRIAL - Dieffenbachia Sublime </t>
  </si>
  <si>
    <t>FP-1317</t>
  </si>
  <si>
    <t>TRIAL - Dieffenbachia Sublime - 17</t>
  </si>
  <si>
    <t xml:space="preserve">TRIAL - Dieffenbachia Tiki </t>
  </si>
  <si>
    <t>FP-1318</t>
  </si>
  <si>
    <t>TRIAL - Dieffenbachia Tiki - 17</t>
  </si>
  <si>
    <t xml:space="preserve">TRIAL - Ficus Aspera </t>
  </si>
  <si>
    <t>FP-1594</t>
  </si>
  <si>
    <t>TRIAL - Ficus Aspera - 17</t>
  </si>
  <si>
    <t>FP-252</t>
  </si>
  <si>
    <t>14" - 20"</t>
  </si>
  <si>
    <t>TRIAL - Homalomena Emerald Gem - 17</t>
  </si>
  <si>
    <t xml:space="preserve">TRIAL - Homalomena Emerald Green </t>
  </si>
  <si>
    <t>FP-1460</t>
  </si>
  <si>
    <t>TRIAL - Homalomena Emerald Green - 17</t>
  </si>
  <si>
    <t xml:space="preserve">TRIAL - Homalomena Lindenii </t>
  </si>
  <si>
    <t>FP-1181</t>
  </si>
  <si>
    <t>TRIAL - Homalomena Lindenii - 17</t>
  </si>
  <si>
    <t xml:space="preserve">TRIAL - Homalomena Mint Variegated </t>
  </si>
  <si>
    <t>FP-1461</t>
  </si>
  <si>
    <t>TRIAL - Homalomena Mint Variegated - 17</t>
  </si>
  <si>
    <t xml:space="preserve">TRIAL - Homalomena Rubesence Red </t>
  </si>
  <si>
    <t>FP-1068</t>
  </si>
  <si>
    <t>TRIAL - Homalomena Rubesence Red - 17</t>
  </si>
  <si>
    <t>FP-253</t>
  </si>
  <si>
    <t>TRIAL - Homalomena Sunshine Gem - 17</t>
  </si>
  <si>
    <t xml:space="preserve">TRIAL - Homalomena Tropical Green  </t>
  </si>
  <si>
    <t>FP-1245</t>
  </si>
  <si>
    <t xml:space="preserve">TRIAL - Homalomena Tropical Green - 17 </t>
  </si>
  <si>
    <t xml:space="preserve">TRIAL - Homalomena Variegated </t>
  </si>
  <si>
    <t>FP-1462</t>
  </si>
  <si>
    <t>TRIAL - Homalomena Variegated - 17</t>
  </si>
  <si>
    <t xml:space="preserve">TRIAL - Homalomena Wallisii Emerald Gem </t>
  </si>
  <si>
    <t xml:space="preserve">14" - 20" </t>
  </si>
  <si>
    <t>TRIAL - Homalomena Wallisii Emerald Gem - 17</t>
  </si>
  <si>
    <t>TRIAL - Monstera Burle Marx's Flame - 17</t>
  </si>
  <si>
    <t xml:space="preserve">TRIAL - Monstera deliciosa Aurea </t>
  </si>
  <si>
    <t>FP-1019</t>
  </si>
  <si>
    <t>TRIAL - Monstera deliciosa Aurea - 17</t>
  </si>
  <si>
    <t xml:space="preserve">TRIAL - Monstera Deliciosa Tauerii </t>
  </si>
  <si>
    <t>FP-1253</t>
  </si>
  <si>
    <t>TRIAL - Monstera Deliciosa Tauerii - 17</t>
  </si>
  <si>
    <t xml:space="preserve">TRIAL - Monstera Mint Variegated </t>
  </si>
  <si>
    <t>FP-1661</t>
  </si>
  <si>
    <t>TRIAL - Monstera Mint Variegated - 17</t>
  </si>
  <si>
    <t xml:space="preserve">TRIAL - Monstera Monisha® </t>
  </si>
  <si>
    <t>FP-1869</t>
  </si>
  <si>
    <t>TRIAL - Monstera Monisha® - 17</t>
  </si>
  <si>
    <t xml:space="preserve">TRIAL - Monstera Monisha® (w/ Kratiste pole) </t>
  </si>
  <si>
    <t>TRIAL - Monstera Monisha® (w/ Kratiste pole) - 17</t>
  </si>
  <si>
    <t xml:space="preserve">TRIAL - Monstera Siltepecana on moss pole </t>
  </si>
  <si>
    <t>FP-264</t>
  </si>
  <si>
    <t>$49.99 - $54.99</t>
  </si>
  <si>
    <t>TRIAL - Monstera Siltepecana on moss pole - 17</t>
  </si>
  <si>
    <t xml:space="preserve">TRIAL - Musa Acuminata Dwarf King </t>
  </si>
  <si>
    <t>FP-1697</t>
  </si>
  <si>
    <t>18" - 26"</t>
  </si>
  <si>
    <t>TRIAL - Musa Acuminata Dwarf King - 17</t>
  </si>
  <si>
    <t>FP-2096</t>
  </si>
  <si>
    <t>TRIAL - Musa Acuminata Red Ruby - 17</t>
  </si>
  <si>
    <t xml:space="preserve">TRIAL - Philodendron Angela </t>
  </si>
  <si>
    <t>FP-1364</t>
  </si>
  <si>
    <t>TRIAL - Philodendron Angela - 17</t>
  </si>
  <si>
    <t xml:space="preserve">TRIAL - Philodendron Asperatum </t>
  </si>
  <si>
    <t>FP-1387</t>
  </si>
  <si>
    <t>TRIAL - Philodendron Asperatum - 17</t>
  </si>
  <si>
    <t xml:space="preserve">TRIAL - Philodendron Bipennifolium x Pedatum </t>
  </si>
  <si>
    <t>FP-1419</t>
  </si>
  <si>
    <t>TRIAL - Philodendron Bipennifolium x Pedatum - 17</t>
  </si>
  <si>
    <t xml:space="preserve">TRIAL - Philodendron Brandtianum on Climb-itt™ pole (narrow 26") </t>
  </si>
  <si>
    <t>FP-280</t>
  </si>
  <si>
    <t>19" - 26"</t>
  </si>
  <si>
    <t>TRIAL - Philodendron Brandtianum on Climb-itt™ pole (narrow 26") - 17</t>
  </si>
  <si>
    <t xml:space="preserve">TRIAL - Philodendron Brazil on Climb-itt™ pole (wide 26") </t>
  </si>
  <si>
    <t>FP-1353</t>
  </si>
  <si>
    <t>TRIAL - Philodendron Brazil on Climb-itt™ pole (wide 26") - 17</t>
  </si>
  <si>
    <t xml:space="preserve">TRIAL - Philodendron Brazil on moss pole </t>
  </si>
  <si>
    <t>TRIAL - Philodendron Brazil on moss pole - 17</t>
  </si>
  <si>
    <t xml:space="preserve">TRIAL - Philodendron Burle Marx </t>
  </si>
  <si>
    <t>FP-888</t>
  </si>
  <si>
    <t>TRIAL - Philodendron Burle Marx - 17</t>
  </si>
  <si>
    <t xml:space="preserve">TRIAL - Philodendron Burle Marx Green </t>
  </si>
  <si>
    <t>13" - 21"</t>
  </si>
  <si>
    <t>TRIAL - Philodendron Burle Marx Green - 17</t>
  </si>
  <si>
    <t xml:space="preserve">TRIAL - Philodendron Burle Marx Reversion </t>
  </si>
  <si>
    <t>FP-1380</t>
  </si>
  <si>
    <t>TRIAL - Philodendron Burle Marx Reversion - 17</t>
  </si>
  <si>
    <t>FP-1544</t>
  </si>
  <si>
    <t>TRIAL - Philodendron Campii - 17</t>
  </si>
  <si>
    <t xml:space="preserve">TRIAL - Philodendron Camposportoanum on moss pole </t>
  </si>
  <si>
    <t>FP-1336</t>
  </si>
  <si>
    <t>TRIAL - Philodendron Camposportoanum on moss pole - 17</t>
  </si>
  <si>
    <t>FP-889</t>
  </si>
  <si>
    <t xml:space="preserve">H 11" - 16" </t>
  </si>
  <si>
    <t>TRIAL - Philodendron Caramel Marble - 17</t>
  </si>
  <si>
    <t xml:space="preserve">TRIAL - Philodendron Colombia </t>
  </si>
  <si>
    <t>FP-1163</t>
  </si>
  <si>
    <t>TRIAL - Philodendron Colombia - 17</t>
  </si>
  <si>
    <t xml:space="preserve">TRIAL - Philodendron Corccovadensis  </t>
  </si>
  <si>
    <t>FP-544</t>
  </si>
  <si>
    <t xml:space="preserve">TRIAL - Philodendron Corccovadensis - 17 </t>
  </si>
  <si>
    <t xml:space="preserve">TRIAL - Philodendron Cream Splash on Climb-itt™ pole (narrow 18") </t>
  </si>
  <si>
    <t>FP-1492</t>
  </si>
  <si>
    <t>TRIAL - Philodendron Cream Splash on Climb-itt™ pole (narrow 18") - 17</t>
  </si>
  <si>
    <t xml:space="preserve">TRIAL - Philodendron Cream Splash on Climb-itt™ pole (wide 26") </t>
  </si>
  <si>
    <t>TRIAL - Philodendron Cream Splash on Climb-itt™ pole (wide 26") - 17</t>
  </si>
  <si>
    <t>TRIAL - Philodendron Distantilobum</t>
  </si>
  <si>
    <t>FP-1162</t>
  </si>
  <si>
    <t xml:space="preserve">TRIAL - Philodendron Elegans on Moss Pole </t>
  </si>
  <si>
    <t>FP-946</t>
  </si>
  <si>
    <t>18" - 20"</t>
  </si>
  <si>
    <t>TRIAL - Philodendron Elegans on Moss Pole - 17</t>
  </si>
  <si>
    <t xml:space="preserve">TRIAL - Philodendron Enscubens No 1 </t>
  </si>
  <si>
    <t>FP-538</t>
  </si>
  <si>
    <t>TRIAL - Philodendron Enscubens No 1 - 17</t>
  </si>
  <si>
    <t xml:space="preserve">TRIAL - Philodendron Fibrecataphyllum on moss pole </t>
  </si>
  <si>
    <t>FP-1350</t>
  </si>
  <si>
    <t>TRIAL - Philodendron Fibrecataphyllum on moss pole - 17</t>
  </si>
  <si>
    <t xml:space="preserve">TRIAL - Philodendron Florida Beauty </t>
  </si>
  <si>
    <t>FP-1359</t>
  </si>
  <si>
    <t>TRIAL - Philodendron Florida Beauty - 17</t>
  </si>
  <si>
    <t xml:space="preserve">TRIAL - Philodendron Florida Bronze </t>
  </si>
  <si>
    <t>FP-1872</t>
  </si>
  <si>
    <t>TRIAL - Philodendron Florida Bronze - 17</t>
  </si>
  <si>
    <t xml:space="preserve">TRIAL - Philodendron Giganteum Blizzard </t>
  </si>
  <si>
    <t>FP-947</t>
  </si>
  <si>
    <t>TRIAL - Philodendron Giganteum Blizzard - 17</t>
  </si>
  <si>
    <t>FP-1664</t>
  </si>
  <si>
    <t>TRIAL - Philodendron Gloriosum Variegated - 17</t>
  </si>
  <si>
    <t xml:space="preserve">TRIAL - Philodendron Glorius on moss pole  </t>
  </si>
  <si>
    <t>FP-745</t>
  </si>
  <si>
    <t xml:space="preserve">TRIAL - Philodendron Glorius on moss pole - 17 </t>
  </si>
  <si>
    <t>TRIAL - Philodendron Goeldii</t>
  </si>
  <si>
    <t>21"-25"</t>
  </si>
  <si>
    <t>TRIAL - Philodendron Goeldii-17</t>
  </si>
  <si>
    <t xml:space="preserve">TRIAL - Philodendron Grandipes </t>
  </si>
  <si>
    <t>FP-1420</t>
  </si>
  <si>
    <t>TRIAL - Philodendron Grandipes - 17</t>
  </si>
  <si>
    <t xml:space="preserve">TRIAL - Philodendron Grazilae on moss pole </t>
  </si>
  <si>
    <t>FP-1355</t>
  </si>
  <si>
    <t>TRIAL - Philodendron Grazilae on moss pole - 17</t>
  </si>
  <si>
    <t xml:space="preserve">TRIAL - Philodendron Green Wonder </t>
  </si>
  <si>
    <t>FP-1524</t>
  </si>
  <si>
    <t>TRIAL - Philodendron Green Wonder - 17</t>
  </si>
  <si>
    <t xml:space="preserve">TRIAL - Philodendron Holtanianum on moss pole </t>
  </si>
  <si>
    <t>FP-810</t>
  </si>
  <si>
    <t>TRIAL - Philodendron Holtanianum on moss pole - 17</t>
  </si>
  <si>
    <t xml:space="preserve">TRIAL - Philodendron Hybrid Cherry Red </t>
  </si>
  <si>
    <t>FP-1405</t>
  </si>
  <si>
    <t>TRIAL - Philodendron Hybrid Cherry Red - 17</t>
  </si>
  <si>
    <t>TRIAL - Philodendron Imbo Variegata</t>
  </si>
  <si>
    <t>FP-12226</t>
  </si>
  <si>
    <t>FP-895</t>
  </si>
  <si>
    <t>TRIAL - Philodendron Imperial Red - 17</t>
  </si>
  <si>
    <t xml:space="preserve">TRIAL - Philodendron Jose Buono </t>
  </si>
  <si>
    <t>FP-1067</t>
  </si>
  <si>
    <t>TRIAL - Philodendron Jose Buono - 17</t>
  </si>
  <si>
    <t xml:space="preserve">TRIAL - Philodendron Jungle Fever (reverted)  </t>
  </si>
  <si>
    <t>FP-547</t>
  </si>
  <si>
    <t xml:space="preserve">TRIAL - Philodendron Jungle Fever (reverted) - 17 </t>
  </si>
  <si>
    <t xml:space="preserve">TRIAL - Philodendron Linnaei </t>
  </si>
  <si>
    <t>FP-1421</t>
  </si>
  <si>
    <t>TRIAL - Philodendron Linnaei - 17</t>
  </si>
  <si>
    <t xml:space="preserve">TRIAL - Philodendron Lupinum on moss pole </t>
  </si>
  <si>
    <t>FP-1351</t>
  </si>
  <si>
    <t>TRIAL - Philodendron Lupinum on moss pole - 17</t>
  </si>
  <si>
    <t xml:space="preserve">TRIAL - Philodendron Melanochrysum on moss pole </t>
  </si>
  <si>
    <t>FP-716</t>
  </si>
  <si>
    <t>TRIAL - Philodendron Melanochrysum on moss pole - 17</t>
  </si>
  <si>
    <t xml:space="preserve">TRIAL - Philodendron Neon on moss pole </t>
  </si>
  <si>
    <t>FP-1352</t>
  </si>
  <si>
    <t>TRIAL - Philodendron Neon on moss pole - 17</t>
  </si>
  <si>
    <t>FP-319</t>
  </si>
  <si>
    <t>TRIAL - Philodendron Painted Lady - 17</t>
  </si>
  <si>
    <t xml:space="preserve">TRIAL - Philodendron Paraiso Reverse </t>
  </si>
  <si>
    <t>FP-1020</t>
  </si>
  <si>
    <t>TRIAL - Philodendron Paraiso Reverse - 17</t>
  </si>
  <si>
    <t xml:space="preserve">TRIAL - Philodendron Paraiso Verde </t>
  </si>
  <si>
    <t>FP-1339</t>
  </si>
  <si>
    <t>H 16" - 20" W 12"</t>
  </si>
  <si>
    <t>TRIAL - Philodendron Paraiso Verde - 17</t>
  </si>
  <si>
    <t xml:space="preserve">TRIAL - Philodendron Pedulatum  </t>
  </si>
  <si>
    <t>FP-672</t>
  </si>
  <si>
    <t xml:space="preserve">TRIAL - Philodendron Pedulatum - 17 </t>
  </si>
  <si>
    <t xml:space="preserve">TRIAL - Philodendron Querciformis </t>
  </si>
  <si>
    <t>FP-1334</t>
  </si>
  <si>
    <t>TRIAL - Philodendron Querciformis - 17</t>
  </si>
  <si>
    <t xml:space="preserve">TRIAL - Philodendron Rio on Climb-itt™ pole (narrow 18") </t>
  </si>
  <si>
    <t>FP-2066</t>
  </si>
  <si>
    <t>TRIAL - Philodendron Rio on Climb-itt™ pole (narrow 18") - 17</t>
  </si>
  <si>
    <t xml:space="preserve">TRIAL - Philodendron Rio on Climb-itt™ pole (narrow 26") </t>
  </si>
  <si>
    <t>TRIAL - Philodendron Rio on Climb-itt™ pole (narrow 26") - 17</t>
  </si>
  <si>
    <t xml:space="preserve">TRIAL - Philodendron Rudolph </t>
  </si>
  <si>
    <t>FP-1525</t>
  </si>
  <si>
    <t>14-18"</t>
  </si>
  <si>
    <t>TRIAL - Philodendron Rudolph - 17</t>
  </si>
  <si>
    <t xml:space="preserve">TRIAL - Philodendron Rugapetiotalem </t>
  </si>
  <si>
    <t>FP-1244</t>
  </si>
  <si>
    <t>12" - 20"</t>
  </si>
  <si>
    <t>TRIAL - Philodendron Rugapetiotalem - 17</t>
  </si>
  <si>
    <t xml:space="preserve">TRIAL - Philodendron Rugosum  </t>
  </si>
  <si>
    <t xml:space="preserve">TRIAL - Philodendron Rugosum - 17 </t>
  </si>
  <si>
    <t xml:space="preserve">TRIAL - Philodendron Rugosum Aberant </t>
  </si>
  <si>
    <t>FP-1196</t>
  </si>
  <si>
    <t>TRIAL - Philodendron Rugosum Aberant - 17</t>
  </si>
  <si>
    <t xml:space="preserve">TRIAL - Philodendron Squamicaule </t>
  </si>
  <si>
    <t>FP-1422</t>
  </si>
  <si>
    <t>TRIAL - Philodendron Squamicaule - 17</t>
  </si>
  <si>
    <t xml:space="preserve">TRIAL - Philodendron Subhastatum </t>
  </si>
  <si>
    <t>FP-546</t>
  </si>
  <si>
    <t>TRIAL - Philodendron Subhastatum - 17</t>
  </si>
  <si>
    <t xml:space="preserve">TRIAL - Philodendron Verrucosum on moss pole   </t>
  </si>
  <si>
    <t>FP-548</t>
  </si>
  <si>
    <t xml:space="preserve">TRIAL - Philodendron Verrucosum on moss pole  - 17 </t>
  </si>
  <si>
    <t xml:space="preserve">TRIAL - Philodendron Warscewiczii Green </t>
  </si>
  <si>
    <t>FP-1404</t>
  </si>
  <si>
    <t>TRIAL - Philodendron Warscewiczii Green - 17</t>
  </si>
  <si>
    <t xml:space="preserve">TRIAL - Schismatoglottis Batem </t>
  </si>
  <si>
    <t>FP-2088</t>
  </si>
  <si>
    <t>H 14" - 20" W 12"</t>
  </si>
  <si>
    <t>TRIAL - Schismatoglottis Batem - 17</t>
  </si>
  <si>
    <t>FP-1482</t>
  </si>
  <si>
    <t>TRIAL - Schismatoglottis Calyptrata - 17</t>
  </si>
  <si>
    <t>FP-945</t>
  </si>
  <si>
    <t>H 10" W 12"</t>
  </si>
  <si>
    <t>TRIAL - Scindapsus Nearly Black - 17</t>
  </si>
  <si>
    <t xml:space="preserve">TRIAL - Xanthosoma Jungle Bush </t>
  </si>
  <si>
    <t>FP-1463</t>
  </si>
  <si>
    <t>TRIAL - Xanthosoma Jungle Bush - 17</t>
  </si>
  <si>
    <t xml:space="preserve">TRIAL - Xanthosoma Lindenii </t>
  </si>
  <si>
    <t>FP-2139</t>
  </si>
  <si>
    <t>TRIAL - Xanthosoma Lindenii - 17</t>
  </si>
  <si>
    <t xml:space="preserve">TRIAL - Yucca Elephantipes Silver </t>
  </si>
  <si>
    <t>FP-1992</t>
  </si>
  <si>
    <t xml:space="preserve">16" - 20" </t>
  </si>
  <si>
    <t>TRIAL - Yucca Elephantipes Silver -17</t>
  </si>
  <si>
    <t>Buyers Choice Sub Total:</t>
  </si>
  <si>
    <t>Buyers Choice 10% Convenience Fee:</t>
  </si>
  <si>
    <t>Configure Your Shipping Charge</t>
  </si>
  <si>
    <t>Buyers Choice Order Total:</t>
  </si>
  <si>
    <t>*UPC Labels can ONLY be added to BUYERS CHOICE ORDERS for $.25 each.</t>
  </si>
  <si>
    <t>*Payment terms are NET 30, we do have ACH available, and we accept credit card payments with a processing fee of 5%</t>
  </si>
  <si>
    <t xml:space="preserve">*Orders must be submitted by 10am on the Wednesday following this Availability Document release in order to receive the order for the following week. </t>
  </si>
  <si>
    <t>TRIAL- Carnosa Stardust</t>
  </si>
  <si>
    <t>TRIAL- Lacunosa Snow leopard</t>
  </si>
  <si>
    <t xml:space="preserve">TRIAL- Lacunosa sp Bruno </t>
  </si>
  <si>
    <t>TRIAL- Hoya sp Garut</t>
  </si>
  <si>
    <t>TRIAL- Hoya Serpens</t>
  </si>
  <si>
    <t>TRIAL- Hoya Red Maroon</t>
  </si>
  <si>
    <t>TRIAL- Peperomia Caperata Frost</t>
  </si>
  <si>
    <t>TRIAL- Sansevieria Trifasciata Gold Flame</t>
  </si>
  <si>
    <t>TRIAL- Peperomia Rosso</t>
  </si>
  <si>
    <t>TRIAL- Peperomia Piccolo Banda</t>
  </si>
  <si>
    <t>TRIAL- Dieffenbachia Americano</t>
  </si>
  <si>
    <t>TRIAL- Dieffenbachia Sublime</t>
  </si>
  <si>
    <t>TRIAL- Dwarf Amazonica</t>
  </si>
  <si>
    <t>TRIAL- Ficus Petiolaris</t>
  </si>
  <si>
    <t>TRIAL- Lyrata Bambino</t>
  </si>
  <si>
    <t>TRIAL - Yucca Elephantipes Argenta Blaze</t>
  </si>
  <si>
    <t>TRIAL- Fittonia Jade</t>
  </si>
  <si>
    <t>TRIAL- Fittonia Forest Flame</t>
  </si>
  <si>
    <t>TRIAL- Hoya Nabawensis Splash</t>
  </si>
  <si>
    <t>TRIAL - Aglaonema Night Sparkle</t>
  </si>
  <si>
    <t>TRIAL - Aglaonema Red Valentine</t>
  </si>
  <si>
    <t>TRIAL - Alocasia Little Zebrina</t>
  </si>
  <si>
    <t>TRIAL- Alocasia Little Zebrina</t>
  </si>
  <si>
    <t>TRIAL- Dieffenbachia Camilla</t>
  </si>
  <si>
    <t>TRIAL-Homalomena KT Green-17</t>
  </si>
  <si>
    <t>9cm Premium Upgrade Container</t>
  </si>
  <si>
    <t>12cm Boutique</t>
  </si>
  <si>
    <t>Want to choose your own combinations? Select your options below in full case amounts. 15 Case minimum.</t>
  </si>
  <si>
    <t>Special Pricing</t>
  </si>
  <si>
    <t>Hoya Blushing Sunset™ (wibergiae) on Climb-itt™ Tripod</t>
  </si>
  <si>
    <t>Hoya Reef Rider™ (Latifolia Albomarginata) on Climb-itt™ Tripod</t>
  </si>
  <si>
    <t>Hoya Sabah on Climb-itt™ Tripod</t>
  </si>
  <si>
    <t>Hoya Night Sparrow™ (Clemensiorum Dark Leaf) on Climb-itt™ Tripod</t>
  </si>
  <si>
    <t>Hoya Shadow Falls™ (Callistophylla KAL 16) on Climb-itt™ Tripod</t>
  </si>
  <si>
    <t>TRIAL- Alocasia Nebula</t>
  </si>
  <si>
    <t xml:space="preserve"> Disclaimer: If you do not select LGS but require it; FedEx will bill you directly for the service.Please note: FedEx applies a Residential Delivery Charge to shipments delivered to a home or private residence. This fee is assessed by FedEx and will be added to the total shipping cost. 
</t>
  </si>
  <si>
    <t xml:space="preserve">Is the Address Residential?  </t>
  </si>
  <si>
    <t xml:space="preserve">Epipremnum Golden Glen™ </t>
  </si>
  <si>
    <t>Epipremnum Green Isle™</t>
  </si>
  <si>
    <t>Philodendron Electric Eel™ (joepii) on Climb-itt™ pole - 17</t>
  </si>
  <si>
    <t xml:space="preserve">Philodendron Electric Eel™ (joepii) on Climb-itt™ pole </t>
  </si>
  <si>
    <t>TRIAL- Philodendron Red Anderson</t>
  </si>
  <si>
    <t>TRIAL- Chlorphytum COB</t>
  </si>
  <si>
    <t>TRIAL- Cyrtosperma Johnstonii Black Jack</t>
  </si>
  <si>
    <t>TRIAL- Episcia Pink Smoke</t>
  </si>
  <si>
    <t>TRIAL- Saxifraga Tricolor- 12</t>
  </si>
  <si>
    <t>TRIAL- Saxifraga Tricolor</t>
  </si>
  <si>
    <t>Company:</t>
  </si>
  <si>
    <t xml:space="preserve"> Disclaimer: If you do not select LGS but require it; FedEx will bill you directly for the service. FedEx applies a Residential Delivery Charge to shipments delivered to a home or private residence. This fee is assessed by FedEx and will be added to the total shipping cost. 
</t>
  </si>
  <si>
    <t xml:space="preserve"> Pick up Order</t>
  </si>
  <si>
    <t>* Pick-up orders are subject to the same quantity requirements as shipping orders to ensure uniformity in fulfillment.</t>
  </si>
  <si>
    <t>* Pick- Ups are scheduled on Monday and Tuesday's between 1-4pm EST unless approved.</t>
  </si>
  <si>
    <t xml:space="preserve">Pick Up Order minimum is $500; Starting October 1st, $1200. </t>
  </si>
  <si>
    <t>Tradescnatia Feeling Sweet™ (Tenderness) - 9</t>
  </si>
  <si>
    <t>Alocasia Blackout™ (Zebrina Black) - 17</t>
  </si>
  <si>
    <t>Alocasia Cucullata - 17</t>
  </si>
  <si>
    <t>Alocasia Dragon Scale - 17</t>
  </si>
  <si>
    <t>Alocasia Frydek - 17</t>
  </si>
  <si>
    <t>Alocasia Jungle Cat™ (Tigrina Superba) - 17</t>
  </si>
  <si>
    <t>Alocasia Jungle Music™ (Siberian Tiger) - 17</t>
  </si>
  <si>
    <t>Alocasia Lauterbachiana - 17</t>
  </si>
  <si>
    <t>Alocasia Longiloba - 17</t>
  </si>
  <si>
    <t>Alocasia Zebrina - 17</t>
  </si>
  <si>
    <t>Anthurium Michelle™ - 17</t>
  </si>
  <si>
    <t>Anthurium (Michelle™ x DocBlock Zara™) '28' x DocBlock Zara™ '52' - 17</t>
  </si>
  <si>
    <t>Anthurium Brown Derby™ '29' x (Michelle™ x DocBlock Zara™) '28' - 17</t>
  </si>
  <si>
    <t xml:space="preserve"> Anthurium Brown Derby™ '39' x DocBlock Purple Rain™ '27' - 17</t>
  </si>
  <si>
    <t>Anthurium Crystallinum '8' x DocBlock Crystal Red™ '12' - 17</t>
  </si>
  <si>
    <t>Anthurium DocBlock Crystal Red '12' x DocBlock Zara™ '3' - 17</t>
  </si>
  <si>
    <t>Anthurium Michelle™ '10' x Brown Derby™ '29' - 17</t>
  </si>
  <si>
    <t>Apoballis Opulence™ (Red Sword) - 17</t>
  </si>
  <si>
    <t>Calathea Lancelot™ (Wave Star) - 17</t>
  </si>
  <si>
    <t>Calathea Like a Prayer™ (Marion) - 17</t>
  </si>
  <si>
    <t>Calathea Medallion - 17</t>
  </si>
  <si>
    <t>Calathea Orbifolia - 17</t>
  </si>
  <si>
    <t>Calathea Ornata Sanderiana - 17</t>
  </si>
  <si>
    <t>Calathea Thoreau™ (Misto) - 17</t>
  </si>
  <si>
    <t>Calathea Xena™  (Tropistar) - 17</t>
  </si>
  <si>
    <t>Ctenanthe Neverland™ (Golden Mosaic) - 17</t>
  </si>
  <si>
    <t>Ctenanthe Setosa Exotica - 17</t>
  </si>
  <si>
    <t>Ctenanthe Setosa Grey Star - 17</t>
  </si>
  <si>
    <t>Dieffenbachia Ocelot™ (Cheetah) - 17</t>
  </si>
  <si>
    <t>Dieffenbachia Tasmanian Tiger™ (Maroba) - 17</t>
  </si>
  <si>
    <t>Fern Asplenium Victoria (Japanese Bird's Nest Fern) - 17</t>
  </si>
  <si>
    <t>Fern Phlebodium Davana - 17</t>
  </si>
  <si>
    <t>Fern Platycerium Sword Dance™ (Staghorn) - 17</t>
  </si>
  <si>
    <t>Ficus Celebrate™ (Smile) - 17</t>
  </si>
  <si>
    <t>Ficus Cyathistipula - 17</t>
  </si>
  <si>
    <t>Ficus Happiness™ (Joy) - 17</t>
  </si>
  <si>
    <t>Ficus Mini Zen™ (Cyathistipula Mini) - 17</t>
  </si>
  <si>
    <t>Ficus Umbellata - 17</t>
  </si>
  <si>
    <t>Ficus benjamina Anastasia - 17</t>
  </si>
  <si>
    <t>Ficus benjamina Danielle - 17</t>
  </si>
  <si>
    <t>Ficus benjamina Over the Edge™ (Samantha) - 17</t>
  </si>
  <si>
    <t>Ficus elastica Abidjan - 17</t>
  </si>
  <si>
    <t>Ficus elastica Belize - 17</t>
  </si>
  <si>
    <t>Ficus elastica Robusta - 17</t>
  </si>
  <si>
    <t>Ficus elastica Tineke - 17</t>
  </si>
  <si>
    <t>Homalomena Sea Turtle™ (Maggy) - 17</t>
  </si>
  <si>
    <t>Homalomena Uplift™ (Camouflage) - 17</t>
  </si>
  <si>
    <t>Monstera Deliciosa - 17</t>
  </si>
  <si>
    <t>Monstera Spotsylvania™ (Thai Constellation) - 17</t>
  </si>
  <si>
    <t>Philodendron Atabapoense - 17</t>
  </si>
  <si>
    <t>Philodendron Birkin - 17</t>
  </si>
  <si>
    <t>Philodendron Bronze - 17</t>
  </si>
  <si>
    <t>Philodendron Double-edged Sword™ (Golden Ring of Fire/Rambo) - 17</t>
  </si>
  <si>
    <t>Philodendron Electric Eel™ (Joepii) - 17</t>
  </si>
  <si>
    <t>Philodendron Emerald Ripcurl™ (Squamiferum) - 17</t>
  </si>
  <si>
    <t>Philodendron Florida Green - 17</t>
  </si>
  <si>
    <t>Philodendron Fozzie™ (Fuzzy Petiole) w Moss Pole - 17</t>
  </si>
  <si>
    <t>Philodendron Gloriosum - 17</t>
  </si>
  <si>
    <t>Philodendron Golden Girl™ (Golden Ring of Fire) - 17</t>
  </si>
  <si>
    <t>Philodendron Mayoi - 17</t>
  </si>
  <si>
    <t>Philodendron Rojo Congo - 17</t>
  </si>
  <si>
    <t>Philodendron Ruby Ripcurl™ (Red Heart) - 17</t>
  </si>
  <si>
    <t>Philodendron silver sword w Moss Pole - 17</t>
  </si>
  <si>
    <t>Philodendron Toasted Toffee™ (El Choco Red) - 17</t>
  </si>
  <si>
    <t>Philodendron Twisted Sister™ (Tortum) - 17</t>
  </si>
  <si>
    <t>Philodendron Zigzag™ (Pluto) - 17</t>
  </si>
  <si>
    <t>Orange You Gorgeous™ (Orange Marmalade) - 17</t>
  </si>
  <si>
    <t>Schismatoglottis Gothic™ (Wallichi) - 17</t>
  </si>
  <si>
    <t>Schismatoglottis Rivera™ (Wallichii 190822) - 17</t>
  </si>
  <si>
    <t>TRIAL - Murdannia loriformis</t>
  </si>
  <si>
    <t>TRIAL - Syngonium Maria Allusion</t>
  </si>
  <si>
    <t>TRIAL - Aglaonema Bidadari - 12</t>
  </si>
  <si>
    <t>TRIAL - Aglaonema Crete Fire - 12</t>
  </si>
  <si>
    <t>TRIAL - Aglaonema Dud - 12</t>
  </si>
  <si>
    <t>TRIAL - Aglaonema Frozen - 12</t>
  </si>
  <si>
    <t>TRIAL - Aglaonema Green Lady - 12</t>
  </si>
  <si>
    <t>TRIAL - Aglaonema Grey Ghost - 12</t>
  </si>
  <si>
    <t>TRIAL - Aglaonema Jubilee Compacta - 12</t>
  </si>
  <si>
    <t>TRIAL - Aglaonema Lipstick Pink - 12</t>
  </si>
  <si>
    <t>TRIAL- Aglaonema Night Sparkle - 12</t>
  </si>
  <si>
    <t>TRIAL - Aglaonema Osaka - 12</t>
  </si>
  <si>
    <t>TRIAL - Aglaonema Peacock - 12</t>
  </si>
  <si>
    <t>TRIAL - Aglaonema Pincut - 12</t>
  </si>
  <si>
    <t>TRIAL - Aglaonema Prosperity - 12</t>
  </si>
  <si>
    <t>TRIAL- Aglaonema Red Valentine - 12</t>
  </si>
  <si>
    <t>TRIAL - Aglaonema White Lance - 12</t>
  </si>
  <si>
    <t>TRIAL - Alocasia Cuprea Green - 12</t>
  </si>
  <si>
    <t>TRIAL - Alocasia Cuprea Koch - 12</t>
  </si>
  <si>
    <t>TRIAL - Alocasia Green Unicorn - 12</t>
  </si>
  <si>
    <t>TRIAL- Alocasia Little Zebrina-12</t>
  </si>
  <si>
    <t>TRIAL - Alocasia Lukiwan - 12</t>
  </si>
  <si>
    <t>TRIAL - Alocasia Reginae L. Lindenex N.E. Br - 12</t>
  </si>
  <si>
    <t>TRIAL - Luteocarpa Red Rubin - 12</t>
  </si>
  <si>
    <t>TRIAL - Anthurium Arrow - 12</t>
  </si>
  <si>
    <t>TRIAL - Anthurium Big Bill - 12</t>
  </si>
  <si>
    <t>TRIAL - Anthurium Bonplandii subs guayanum - 12</t>
  </si>
  <si>
    <t>TRIAL - Anthurium Clarinervium hybrid sulanjana - 12</t>
  </si>
  <si>
    <t>TRIAL - Anthurium Doryaki Silver - 12</t>
  </si>
  <si>
    <t>TRIAL - Anthurium Forgettii No. 1 - 12</t>
  </si>
  <si>
    <t>TRIAL - Anthurium Forgettii No. 2 - 12</t>
  </si>
  <si>
    <t>TRIAL - Anthurium Hookeri Aurea Variegated - 12</t>
  </si>
  <si>
    <t>TRIAL - Anthurium Magnificum - 12</t>
  </si>
  <si>
    <t>TRIAL - Anthurium Veitchii - 12</t>
  </si>
  <si>
    <t>TRIAL - Anthurium Villenaorum - 12</t>
  </si>
  <si>
    <t>TRIAL - Anthurium Waroqueanum - 12</t>
  </si>
  <si>
    <t>TRIAL - Anthurium Clarinervium - 12</t>
  </si>
  <si>
    <t>TRIAL - Anthurium Forgetii - 12</t>
  </si>
  <si>
    <t>TRIAL - Anthurium Futura Superba - 12</t>
  </si>
  <si>
    <t>TRIAL - Anthurium Hookeri - 12</t>
  </si>
  <si>
    <t>TRIAL - Anthurium Hookeri No 3  - 12</t>
  </si>
  <si>
    <t>TRIAL - Anthurium Hookeri Variegated (Mint) - 12</t>
  </si>
  <si>
    <t>TRIAL - Anthurium Jenamnii - 12</t>
  </si>
  <si>
    <t>TRIAL - Anthurium Jenmanii Green Lady - 12</t>
  </si>
  <si>
    <t>TRIAL - Anthurium Jenmanii Variegated - 12</t>
  </si>
  <si>
    <t>TRIAL - Anthurium Magnificum Crystallinum - 12</t>
  </si>
  <si>
    <t>TRIAL - Anthurium Vittariifolium  - 12</t>
  </si>
  <si>
    <t>TRIAL - Aphelandra Squarrosa Dania - 12</t>
  </si>
  <si>
    <t>TRIAL - Aphelandra White Wash - 12</t>
  </si>
  <si>
    <t>TRIAL - Aphelandra Zebra - 12</t>
  </si>
  <si>
    <t>TRIAL - Begonia Masoniana Boulder - 12</t>
  </si>
  <si>
    <t>TRIAL - Calathea Fasciata Borusica - 12</t>
  </si>
  <si>
    <t>TRIAL - Calathea Fusion White - 12</t>
  </si>
  <si>
    <t>TRIAL - Calathea Fusion Yellow - 12</t>
  </si>
  <si>
    <t>TRIAL- Calathea Gandersii - 12</t>
  </si>
  <si>
    <t>TRIAL - Calathea Helen Kennedy - 12</t>
  </si>
  <si>
    <t>TRIAL - Calathea Illustris - 12</t>
  </si>
  <si>
    <t>TRIAL - Calathea Julia - 12</t>
  </si>
  <si>
    <t>TRIAL - Calathea Louisae Thai Beauty - 12</t>
  </si>
  <si>
    <t>TRIAL - Calathea Roseopicta - 12</t>
  </si>
  <si>
    <t>TRIAL - Calathea Roseopicta Silvia - 12</t>
  </si>
  <si>
    <t>TRIAL - Calathea Silver Plate Red Leaf - 12</t>
  </si>
  <si>
    <t>TRIAL - Calathea Veitchiana - 12</t>
  </si>
  <si>
    <t>TRIAL - Calathea Zebrina - 12</t>
  </si>
  <si>
    <t>TRIAL - Cissus Quadrangularis  - 12</t>
  </si>
  <si>
    <t>TRIAL- Cyrtosperma Johnstonii Black Jack- 12</t>
  </si>
  <si>
    <t>TRIAL- Dieffenbachia Americano-12</t>
  </si>
  <si>
    <t xml:space="preserve">TRIAL- Dieffenbachia Sublime-12 </t>
  </si>
  <si>
    <t>TRIAL - Dieffenbachia White Blizzard - 12</t>
  </si>
  <si>
    <t xml:space="preserve">TRIAL- Diedffenbachia Moonlight- 12 </t>
  </si>
  <si>
    <t>TRIAL - Epipremnum Champs Elysees - 12</t>
  </si>
  <si>
    <t xml:space="preserve">TRIAL- Epipremnum Gigantenum Variegated - 12 </t>
  </si>
  <si>
    <t>TRIAL - Epipremnum Manjula - 12</t>
  </si>
  <si>
    <t>TRIAL - Epipremnum Snow Leopard - 12</t>
  </si>
  <si>
    <t>TRIAL - Episcia Black Velvet - 12</t>
  </si>
  <si>
    <t>TRIAL- Episcia Cleopatra-12</t>
  </si>
  <si>
    <t>TRIAL - Episcia Country Brilliance - 12</t>
  </si>
  <si>
    <t>TRIAL - Episcia Joy Sweetie Pink - 12</t>
  </si>
  <si>
    <t>TRIAL - Episcia Malayan Gem - 12</t>
  </si>
  <si>
    <t>TRIAL - Episcia Picasso - 12</t>
  </si>
  <si>
    <t>TRIAL - Episcia Pink Acajou - 12</t>
  </si>
  <si>
    <t>TRIAL - Episcia Pink Panther - 12</t>
  </si>
  <si>
    <t>TRIAL- Episcia Pink Smoke-12</t>
  </si>
  <si>
    <t>TRIAL - Episcia Red Crocodile - 12</t>
  </si>
  <si>
    <t>TRIAL - Episcia Silver Shield - 12</t>
  </si>
  <si>
    <t>TRIAL - Rumohra Variegata - 12</t>
  </si>
  <si>
    <t>TRIAL - Adiantum Fritz Luthi - 12</t>
  </si>
  <si>
    <t>TRIAL - Asplenium Antiquum Osaka - 12</t>
  </si>
  <si>
    <t>TRIAL - Fern Asplenium Scolopendrium No 3 - 12</t>
  </si>
  <si>
    <t>TRIAL - Hemionitis Arifolia - 12</t>
  </si>
  <si>
    <t>TRIAL - Microsorum Diversifolium - 12</t>
  </si>
  <si>
    <t>TRIAL - Fern Nidus No. 1 - 12</t>
  </si>
  <si>
    <t>TRIAL - Fern Nidus No. 2 - 12</t>
  </si>
  <si>
    <t>TRIAL - Phyllitis Angustifolia - 12</t>
  </si>
  <si>
    <t>TRIAL - Phyllitis Cristata - 12</t>
  </si>
  <si>
    <t>TRIAL - Phyllitis Scolopendrium - 12</t>
  </si>
  <si>
    <t>TRIAL - Phyllitis Scolopendrium Undulata - 12</t>
  </si>
  <si>
    <t>TRIAL - Polystichum Densum - 12</t>
  </si>
  <si>
    <t>TRIAL - Polystichum Polyblepharum - 12</t>
  </si>
  <si>
    <t>TRIAL - Pteris Albolineata - 12</t>
  </si>
  <si>
    <t>TRIAL - Pteris Parkeri - 12</t>
  </si>
  <si>
    <t>TRIAL- Fern Crocodyllus- 12</t>
  </si>
  <si>
    <t>TRIAL- Fern Green Flame-12</t>
  </si>
  <si>
    <t>TRIAL - Ficus benjamina Monique - 12</t>
  </si>
  <si>
    <t>TRIAL - Geogenanthus Ciliatus - 12</t>
  </si>
  <si>
    <t>TRIAL - Homalomena Black - 12</t>
  </si>
  <si>
    <t>TRIAL - Homalomena Emerald Gem - 12</t>
  </si>
  <si>
    <t>TRIAL - Homalomena Golden - 12</t>
  </si>
  <si>
    <t>TRIAL - Homalomena Lasia Spinosa - 12</t>
  </si>
  <si>
    <t>TRIAL - Homalomena Rubescens 200280 - 12</t>
  </si>
  <si>
    <t>TRIAL - Homalomena Sunshine Gem - 12</t>
  </si>
  <si>
    <t>TRIAL - Hoya Aff Vittelinea - 12</t>
  </si>
  <si>
    <t>TRIAL - Hoya AH 074 - 12</t>
  </si>
  <si>
    <t>TRIAL - Hoya Callistophylla Black Cat - 12</t>
  </si>
  <si>
    <t>TRIAL - Hoya Carnosa Chelsea - 12</t>
  </si>
  <si>
    <t>TRIAL - Hoya Cinnamomifolia - 12</t>
  </si>
  <si>
    <t>TRIAL - Hoya Clemensiorum - 12</t>
  </si>
  <si>
    <t>TRIAL - Hoya Clemensiorum Splash - 12</t>
  </si>
  <si>
    <t>TRIAL - Hoya Clemensiorum Sumatra - 12</t>
  </si>
  <si>
    <t>TRIAL - Hoya Crassiopetiolata - 12</t>
  </si>
  <si>
    <t>TRIAL - Hoya Crassipetiolata Splash Round Leaf - 12</t>
  </si>
  <si>
    <t>TRIAL - Hoya cv Larissa - 12</t>
  </si>
  <si>
    <t>TRIAL - Hoya cv Michelle - 12</t>
  </si>
  <si>
    <t>TRIAL - Hoya Erythrina - 12</t>
  </si>
  <si>
    <t>TRIAL - Hoya Glabra Black Margin - 12</t>
  </si>
  <si>
    <t>TRIAL - Hoya Glabra Gayo - 12</t>
  </si>
  <si>
    <t>TRIAL - Hoya Gomas - 12</t>
  </si>
  <si>
    <t>TRIAL - Hoya Kaikoeana SP Dahlia - 12</t>
  </si>
  <si>
    <t>TRIAL - Hoya Kaikoena - 12</t>
  </si>
  <si>
    <t>TRIAL - Hoya Krimson Queen - 12</t>
  </si>
  <si>
    <t>TRIAL - Hoya Lacunosa Laos - 12</t>
  </si>
  <si>
    <t>TRIAL - Hoya Macrophylla Groen - 12</t>
  </si>
  <si>
    <t>TRIAL - Hoya Macrophylla Splash - 12</t>
  </si>
  <si>
    <t>TRIAL - Hoya Ranauensis Sp - 12</t>
  </si>
  <si>
    <t>TRIAL- Hoya Ranauensis SP - 12</t>
  </si>
  <si>
    <t>TRIAL - Hoya Red Maroon - 12</t>
  </si>
  <si>
    <t>TRIAL - Hoya Retusa - 12</t>
  </si>
  <si>
    <t>TRIAL - Hoya Rindu Raflesia - 12</t>
  </si>
  <si>
    <t>TRIAL - Hoya Rundumensis Splash - 12</t>
  </si>
  <si>
    <t>TRIAL - Hoya Scortechinii - 12</t>
  </si>
  <si>
    <t>TRIAL - Hoya Scortechinii White - 12</t>
  </si>
  <si>
    <t>TRIAL - Hoya SP Aceh - 12</t>
  </si>
  <si>
    <t>TRIAL - Hoya SP Aceh 9 - 12</t>
  </si>
  <si>
    <t>TRIAL - Hoya SP Gayo 8 - 12</t>
  </si>
  <si>
    <t>TRIAL - Hoya SP Sulawesi 3 - 12</t>
  </si>
  <si>
    <t>TRIAL - Hoya SP Timor - 12</t>
  </si>
  <si>
    <t>TRIAL - Hoya SP Vietnam - 12</t>
  </si>
  <si>
    <t>TRIAL - Hoya Sulawesiana - 12</t>
  </si>
  <si>
    <t>TRIAL - Hoya Sumatra Tafel 7 - 12</t>
  </si>
  <si>
    <t>TRIAL - Hoya Tanggamus - 12</t>
  </si>
  <si>
    <t>TRIAL - Hoya Tanggamus Small Leaf - 12</t>
  </si>
  <si>
    <t>TRIAL - Hoya Ternate - 12</t>
  </si>
  <si>
    <t>TRIAL - Hoya Undulata - 12</t>
  </si>
  <si>
    <t>TRIAL - Hoya Verticillata sp Lampung - 12</t>
  </si>
  <si>
    <t>TRIAL - Hoya Verticillata sp Nganjuk - 12</t>
  </si>
  <si>
    <t>TRIAL - Hoya Vilosa - 12</t>
  </si>
  <si>
    <t>TRIAL - Hoya Vietnam 2 - 12</t>
  </si>
  <si>
    <t>TRIAL - Hoya Wayang Splash - 12</t>
  </si>
  <si>
    <t>TRIAL - Hoya Wayetii Green - 12</t>
  </si>
  <si>
    <t>TRIAL - Hoya Waymaniae Kapuas - 12</t>
  </si>
  <si>
    <t>TRIAL - Kaempferia Galanga Variegated - 12</t>
  </si>
  <si>
    <t>TRIAL - Labisia Zebra - 12</t>
  </si>
  <si>
    <t>TRIAL - Mangave Bad Hair Day - 12</t>
  </si>
  <si>
    <t>TRIAL - Mangave Catch a Wave - 12</t>
  </si>
  <si>
    <t>TRIAL - Mangave Night Owl - 12</t>
  </si>
  <si>
    <t>TRIAL - Mangave Thunderbird - 12</t>
  </si>
  <si>
    <t>TRIAL - Mangave Tooth Fairy - 12</t>
  </si>
  <si>
    <t>TRIAL - Maranta Dark Green - 12</t>
  </si>
  <si>
    <t>TRIAL - Maranta Fantasy  - 12</t>
  </si>
  <si>
    <t>TRIAL - Maranta Green - 12</t>
  </si>
  <si>
    <t>TRIAL - Maranta Lemon - 12</t>
  </si>
  <si>
    <t>TRIAL - Maranta Lemon Lime - 12</t>
  </si>
  <si>
    <t>TRIAL - Maranta Leuconeura Erythrophylla - 12</t>
  </si>
  <si>
    <t>TRIAL - Maranta Leuconeura Kerchoveana - 12</t>
  </si>
  <si>
    <t>TRIAL - Maranta Leuconeura Massangeana - 12</t>
  </si>
  <si>
    <t>TRIAL - Maranta NOID Cat Mustache - 12</t>
  </si>
  <si>
    <t>TRIAL - Maranta Red  - 12</t>
  </si>
  <si>
    <t>TRIAL - Monstera Esqueleto - 12</t>
  </si>
  <si>
    <t>TRIAL - Murdannia loriformis - 12</t>
  </si>
  <si>
    <t>TRIAL - Musa Acuminata Red Ruby - 12</t>
  </si>
  <si>
    <t>TRIAL - Peperomia Clusifolia - 12</t>
  </si>
  <si>
    <t>TRIAL - Peperomia Clusifolia Variegated - 12</t>
  </si>
  <si>
    <t>TRIAL - Peperomia Crème Brulee Orange - 12</t>
  </si>
  <si>
    <t>TRIAL - Peperomia Raindrop - 12</t>
  </si>
  <si>
    <t>TRIAL - Peperomia Sarcophylla - 12</t>
  </si>
  <si>
    <t xml:space="preserve">TRIAL- Philodendron Red Anderson- 12 </t>
  </si>
  <si>
    <t>TRIAL - Philodendron Birkin High Variegation - 12</t>
  </si>
  <si>
    <t>TRIAL - Philodendron Bronze - 12</t>
  </si>
  <si>
    <t>TRIAL - Philodendron Campii - 12</t>
  </si>
  <si>
    <t>TRIAL - Philodendron Caramel Marble - 12</t>
  </si>
  <si>
    <t>TRIAL - Philodendron Cherry Red - 12</t>
  </si>
  <si>
    <t>TRIAL - Philodendron Corovadensis - 12</t>
  </si>
  <si>
    <t>TRIAL - Philodendron Cream Splash - 12</t>
  </si>
  <si>
    <t>TRIAL - Philodendron Florida Ghost - 12</t>
  </si>
  <si>
    <t>TRIAL - Philodendron Gloriosum Variegated - 12</t>
  </si>
  <si>
    <t>TRIAL - Philodendron Golden Narrow - 12</t>
  </si>
  <si>
    <t>TRIAL - Philodendron Grote Ox - 12</t>
  </si>
  <si>
    <t>TRIAL - Philodendron Imperial Red - 12</t>
  </si>
  <si>
    <t>TRIAL - Philodendron Jungle Fever (reverted) - 12</t>
  </si>
  <si>
    <t>TRIAL - Philodendron Jungle Fever (variegated) - 12</t>
  </si>
  <si>
    <t>TRIAL - Philodendron Jungle Fever variegated - 12</t>
  </si>
  <si>
    <t>TRIAL - Philodendron Mars - 12</t>
  </si>
  <si>
    <t>TRIAL - Philodendron Painted Lady - 12</t>
  </si>
  <si>
    <t>TRIAL - Philodendron Pink Bikini - 12</t>
  </si>
  <si>
    <t>TRIAL - Philodendron Red Emerald - 12</t>
  </si>
  <si>
    <t>TRIAL - Philodendron Rio - 12</t>
  </si>
  <si>
    <t>TRIAL - Philodendron Snowdrift - 12</t>
  </si>
  <si>
    <t>TRIAL - Piper Bright Eyes - 12</t>
  </si>
  <si>
    <t>TRIAL - Piper Indonesia Green - 12</t>
  </si>
  <si>
    <t>TRIAL - Piper Ribesioides - 12</t>
  </si>
  <si>
    <t>TRIAL - Piper SP Indonesia Silver - 12</t>
  </si>
  <si>
    <t>TRIAL - Piper SP Kalimantan Watermelon - 12</t>
  </si>
  <si>
    <t>TRIAL - Piper Sumatra - 12</t>
  </si>
  <si>
    <t>TRIAL - Rademachera Sinica - 12</t>
  </si>
  <si>
    <t>TRIAL - Schismatoglottis Calyptrata - 12</t>
  </si>
  <si>
    <t>TRIAL - Scindapsus Boreno 2 - 12</t>
  </si>
  <si>
    <t>TRIAL - Scindapsus Green Anaconda - 12</t>
  </si>
  <si>
    <t>TRIAL - Scindapsus Nangga Seni - 12</t>
  </si>
  <si>
    <t>TRIAL - Scindapsus Nearly Black - 12</t>
  </si>
  <si>
    <t xml:space="preserve">TRIAL- Scindapsus NR 14-12 </t>
  </si>
  <si>
    <t>TRIAL - Scindapsus Pictus Argyraeus - 12</t>
  </si>
  <si>
    <t>TRIAL - Scindapsus Pictus Exotica - 12</t>
  </si>
  <si>
    <t>TRIAL - Scindapsus Pictus Sterling Silver - 12</t>
  </si>
  <si>
    <t>TRIAL - Scindapsus Silver Hero - 12</t>
  </si>
  <si>
    <t>TRIAL - Scindapsus Silver Lady - 12</t>
  </si>
  <si>
    <t>TRIAL - Scindapsus Silver Philo - 12</t>
  </si>
  <si>
    <t>TRIAL - Scindapsus Silver Platinum - 12</t>
  </si>
  <si>
    <t>TRIAL - Scindapsus Silver Princess - 12</t>
  </si>
  <si>
    <t>TRIAL - Scindapsus Silver Tattoo (NR 27) - 12</t>
  </si>
  <si>
    <t>TRIAL - Scindapsus Snake Scale - 12</t>
  </si>
  <si>
    <t>TRIAL - Scindapsus Sparkling Borneo - 12</t>
  </si>
  <si>
    <t>TRIAL - Scindapsus Treubii Dark Form - 12</t>
  </si>
  <si>
    <t>TRIAL - Scindapsus Treubii Kalinmantan - 12</t>
  </si>
  <si>
    <t>TRIAL - Scindapsus Treubii Moonlight - 12</t>
  </si>
  <si>
    <t>TRIAL - Scindapsus Tricolor - 12</t>
  </si>
  <si>
    <t>TRIAL - Scindapsus Tricolor Silver (NR 4) - 12</t>
  </si>
  <si>
    <t>TRIAL - Scindapsus Walet Sakti - 12</t>
  </si>
  <si>
    <t>TRIAL - Syngonium Frosted Heart - 12</t>
  </si>
  <si>
    <t>TRIAL - Syngonium Mottled - 12</t>
  </si>
  <si>
    <t>TRIAL - Syngonium Three Kings - 12</t>
  </si>
  <si>
    <t>TRIAL - Syngonium White Albo - 12</t>
  </si>
  <si>
    <t>TRIAL - Tradescantia Mundula Tricolor Varigata - 12</t>
  </si>
  <si>
    <t>TRIAL - Tradescantia Pallidia - 12</t>
  </si>
  <si>
    <t>TRIAL - Tradescantia Silamontana Varigated - 12</t>
  </si>
  <si>
    <t>TRIAL - Tradescantia Silver - 12</t>
  </si>
  <si>
    <t>TRIAL - Aglaonema Prosperity</t>
  </si>
  <si>
    <t>TRIAL- Diedffenbachia Moonlight</t>
  </si>
  <si>
    <t>TRIAL- Epipremnum Gigantenum Variegated</t>
  </si>
  <si>
    <t>TRIAL- Episcia Cleopatra</t>
  </si>
  <si>
    <t>TRIAL- Fern Crocodyllus</t>
  </si>
  <si>
    <t>TRIAL- Fern Green Flame</t>
  </si>
  <si>
    <t>TRIAL - Ficus benjamina Monique</t>
  </si>
  <si>
    <t>TRIAL- Scindapsus NR 14</t>
  </si>
  <si>
    <t>TRIAL- Alocasia Little Zebrina-17</t>
  </si>
  <si>
    <t>TRIAL - Alocasia Nobilis - 17</t>
  </si>
  <si>
    <t>TRIAL - Alocasia Watsonia - 17</t>
  </si>
  <si>
    <t>TRIAL- Anthurium Clarinervium - 17</t>
  </si>
  <si>
    <t>TRIAL - Calathea Picturata - 17</t>
  </si>
  <si>
    <t>TRIAL- Dieffenbachia Camilla- 17</t>
  </si>
  <si>
    <t>TRIAL- Lyrata Bambino- 17</t>
  </si>
  <si>
    <t>TRIAL- Ficus Petiolaris-17</t>
  </si>
  <si>
    <t>TRIAL - Homalomena Tropical Green  - 17</t>
  </si>
  <si>
    <t>TRIAL - Philodendron Corccovadensis - 17</t>
  </si>
  <si>
    <t>TRIAL - Philodendron Distantilobum - 17</t>
  </si>
  <si>
    <t>TRIAL - Philodendron Glorius on moss pole  - 17</t>
  </si>
  <si>
    <t>TRIAL - Philodendron Imbo Variegata - 17</t>
  </si>
  <si>
    <t>TRIAL - Philodendron Jungle Fever (reverted)  - 17</t>
  </si>
  <si>
    <t>TRIAL - Philodendron Pedulatum - 17</t>
  </si>
  <si>
    <t>TRIAL - Philodendron Rugosum  - 17</t>
  </si>
  <si>
    <t>TRIAL - Yucca Elephantipes Argenta Blaze -17</t>
  </si>
  <si>
    <t>TRIAL - Yucca Elephantipes Silver  - 17</t>
  </si>
  <si>
    <t>Anthurium DocBlock Premier™ - Home, Sweet Home™ '32' x Red Velvet Cake™ '24'</t>
  </si>
  <si>
    <t>Fern Ruffled Arrow™ (Rumohra adiantiformis)</t>
  </si>
  <si>
    <t>CLIMB-ITT™ BOUTIQUE</t>
  </si>
  <si>
    <t>CLIMB-ITT™ PREMIUM</t>
  </si>
  <si>
    <t>Philodendron Fozzie™ ( Fuzzy Petiole)</t>
  </si>
  <si>
    <t xml:space="preserve">Philodendron Fozzie™ (Fuzzy Petiole) w Moss Pole  </t>
  </si>
  <si>
    <t>TRIAL - Begonia Black Mamba</t>
  </si>
  <si>
    <t>TRIAL- Fern Nephrolepis Cotton Candy</t>
  </si>
  <si>
    <t>TRIAL- Fern Nephrolepis Petticoat</t>
  </si>
  <si>
    <t>TRIAL- Aglaonema Red Bourjous</t>
  </si>
  <si>
    <t>TRIAL- Aglaonema Siam Violet</t>
  </si>
  <si>
    <t>TRIAL- Aglaonema Siam Pink</t>
  </si>
  <si>
    <t>TBD</t>
  </si>
  <si>
    <t>H 6" - 9" W 7"</t>
  </si>
  <si>
    <t>H 9" " W 12" - 16"</t>
  </si>
  <si>
    <t xml:space="preserve">10" - 14" </t>
  </si>
  <si>
    <t>TRIAL-Homalomena KT Green</t>
  </si>
  <si>
    <t>H 10" - 14"</t>
  </si>
  <si>
    <t>Philodendron Pink Princess Galaxy</t>
  </si>
  <si>
    <t>Dracaena Silver Sea Monkey™ (Kanzi)-12</t>
  </si>
  <si>
    <t>Dracaena Silver Sea Monkey™ (Kanzi)</t>
  </si>
  <si>
    <t>Dracaena Stingray Star™ (Tornado)</t>
  </si>
  <si>
    <t>Philodendron Twisted Sister™ (Tortum wide form)</t>
  </si>
  <si>
    <t>Anthurium Home, Sweet Home™ '32' x DocBlock Dark &amp; Handsome™ '9'</t>
  </si>
  <si>
    <t>Trial- Dracaena Sanderiana</t>
  </si>
  <si>
    <t>Trial- Dracaena White Jewel</t>
  </si>
  <si>
    <t>Trial- Dracaena Urban Urchin™ (Malaika)</t>
  </si>
  <si>
    <t>Trial- Dracaena Surprise</t>
  </si>
  <si>
    <t>Trial- Dracaena Jade Jewel</t>
  </si>
  <si>
    <t>Trial- Dracaena Dragontree dorado</t>
  </si>
  <si>
    <t>Trial- Hoya Clemensiorum Short Leaf</t>
  </si>
  <si>
    <t>Trial- Aglaonema Lady Valentine</t>
  </si>
  <si>
    <t>Trial- Philodendron Brazil on Climb-itt™ pole</t>
  </si>
  <si>
    <t>9"-12"</t>
  </si>
  <si>
    <t>Trial- Fern Nicolas Diamond</t>
  </si>
  <si>
    <t>Trial- Fern Bronze Venus</t>
  </si>
  <si>
    <t>Trial- Calathea C056</t>
  </si>
  <si>
    <t>Trial- Calathea C054</t>
  </si>
  <si>
    <t>Trial- Stromanthe Variegata</t>
  </si>
  <si>
    <t>Trial- Tradescantia Gelfling</t>
  </si>
  <si>
    <t>Trial- Fern Polystichum Tsis-simense</t>
  </si>
  <si>
    <t>17cm Boutique</t>
  </si>
  <si>
    <t>Small Terraform Terrarium</t>
  </si>
  <si>
    <t>12cm CLIMB-ITT™ Boutique</t>
  </si>
  <si>
    <t>Small Terraform Terrarium (Case of 16)</t>
  </si>
  <si>
    <t>Medium Terraform Terrarium (Case of 6)</t>
  </si>
  <si>
    <t>$32.99 - $35.99</t>
  </si>
  <si>
    <t>leaves halfway up</t>
  </si>
  <si>
    <t>Begonia African Jungle - Balance</t>
  </si>
  <si>
    <t>Begonia Black Velvet - Balance</t>
  </si>
  <si>
    <t>Begonia Dappled Morning™ (Double Dot)- Balance</t>
  </si>
  <si>
    <t>Begonia Obsidian™ (Black Forest)- Balance</t>
  </si>
  <si>
    <t>Chlorophytum Pixie Punk™ (Ocean)- Balance</t>
  </si>
  <si>
    <t>Crassula Pretty in Pewter (Tenelli) - Balance</t>
  </si>
  <si>
    <t>Curio Turquoise Tentacles (Mount Everest) - Balance</t>
  </si>
  <si>
    <t>Cyanotis Frosted Terra™ (Somaliensis)- Balance</t>
  </si>
  <si>
    <t>Delosperma Cactini™ (Echinatum) -  Balance</t>
  </si>
  <si>
    <t>Dracaena Stingray Star™ (Tornado)- Balance</t>
  </si>
  <si>
    <t>Epipremnum Golden Glen™ - Balance</t>
  </si>
  <si>
    <t>Epipremnum Green Isle™ - Balance</t>
  </si>
  <si>
    <t>Epipremnum Jade - Balance</t>
  </si>
  <si>
    <t>Epipremnum Njoy - Balance</t>
  </si>
  <si>
    <t>Epipremnum Off to Oz™ (Neon) -  Balance</t>
  </si>
  <si>
    <t>Epipremnum Snowy Morning™ (Marble Queen) - Balance</t>
  </si>
  <si>
    <t>Epipremnum Summer Nights™ (Hawaiian) - Balance</t>
  </si>
  <si>
    <t>Fern Cute as a Button™ (Duffi) - Balance</t>
  </si>
  <si>
    <t>Fern Platycerium Ribbon Dance™ (Veitchii) - Balance</t>
  </si>
  <si>
    <t>Fern Platycerium Sword Dance™ (bifurcatum) - Balance</t>
  </si>
  <si>
    <t>Fern Ruffled Arrow™ (Rumohra Variegata) - Balance</t>
  </si>
  <si>
    <t>Fern Wooly Tassel™ (Davallia Fejeensis)- Balance</t>
  </si>
  <si>
    <t>Fern Twirly Whirly™  (Emina) - Balance</t>
  </si>
  <si>
    <t>Fittonia All The Time (Tiger/White Tiger)- Balance</t>
  </si>
  <si>
    <t xml:space="preserve"> Fittonia Breaking News (Jungle Flame) - Balance</t>
  </si>
  <si>
    <t>Fittonia Broadcast (Purple Snow Anne)- Balance</t>
  </si>
  <si>
    <t>Fittonia Current News (Forest)- Balance</t>
  </si>
  <si>
    <t>Fittonia Dispatch™ (Verschaffeltii Pink) - Balance</t>
  </si>
  <si>
    <t>Fittonia Late Night (Marble Green)- Balance</t>
  </si>
  <si>
    <t>Fittonia Latest News (Flammule)- Balance</t>
  </si>
  <si>
    <t>Fittonia Media (Red Flame)- Balance</t>
  </si>
  <si>
    <t xml:space="preserve"> Fittonia Nightly (Zalm Forest Flame) - Balance</t>
  </si>
  <si>
    <t>Fittonia Primetime (Skeleton) - Balance</t>
  </si>
  <si>
    <t>Fittonia Top Stories (Pink Forest Flame) - Balance</t>
  </si>
  <si>
    <t>Fittonia World Views (Lovers) - Balance</t>
  </si>
  <si>
    <t xml:space="preserve"> Hoya Autumn Blush - Balance</t>
  </si>
  <si>
    <t>Hoya Carnosa Freckled Splash - Balance</t>
  </si>
  <si>
    <t>Hoya Chouke - Balance</t>
  </si>
  <si>
    <t>Hoya Emerald Surf™ (Endauensis) - Balance</t>
  </si>
  <si>
    <t>Hoya Green Light (Carnosa Tricolor) - Balance</t>
  </si>
  <si>
    <t>Hoya Kelp Grove™ (Wayettii Tricolor)- Balance</t>
  </si>
  <si>
    <t>Hoya Mathilde Splash - Balance</t>
  </si>
  <si>
    <t>Hoya Misty Morning™ (Lacunosa Mint) - Balance</t>
  </si>
  <si>
    <t xml:space="preserve"> Hoya Sea Stones™ (Burtoniae Variegated) - Balance</t>
  </si>
  <si>
    <t>Hoya Teacup Anemone™ (Fitchii) - Balance</t>
  </si>
  <si>
    <t>Hoya Vangviengiensis - Balance</t>
  </si>
  <si>
    <t>Peperomia Salt and Pepper™ (Obitpan Marble)- Balance</t>
  </si>
  <si>
    <t>Peperomia Spice is Nice™ (Obtipan Green) - Balance</t>
  </si>
  <si>
    <t>Peperomia Sweet and Sour™ (Obtipan bi-color) - Balance</t>
  </si>
  <si>
    <t>Sansevieria Superba - Balance</t>
  </si>
  <si>
    <t>Scindapsus Sage and Cream™ (Silver Philo/Scandens Picta) - Balance</t>
  </si>
  <si>
    <t>Senecio Kathmandu™ (Himalaya) - Balance</t>
  </si>
  <si>
    <t xml:space="preserve"> Senecio Mini Mammoth (Scaposus) - Balance</t>
  </si>
  <si>
    <t xml:space="preserve"> Syngonium Champaign Reign (Milk Confetti) - Balance</t>
  </si>
  <si>
    <t>Syngonium Cupid's Quiver™ (Neon) - Balance</t>
  </si>
  <si>
    <t>Syngonium Glacier Reign™ (Snow White/White Butterfly) - Balance</t>
  </si>
  <si>
    <t>Syngonium Ruby Reign™ (Red Vein) - Balance</t>
  </si>
  <si>
    <t>Tradescantia Feeling Flirty™ - Balance</t>
  </si>
  <si>
    <t>Tradescnatia Feeling Sweet™ (Tenderness) - Balance</t>
  </si>
  <si>
    <t>Hoya Adrift™ (Rosita) - Balance</t>
  </si>
  <si>
    <t>Aglaonema Bold Forest™ (Zebra) - Balance</t>
  </si>
  <si>
    <t>Aglaonema Crystal Vision™ (Stripes) - Balance</t>
  </si>
  <si>
    <t>Aglaonema Glitter Glamour™ (Silver Bay) - Balance</t>
  </si>
  <si>
    <t>Aglaonema Ivory Frost™ (Thai White)- Balance</t>
  </si>
  <si>
    <t>Aglaonema Timeless Tides™ (Silver Queen) - Balance</t>
  </si>
  <si>
    <t>Alocasia Dragon Scale- Balance</t>
  </si>
  <si>
    <t>Alocasia Dragonite™ (Melo)- Balance</t>
  </si>
  <si>
    <t>Alocasia Into the Night™ (Antoro Velvet)- Balance</t>
  </si>
  <si>
    <t>Alocasia Jungle Music™ (Siberian Tiger)- Balance</t>
  </si>
  <si>
    <t>Alocasia Pining For You-(Scalprum)- Balance</t>
  </si>
  <si>
    <t>Alocasia Quicksilver™  (Reginae/Platinum)- Balance</t>
  </si>
  <si>
    <t>Alocasia Rumplestiltskin™  (Sinuata)- Balance</t>
  </si>
  <si>
    <t>Alocasia Silver Dragon- Balance</t>
  </si>
  <si>
    <t>Alocasia Tentacular™ (Flying Squid) - Balance</t>
  </si>
  <si>
    <t>Anthurium Michelle™ - Balance</t>
  </si>
  <si>
    <t>Anthurium (Michelle™ x DocBlock Zara™) '28' x DocBlock Zara™ '52'- Balance</t>
  </si>
  <si>
    <t>Anthurium Angela™ '35' x Michelle™ '1'- Balance</t>
  </si>
  <si>
    <t>Anthurium Black Widow™ '43' x Black Widow™ '13'- Balance</t>
  </si>
  <si>
    <t>Anthurium Black Widow™ '43' x Carlablackiae '80'- Balance</t>
  </si>
  <si>
    <t>Anthurium Briëlle™ '16' x Briëlle™ '16'- Balance</t>
  </si>
  <si>
    <t>Anthurium Brown Derby™ '29' x (Michelle™ x DocBlock Zara™) '28'- Balance</t>
  </si>
  <si>
    <t>Anthurium Brown Derby™ '29' x DocBlock Purple Rain™ '27'- Balance</t>
  </si>
  <si>
    <t>Anthurium Brown Derby™ '29' x DocBlock Zara™ '3'- Balance</t>
  </si>
  <si>
    <t>Anthurium Brown Derby™ '29' x Wonderful™ '7'- Balance</t>
  </si>
  <si>
    <t>Anthurium Brown Derby™ '39' x Brown Derby™ '29' - Balance</t>
  </si>
  <si>
    <t>Anthurium Brown Derby™ '39' x DocBlock Purple Rain™ '27'- Balance</t>
  </si>
  <si>
    <t>Anthurium Crystallinum '8' x DocBlock Crystal Red™ '12'- Balance</t>
  </si>
  <si>
    <t>Anthurium DocBlock Crystal Red™ '12' x Angela™ '35'- Balance</t>
  </si>
  <si>
    <t>Anthurium DocBlock Crystal Red™ '12' x DocBlock Zara™ '3'- Balance</t>
  </si>
  <si>
    <t>Anthurium DocBlock Dark &amp; Handsome™ '9' x Black Widow™ '13- Balance</t>
  </si>
  <si>
    <t>Anthurium DocBlock Dark &amp; Handsome™ '9' x DocBlock Dark &amp; Handsome™ '9'- Balance</t>
  </si>
  <si>
    <t>Anthurium DocBlock Dark &amp; Handsome™ '9' x DocBlock Zara™ '33'- Balance</t>
  </si>
  <si>
    <t>Anthurium DocBlock Dark &amp; Handsome™ '9' x Red Velvet Cake™ '24'- Balance</t>
  </si>
  <si>
    <t>Anthurium DocBlock Minerva™ '20' x DocBlock Minerva™ '20'- Balance</t>
  </si>
  <si>
    <t>Anthurium DocBlock Minerva™ '20' x Michelle™ Long '22'- Balance</t>
  </si>
  <si>
    <t>Anthurium DocBlock Zara™ '14' x Home, Sweet Home™ '32'- Balance</t>
  </si>
  <si>
    <t>Anthurium DocBlock Zara™ '3' x Big Ruby '56'- Balance</t>
  </si>
  <si>
    <t>Anthurium DocBlock Zara™ '3' x DocBlock Zara™ '33'- Balance</t>
  </si>
  <si>
    <t>Anthurium DocBlock Zara™ '31' x DocBlock Crystal Red™ '12'- Balance</t>
  </si>
  <si>
    <t>Anthurium DocBlock Zara™ '33' x Home, Sweet Home™ '32'- Balance</t>
  </si>
  <si>
    <t>Anthurium DocBlock Premier™ - Home, Sweet Home™ '32' x Red Velvet Cake™ '24' - Balance</t>
  </si>
  <si>
    <t>Anthurium Magnificent Dark '49' x Brown Derby™ '39'- Balance</t>
  </si>
  <si>
    <t>Anthurium Magnificent Dark '49' x Home, Sweet Home™ '32'- Balance</t>
  </si>
  <si>
    <t>Anthurium Michelle™ '1' x DocBlock Zara™ '14'- Balance</t>
  </si>
  <si>
    <t>Anthurium Michelle™ '1' x Red Velvet Cake™ '24'- Balance</t>
  </si>
  <si>
    <t>Anthurium Michelle™ '10' x Brown Derby™ '29'- Balance</t>
  </si>
  <si>
    <t>Anthurium Michelle™ '10' x DocBlock Minerva™ '20- Balance</t>
  </si>
  <si>
    <t>Anthurium Michelle™ '11' x DocBlock Purple Rain™ '27'- Balance</t>
  </si>
  <si>
    <t>Anthurium Michelle™ '11' x Michelle™ '1'- Balance</t>
  </si>
  <si>
    <t>Anthurium Red Velvet Cake™ '24' x Home, Sweet Home™ '32'- Balance</t>
  </si>
  <si>
    <t>Anthurium Red Velvet Cake™ '24' x Michelle™ '11'- Balance</t>
  </si>
  <si>
    <t>Anthurium Thor's Lightning™ '30' x Home, Sweet Home™ '32'- Balance</t>
  </si>
  <si>
    <t>Anthurium Home, Sweet Home™ '32' x DocBlock Dark &amp; Handsome™ '9' - Balance</t>
  </si>
  <si>
    <t>Anthurium Alexandrite is Right™ (Crystallinum)- Balance</t>
  </si>
  <si>
    <t>Anthurium DocBlock Zara™ '31' x Tortoise Shell™ Grey '36' - Balance</t>
  </si>
  <si>
    <t>Anthurium Heart's Afire™ (Magnificum) - Balance</t>
  </si>
  <si>
    <t>Anthurium Heart's Desire™ (Silver Blush) - Balance</t>
  </si>
  <si>
    <t>Apoballis Opulence™ (Red Sword)- Balance</t>
  </si>
  <si>
    <t>Begonia Criss Cross™ (Masonia Mountain/Rock) - Balance</t>
  </si>
  <si>
    <t>Begonia Crystalline Sparkle™ (Masoniana Jungle)- Balance</t>
  </si>
  <si>
    <t>Calathea Elger grass - Balance</t>
  </si>
  <si>
    <t>Calathea Freddie Balance</t>
  </si>
  <si>
    <t>Calathea Insignis™  (lancifolia)- Balance</t>
  </si>
  <si>
    <t>Calathea Lancelot™ (Wave Star)- Balance</t>
  </si>
  <si>
    <t>Calathea Like a Prayer™ (Marion) -  Balance</t>
  </si>
  <si>
    <t>Calathea Makoyona- Balance</t>
  </si>
  <si>
    <t>Calathea Medallion- Balance</t>
  </si>
  <si>
    <t>Calathea Orbifolia- Balance</t>
  </si>
  <si>
    <t>Calathea Ornata Beauty Star- Balance</t>
  </si>
  <si>
    <t>Calathea Ornata sanderiana- Balance</t>
  </si>
  <si>
    <t>Calathea Rufibarba - Balance</t>
  </si>
  <si>
    <t>Calathea Thoreau™  (Misto) - Balance</t>
  </si>
  <si>
    <t>Calathea Xena™  (Tropistar) - Balance</t>
  </si>
  <si>
    <t>Ctenanthe Burle-marxii- Balance</t>
  </si>
  <si>
    <t>Ctenanthe Burle-marxii Amagris- Balance</t>
  </si>
  <si>
    <t>Ctenanthe Golden Mosaic -  Balance</t>
  </si>
  <si>
    <t>Ctenanthe Setosa Exotica- Balance</t>
  </si>
  <si>
    <t>Ctenanthe Setosa Grey Star- Balance</t>
  </si>
  <si>
    <t>Dracaena Silver Sea Monkey™ (Kanzi)- Balance</t>
  </si>
  <si>
    <t>Epipremnum Golden Glen- Balance</t>
  </si>
  <si>
    <t>Epipremnum Green Isle™- Balance</t>
  </si>
  <si>
    <t>Epipremnum Njoy- Balance</t>
  </si>
  <si>
    <t>Fern Asplenium Hurricane (Twisted Birds Nest)- Balance</t>
  </si>
  <si>
    <t>Fern Asplenium Mother- Balance</t>
  </si>
  <si>
    <t>Fern Asplenium Victoria (Japanese Bird's Nest Fern)- Balance</t>
  </si>
  <si>
    <t>Fern Bird's Nest Antiquum- Balance</t>
  </si>
  <si>
    <t>Fern Phlebodium Davana- Balance</t>
  </si>
  <si>
    <t>Fern Platycerium Sword Dance™ (bifurcatum)- Balance</t>
  </si>
  <si>
    <t>Ruffled Arrow™ (Rumohra adiantiformis)- Balance</t>
  </si>
  <si>
    <t>Ficus Ghost Rider™ (Shivereana) -  Balance</t>
  </si>
  <si>
    <t>Ficus Mini Zen™ (Cyathistipula Mini) - Balance</t>
  </si>
  <si>
    <t>Ficus benjamina Anastasia- Balance</t>
  </si>
  <si>
    <t>Ficus benjamina Danielle- Balance</t>
  </si>
  <si>
    <t>Ficus benjamina Over the Edge™ (Samantha)- Balance</t>
  </si>
  <si>
    <t>Ficus elastica Abidjan- Balance</t>
  </si>
  <si>
    <t>Ficus elastica Belize- Balance</t>
  </si>
  <si>
    <t>Ficus elastica Chloe- Balance</t>
  </si>
  <si>
    <t>Ficus elastica Tineke- Balance</t>
  </si>
  <si>
    <t>Geogenanthus Roxie™ (Poeppigii) - Balance</t>
  </si>
  <si>
    <t>Homalomena Uplift™ (Camouflage)- Balance</t>
  </si>
  <si>
    <t>Hoya Blushing Sunset™ (Wibergiae) -Balance</t>
  </si>
  <si>
    <t>Hoya Blushing Sunset™ (wibergiae) on Climb-itt™ Tripod - Balance</t>
  </si>
  <si>
    <t>Hoya Carnosa Freckled Splash-  Balance</t>
  </si>
  <si>
    <t>Hoya Coastal Ripple™ (Erythrina)- Balance</t>
  </si>
  <si>
    <t>Hoya Fresh Rain™ (Rangsan)- Balance</t>
  </si>
  <si>
    <t>Hoya Latifolia Pot of Gold - Balance</t>
  </si>
  <si>
    <t>Hoya Night Sparrow™ (Clemensiorum Dark Leaf) - Balance</t>
  </si>
  <si>
    <t>Hoya Night Sparrow™ (Clemensiorum Dark Leaf) on Climb-itt™ Tripod - Balance</t>
  </si>
  <si>
    <t>Hoya Quinquenervia- Balance</t>
  </si>
  <si>
    <t>Hoya Reef Rider™ (Latifolia Albomarginata) - Balance</t>
  </si>
  <si>
    <t>Hoya Reef Rider™ (Latifolia Albomarginata) on Climb-itt™ Tripod - Balance</t>
  </si>
  <si>
    <t>Hoya Sabah - Balance</t>
  </si>
  <si>
    <t>Hoya Sabah on Climb-itt™ Tripod - Balance</t>
  </si>
  <si>
    <t>Hoya Sarawak Cream - Balance</t>
  </si>
  <si>
    <t>Hoya Shadow Falls™ (Callistophylla KAL 16)- Balance</t>
  </si>
  <si>
    <t>Hoya Shadow Falls™ (Callistophylla KAL 16) on Climb-itt™ Tripod - Balance</t>
  </si>
  <si>
    <t>Hoya Shining Sea Star™ (Flamingo Dream)- Balance</t>
  </si>
  <si>
    <t>Labisia Kura Kura™ (Turtle Back) - Balance</t>
  </si>
  <si>
    <t>Maranta Say Grace™ (Kerchoveana Variegata)- 12  Balance</t>
  </si>
  <si>
    <t>Monstera Adansonii- Balance</t>
  </si>
  <si>
    <t>Monstera Spotsylvania™ (Thai Constellation)- Balance</t>
  </si>
  <si>
    <t>Philodendron Atabapoense-  Balance</t>
  </si>
  <si>
    <t>Philodendron Birkin- Balance</t>
  </si>
  <si>
    <t>Philodendron Brandtianum- Balance</t>
  </si>
  <si>
    <t>Philodendron Deviant™ (Rugosum Aberant)- Balance</t>
  </si>
  <si>
    <t>Philodendron Double-edged Sword™ (Golden Ring of Fire/Rambo) - Balance</t>
  </si>
  <si>
    <t xml:space="preserve"> Philodendron Fall Leaves™ (McColley's Finale) - Balance</t>
  </si>
  <si>
    <t>Philodendron Fozzie™ (Nangaritense Fuzzy Petiole)- Balance</t>
  </si>
  <si>
    <t>Philodendron Golden Apple™ (Stenolobum Narrow)- Balance</t>
  </si>
  <si>
    <t>Philodendron Golden Girl™ (Golden Ring of Fire)- Balance</t>
  </si>
  <si>
    <t>Philodendron Orange Smooth™ (Billietae) - Balance</t>
  </si>
  <si>
    <t>Philodendron Orange you Gorgeous™ (Orange Marmalade) - Balance</t>
  </si>
  <si>
    <t>Philodendron Pink Princess- Balance</t>
  </si>
  <si>
    <t>Philodendron Pop Art™ (Black Cardinal) - Balance</t>
  </si>
  <si>
    <t>Philodendron Prince of Orange- Balance</t>
  </si>
  <si>
    <t>Philodendron Regal Rouge™ (Orange Mutant Red Imperial II)- Balance</t>
  </si>
  <si>
    <t>Philodendron Rojo Congo- Balance</t>
  </si>
  <si>
    <t>Philodendron Ruby Ripcurl™ (Red Heart) - Balance</t>
  </si>
  <si>
    <t>Philodendron Sun Red- Balance</t>
  </si>
  <si>
    <t>Philodendron Toasted Toffee™ (El Choco Red)- Balance</t>
  </si>
  <si>
    <t>Philodendron White Wizzard- Balance</t>
  </si>
  <si>
    <t>Philodendron Pink Princess Galaxy- Balance</t>
  </si>
  <si>
    <t xml:space="preserve"> Philodendron Splash Dash™ (White Princess) - Balance</t>
  </si>
  <si>
    <t xml:space="preserve"> Philodendron Twisted Sister™ (Tortum) - Balance</t>
  </si>
  <si>
    <t>Piper Pink Crocodile™ (Crocatum)- Balance</t>
  </si>
  <si>
    <t>Piper Salmon Sky™ (Indonesia Pink)- Balance</t>
  </si>
  <si>
    <t>Piper Tahitian Dreamin'™ (Sylvaticum)- Balance</t>
  </si>
  <si>
    <t>Scindapsus Kalimantan - Balance</t>
  </si>
  <si>
    <t>Scindapsus Silver Splash- Balance</t>
  </si>
  <si>
    <t>Stromanthe Stripestar- Balance</t>
  </si>
  <si>
    <t>Stromanthe Triostar- Balance</t>
  </si>
  <si>
    <t>Tradescantia Feeling Flirty- Balance</t>
  </si>
  <si>
    <t>Tradescantia Feeling Frosty™ (Brightness)- Balance</t>
  </si>
  <si>
    <t>TRIAL - Begonia Black Mamba - Balance</t>
  </si>
  <si>
    <t>TRIAL - Begonia Kingiana Dark - Balance</t>
  </si>
  <si>
    <t>TRIAL - Begonia Pink Spot - Balance</t>
  </si>
  <si>
    <t>TRIAL - Begonia Red Slippers - Balance</t>
  </si>
  <si>
    <t>TRIAL - Begonia Rex Escargot -  Balance</t>
  </si>
  <si>
    <t>TRIAL - Begonia Rex Salsa - Balance</t>
  </si>
  <si>
    <t>TRIAL - Begonia Snow Capped - Balance</t>
  </si>
  <si>
    <t>TRIAL - Begonia Spotlight Dark- Balance</t>
  </si>
  <si>
    <t>TRIAL - Begonia Spotlight Green- Balance</t>
  </si>
  <si>
    <t>TRIAL - Chlorophytum Atlentic - Balance</t>
  </si>
  <si>
    <t>TRIAL- Chlorphytum COB- Balance</t>
  </si>
  <si>
    <t>TRIAL - Chlorophytum Lemon - Balance</t>
  </si>
  <si>
    <t>TRIAL - Chlorophytum Reverse - Balance</t>
  </si>
  <si>
    <t>TRIAL - Chlorophytum Variegatum - Balance</t>
  </si>
  <si>
    <t>Trial- Dracaena Sanderiana- Balance</t>
  </si>
  <si>
    <t>TRIAL - Episcia Country Brilliance - Balance</t>
  </si>
  <si>
    <t>TRIAL - Episcia Joy Sweetie Pink - Balance</t>
  </si>
  <si>
    <t>TRIAL - Episcia Malayan Gem - Balance</t>
  </si>
  <si>
    <t>TRIAL - Episcia Pink Acajou - Balance</t>
  </si>
  <si>
    <t>TRIAL - Episcia Red Crocodile - Balance</t>
  </si>
  <si>
    <t>TRIAL - Episcia Silver Shield - Balance</t>
  </si>
  <si>
    <t>TRIAL - Actiniopteris Australis - Balance</t>
  </si>
  <si>
    <t>TRIAL - Adiantum Fritz Luthi- Balance</t>
  </si>
  <si>
    <t>TRIAL - Aspenium Ebenoides - Balance</t>
  </si>
  <si>
    <t>TRIAL - Fern Davallia Tyermannii - Balance</t>
  </si>
  <si>
    <t>TRIAL - Dryopteris Linearis Polydatila - Balance</t>
  </si>
  <si>
    <t>TRIAL - Fern Fluffy Ruffles - Balance</t>
  </si>
  <si>
    <t>TRIAL - Hemionitis Arifolia - Balance</t>
  </si>
  <si>
    <t>TRIAL - Microsorum Diversifolium -  Balance</t>
  </si>
  <si>
    <t>TRIAL- Fern Nephrolepis Cotton Candy - Balance</t>
  </si>
  <si>
    <t>TRIAL - Nephrolepis Green Fantasy - Balance</t>
  </si>
  <si>
    <t>TRIAL- Fern Nephrolepis Petticoat - Balance</t>
  </si>
  <si>
    <t>TRIAL - Pellaea Rotundifolia - Balance</t>
  </si>
  <si>
    <t>TRIAL - Phyllitis Angustifolia - Balance</t>
  </si>
  <si>
    <t>TRIAL - Phyllitis Cristata - Balance</t>
  </si>
  <si>
    <t>TRIAL - Phyllitis Scolopendrium - Balance</t>
  </si>
  <si>
    <t>TRIAL - Phyllitis Scolopendrium Undulata - Balance</t>
  </si>
  <si>
    <t>TRIAL - Polystichum Densum - Balance</t>
  </si>
  <si>
    <t>TRIAL - Polystichum Polyblepharum -  Balance</t>
  </si>
  <si>
    <t>TRIAL - Fern Polystichum Rigens -  Balance</t>
  </si>
  <si>
    <t>Trial- Fern Polystichum Tsis-simense- Balance</t>
  </si>
  <si>
    <t>TRIAL - Fittonia Albivenis Red -  Balance</t>
  </si>
  <si>
    <t>TRIAL - Fittonia Firetail -  Balance</t>
  </si>
  <si>
    <t>TRIAL- Fittonia Forest Flame - Balance</t>
  </si>
  <si>
    <t>TRIAL- Fittonia Jade - Balance</t>
  </si>
  <si>
    <t>TRIAL - Fittonia Joly Lemon - Balance</t>
  </si>
  <si>
    <t>TRIAL - Fittonia Light Pink Anne - Balance</t>
  </si>
  <si>
    <t>TRIAL - Fittonia Mistral -  Balance</t>
  </si>
  <si>
    <t>TRIAL - Fittonia Pink Anne -  Balance</t>
  </si>
  <si>
    <t>TRIAL - Fittonia Whisper - Balance</t>
  </si>
  <si>
    <t>TRIAL - Fittonia Zalm Ruby Lime - Balance</t>
  </si>
  <si>
    <t>TRIAL - Hedera Asterisk - Balance</t>
  </si>
  <si>
    <t>TRIAL - Hedera Glacier -  Balance</t>
  </si>
  <si>
    <t>TRIAL - Hedera Goldstern -  Balance</t>
  </si>
  <si>
    <t>TRIAL - Hedera Luzii - Balance</t>
  </si>
  <si>
    <t>TRIAL - Hedera Mini Esther -  Balance</t>
  </si>
  <si>
    <t>TRIAL - Hedera Yellow Ripple -  Balance</t>
  </si>
  <si>
    <t>TRIAL- Hoya Australis Lisa- Balance</t>
  </si>
  <si>
    <t>TRIAL- Carnosa Stardust - Balance</t>
  </si>
  <si>
    <t>TRIAL - Hoya Crassiopetiolata Splash Round Leaf -  Balance</t>
  </si>
  <si>
    <t>TRIAL - Hoya Curtisii -  Balance</t>
  </si>
  <si>
    <t>TRIAL - Hoya Gracilis -  Balance</t>
  </si>
  <si>
    <t>TRIAL - Hoya Heuschkeliana Variegated -  Balance</t>
  </si>
  <si>
    <t>TRIAL - Hoya Krinkle 8 -  Balance</t>
  </si>
  <si>
    <t>TRIAL - Hoya Krohniana Eskimo -  Balance</t>
  </si>
  <si>
    <t>TRIAL- Lacunosa Snow leopard -  Balance</t>
  </si>
  <si>
    <t>TRIAL- Lacunosa sp Bruno  -  Balance</t>
  </si>
  <si>
    <t>TRIAL- Hoya Nabawensis Splash- 9 Balance</t>
  </si>
  <si>
    <t>TRIAL- Hoya Red Maroon-  Balance</t>
  </si>
  <si>
    <t>TRIAL- Hoya Serpens- Balance</t>
  </si>
  <si>
    <t>TRIAL - Hoya Sigillatis -  Balance</t>
  </si>
  <si>
    <t>TRIAL- Hoya sp Garut- Balance</t>
  </si>
  <si>
    <t>TRIAL - Hoya Zambales - Balance</t>
  </si>
  <si>
    <t>TRIAL - Murdannia loriformis - Balance</t>
  </si>
  <si>
    <t>TRIAL - Peperomia Angulata Rocca High -  Balance</t>
  </si>
  <si>
    <t>TRIAL- Peperomia Caperata Frost- Balance</t>
  </si>
  <si>
    <t>TRIAL - Peperomia Caperata Greyhound -  Balance</t>
  </si>
  <si>
    <t>TRIAL - Peperomia Caperata Milano -  Balance</t>
  </si>
  <si>
    <t>TRIAL - Peperomia Caperata Moonlight - Balance</t>
  </si>
  <si>
    <t>TRIAL - Peperomia Caperata Moonshine - Balance</t>
  </si>
  <si>
    <t>TRIAL - Peperomia Caperata Royal Princess - Balance</t>
  </si>
  <si>
    <t>TRIAL - Peperomia Caperata Sunrise - Balance</t>
  </si>
  <si>
    <t>TRIAL - Peperomia clusiifolia compact - Balance</t>
  </si>
  <si>
    <t>TRIAL - Peperomia Clusiifolia Red Margin - 9 Balance</t>
  </si>
  <si>
    <t>TRIAL - Peperomia Napoli Night - 9 Balance</t>
  </si>
  <si>
    <t>TRIAL - Peperomia Obtusifolia Speckled - 9 Balance</t>
  </si>
  <si>
    <t>TRIAL - Peperomia Obtusifolia Twocolor - Balance</t>
  </si>
  <si>
    <t>TRIAL- Peperomia Piccolo Banda- Balance</t>
  </si>
  <si>
    <t>TRAIL - Peperomia Prostrata - Balance</t>
  </si>
  <si>
    <t>TRIAL- Peperomia Rosso-  Balance</t>
  </si>
  <si>
    <t>TRIAL - Peperomia sarcophylla smaragd XXL - Balance</t>
  </si>
  <si>
    <t>TRIAL - Peperomia Vestita Velvetree  - Balance</t>
  </si>
  <si>
    <t>TRIAL - Philodendron Brazil - Balance</t>
  </si>
  <si>
    <t>TRIAL - Philodendron Lupinum - Balance</t>
  </si>
  <si>
    <t>TRIAL - Philodendron Neon - Balance</t>
  </si>
  <si>
    <t>TRIAL - Pilea Hitchcockii - Balance</t>
  </si>
  <si>
    <t>TRIAL- Pilea Involucrata Norfolk- Balance</t>
  </si>
  <si>
    <t>TRIAL- Pilea Mollis- Balance</t>
  </si>
  <si>
    <t>TRIAL - Pilea Spp - Balance</t>
  </si>
  <si>
    <t>TRIAL - Pilea Spruceana -  Balance</t>
  </si>
  <si>
    <t>TRIAL- Sansevieria Trifasciata Gold Flame- Balance</t>
  </si>
  <si>
    <t>TRIAL - Scindapsus NR 14 -Balance</t>
  </si>
  <si>
    <t>TRIAL - Scindapsus Pictus Exotica -  Balance</t>
  </si>
  <si>
    <t>TRIAL - Scindapsus Pictus Sterling Silver -  Balance</t>
  </si>
  <si>
    <t>TRIAL - Scindapsus Sparkling Borneo -  Balance</t>
  </si>
  <si>
    <t>TRIAL - Scindapsus Treubii Moonlight - Balance</t>
  </si>
  <si>
    <t>TRIAL - Senecio Celphalophorus - Balance</t>
  </si>
  <si>
    <t>TRIAL - Senecio Macroglossus -  Balance</t>
  </si>
  <si>
    <t xml:space="preserve">TRIAL - Syngonium Batik  Balance </t>
  </si>
  <si>
    <t>TRIAL - Syngonium Bronze -  Balance</t>
  </si>
  <si>
    <t>TRIAL - Syngonium Green Velvet -  Balance</t>
  </si>
  <si>
    <t>TRIAL - Syngonium Little Star -  Balance</t>
  </si>
  <si>
    <t>TRIAL - Syngonium Mango Allusion -  Balance</t>
  </si>
  <si>
    <t>TRIAL - Syngonium Maria Allusion - Balance</t>
  </si>
  <si>
    <t>TRIAL - Syngonium Maya Red - Balance</t>
  </si>
  <si>
    <t>TRIAL - Syngonium New Wendlandii -  Balance</t>
  </si>
  <si>
    <t>TRIAL - Syngonium Nguengi laima 200835 -  Balance</t>
  </si>
  <si>
    <t>TRIAL - Syngonium Panda -  Balance</t>
  </si>
  <si>
    <t>TRIAL - Syngonium Pink Arrow -  Balance</t>
  </si>
  <si>
    <t>TRIAL - Syngonium Pick Green -  Balance</t>
  </si>
  <si>
    <t>TRIAL - Syngonium Pink Perfection - Balance</t>
  </si>
  <si>
    <t>TRIAL - Syngonium Pink Shade - Balance</t>
  </si>
  <si>
    <t>TRIAL - Syngonium Pink Splash -  Balance</t>
  </si>
  <si>
    <t>TRIAL - Syngonium Pink Wink - Balance</t>
  </si>
  <si>
    <t>TRIAL - Syngonium Profar Red - Balance</t>
  </si>
  <si>
    <t>TRIAL - Syngonium Red Spot Tricolor - Balance</t>
  </si>
  <si>
    <t>TRIAL - Syngonium Silver Ash - Balance</t>
  </si>
  <si>
    <t>TRIAL - Syngonium Starlite -  Balance</t>
  </si>
  <si>
    <t>TRIAL - Syngonium Infrared -  Balance</t>
  </si>
  <si>
    <t>TRIAL - Tradescantia Albiflora Albovittata Pink Clone -  Balance</t>
  </si>
  <si>
    <t>Trial- Tradescantia Gelfling- Balance</t>
  </si>
  <si>
    <t>TRIAL - Tradescantia Pallida 'Pale Puma' -  Balance</t>
  </si>
  <si>
    <t>TRIAL - Tradescantia Sillamontana Variegated  -  Balance</t>
  </si>
  <si>
    <t>TRIAL - Tradescantia Silver -  Balance</t>
  </si>
  <si>
    <t>TRIAL - Tradescantia Sweet Tabby Mini Lilac Sport -  Balance</t>
  </si>
  <si>
    <t>PREMIUM ClIMB-ITT</t>
  </si>
  <si>
    <t xml:space="preserve">PREMIUM ClIMB-ITT </t>
  </si>
  <si>
    <t>Anthurium DocBlock Premier™ - DocBlock Briëlle™ '16' x DocBlock Black Widow™ '13'</t>
  </si>
  <si>
    <t>Anthurium DocBlock Premier™ - DocBlock Minerva™ '20' x DocBlock Zara™ '14'</t>
  </si>
  <si>
    <t>TRIAL- Philodendron Brazil on Climb-itt™ Arch</t>
  </si>
  <si>
    <t>TRIAL -Philodendron Burle Marx Fantasy on Climb-itt™ Pole</t>
  </si>
  <si>
    <t xml:space="preserve">CLIMB-ITT™ PREMIUM </t>
  </si>
  <si>
    <t>3/4 up on all sides</t>
  </si>
  <si>
    <t>Leaves 3/4 up the pole</t>
  </si>
  <si>
    <t>Anthurium DocBlock Premier™ - DocBlock Briëlle™ '16' x DocBlock Black Widow™ '13</t>
  </si>
  <si>
    <t>$19.99 - $22.99</t>
  </si>
  <si>
    <t>$39.99 - $44.99</t>
  </si>
  <si>
    <t>$70.99 - $75.99</t>
  </si>
  <si>
    <t>Suggested Retail</t>
  </si>
  <si>
    <r>
      <t xml:space="preserve">Add a cache pot for an additional $2.10 per plant! Upgraded cases will be split 8 and 8) Items in </t>
    </r>
    <r>
      <rPr>
        <b/>
        <sz val="14"/>
        <color rgb="FFFF0000"/>
        <rFont val="Aptos Serif"/>
        <family val="1"/>
      </rPr>
      <t>RED</t>
    </r>
    <r>
      <rPr>
        <b/>
        <sz val="14"/>
        <color theme="1"/>
        <rFont val="Aptos Serif"/>
        <family val="1"/>
      </rPr>
      <t xml:space="preserve"> are LOW in stock!</t>
    </r>
  </si>
  <si>
    <r>
      <t xml:space="preserve">Add a cache pot for an additional $2.25 per plant! Items in </t>
    </r>
    <r>
      <rPr>
        <b/>
        <sz val="14"/>
        <color rgb="FFFF0000"/>
        <rFont val="Aptos Serif"/>
        <family val="1"/>
      </rPr>
      <t xml:space="preserve">RED </t>
    </r>
    <r>
      <rPr>
        <b/>
        <sz val="14"/>
        <rFont val="Aptos Serif"/>
        <family val="1"/>
      </rPr>
      <t>are LOW in stock!</t>
    </r>
  </si>
  <si>
    <r>
      <t xml:space="preserve">(Can be split case 12 &amp; 12) Trials Do NOT Have PW Care Tags. Items in </t>
    </r>
    <r>
      <rPr>
        <b/>
        <sz val="14"/>
        <color rgb="FFFF0000"/>
        <rFont val="Aptos Serif"/>
        <family val="1"/>
      </rPr>
      <t>RED</t>
    </r>
    <r>
      <rPr>
        <b/>
        <sz val="14"/>
        <color theme="1"/>
        <rFont val="Aptos Serif"/>
        <family val="1"/>
      </rPr>
      <t xml:space="preserve"> are LOW in stock!</t>
    </r>
  </si>
  <si>
    <r>
      <t xml:space="preserve">Split cases in Qty of 6 &amp; 6,  Trials Do NOT Have PW Care Tags. Items in </t>
    </r>
    <r>
      <rPr>
        <b/>
        <sz val="14"/>
        <color rgb="FFFF0000"/>
        <rFont val="Aptos Serif"/>
        <family val="1"/>
      </rPr>
      <t>RED</t>
    </r>
    <r>
      <rPr>
        <b/>
        <sz val="14"/>
        <color theme="1"/>
        <rFont val="Aptos Serif"/>
        <family val="1"/>
      </rPr>
      <t xml:space="preserve"> are LOW in stock!</t>
    </r>
  </si>
  <si>
    <r>
      <t xml:space="preserve">Split Cases in Qty of 3 &amp; 3,  Trials Do NOT Have PW Care Tags. Items in </t>
    </r>
    <r>
      <rPr>
        <b/>
        <sz val="14"/>
        <color rgb="FFFF0000"/>
        <rFont val="Aptos Serif"/>
        <family val="1"/>
      </rPr>
      <t xml:space="preserve">RED </t>
    </r>
    <r>
      <rPr>
        <b/>
        <sz val="14"/>
        <color theme="1"/>
        <rFont val="Aptos Serif"/>
        <family val="1"/>
      </rPr>
      <t>are LOW in stock!</t>
    </r>
  </si>
  <si>
    <r>
      <t xml:space="preserve">Add a cache pot for an additional $3.47 per plant! Items in </t>
    </r>
    <r>
      <rPr>
        <b/>
        <sz val="14"/>
        <color rgb="FFFF0000"/>
        <rFont val="Aptos Serif"/>
        <family val="1"/>
      </rPr>
      <t>RED</t>
    </r>
    <r>
      <rPr>
        <b/>
        <sz val="14"/>
        <color theme="1"/>
        <rFont val="Aptos Serif"/>
        <family val="1"/>
      </rPr>
      <t xml:space="preserve"> are LOW in stock!</t>
    </r>
  </si>
  <si>
    <r>
      <rPr>
        <b/>
        <i/>
        <sz val="20"/>
        <color rgb="FFFF0000"/>
        <rFont val="Aptos Serif"/>
        <family val="1"/>
      </rPr>
      <t>ATTENTION</t>
    </r>
    <r>
      <rPr>
        <b/>
        <i/>
        <sz val="20"/>
        <color theme="9" tint="-0.499984740745262"/>
        <rFont val="Aptos Serif"/>
        <family val="1"/>
      </rPr>
      <t>: Starting October 1,2025 the minimum BUYERS CHOICE order will be 20 cases.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</si>
</sst>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66" x14ac:knownFonts="1">
    <font>
      <sz val="11"/>
      <color theme="1"/>
      <name val="Calibri"/>
      <family val="2"/>
      <scheme val="minor"/>
    </font>
    <font>
      <sz val="12"/>
      <color rgb="FF006100"/>
      <name val="Calibri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Aptos Serif"/>
      <family val="1"/>
    </font>
    <font>
      <b/>
      <sz val="16"/>
      <color theme="1"/>
      <name val="Aptos Serif"/>
      <family val="1"/>
    </font>
    <font>
      <b/>
      <sz val="24"/>
      <color theme="9" tint="-0.249977111117893"/>
      <name val="Aptos Serif"/>
      <family val="1"/>
    </font>
    <font>
      <b/>
      <sz val="18"/>
      <color theme="1" tint="4.9989318521683403E-2"/>
      <name val="Aptos Serif"/>
      <family val="1"/>
    </font>
    <font>
      <b/>
      <sz val="22"/>
      <color rgb="FF000000"/>
      <name val="Aptos Serif"/>
      <family val="1"/>
    </font>
    <font>
      <b/>
      <sz val="11"/>
      <color theme="1"/>
      <name val="Aptos Serif"/>
      <family val="1"/>
    </font>
    <font>
      <b/>
      <sz val="14"/>
      <color rgb="FF000000"/>
      <name val="Aptos Serif"/>
      <family val="1"/>
    </font>
    <font>
      <b/>
      <u/>
      <sz val="14"/>
      <color rgb="FF000000"/>
      <name val="Aptos Serif"/>
      <family val="1"/>
    </font>
    <font>
      <b/>
      <sz val="12"/>
      <color rgb="FFFF0000"/>
      <name val="Aptos Serif"/>
      <family val="1"/>
    </font>
    <font>
      <b/>
      <sz val="26"/>
      <color theme="1"/>
      <name val="Aptos Serif"/>
      <family val="1"/>
    </font>
    <font>
      <b/>
      <sz val="14"/>
      <color theme="1"/>
      <name val="Aptos Serif"/>
      <family val="1"/>
    </font>
    <font>
      <b/>
      <i/>
      <sz val="14"/>
      <name val="Aptos Serif"/>
      <family val="1"/>
    </font>
    <font>
      <b/>
      <sz val="20"/>
      <color theme="1"/>
      <name val="Aptos Serif"/>
      <family val="1"/>
    </font>
    <font>
      <b/>
      <sz val="15"/>
      <color theme="1"/>
      <name val="Aptos Serif"/>
      <family val="1"/>
    </font>
    <font>
      <b/>
      <sz val="36"/>
      <color rgb="FFFF0000"/>
      <name val="Aptos Serif"/>
      <family val="1"/>
    </font>
    <font>
      <b/>
      <sz val="11"/>
      <color rgb="FF000000"/>
      <name val="Aptos Serif"/>
      <family val="1"/>
    </font>
    <font>
      <b/>
      <sz val="14"/>
      <name val="Aptos Serif"/>
      <family val="1"/>
    </font>
    <font>
      <b/>
      <sz val="26"/>
      <color rgb="FFFF0066"/>
      <name val="Aptos Serif"/>
      <family val="1"/>
    </font>
    <font>
      <b/>
      <sz val="26"/>
      <name val="Aptos Serif"/>
      <family val="1"/>
    </font>
    <font>
      <b/>
      <sz val="22"/>
      <color theme="1"/>
      <name val="Aptos Serif"/>
      <family val="1"/>
    </font>
    <font>
      <b/>
      <sz val="18"/>
      <color rgb="FF000000"/>
      <name val="Aptos Serif"/>
      <family val="1"/>
    </font>
    <font>
      <b/>
      <sz val="21"/>
      <color rgb="FF000000"/>
      <name val="Aptos Serif"/>
      <family val="1"/>
    </font>
    <font>
      <b/>
      <sz val="11"/>
      <color theme="1"/>
      <name val="Calibri"/>
      <family val="2"/>
      <scheme val="minor"/>
    </font>
    <font>
      <b/>
      <sz val="18"/>
      <color theme="1"/>
      <name val="Aptos Serif"/>
      <family val="1"/>
    </font>
    <font>
      <b/>
      <sz val="16"/>
      <color theme="1"/>
      <name val="Georgia"/>
      <family val="1"/>
    </font>
    <font>
      <b/>
      <sz val="12"/>
      <color theme="1"/>
      <name val="Georgia"/>
      <family val="1"/>
    </font>
    <font>
      <b/>
      <sz val="24"/>
      <color theme="9" tint="-0.499984740745262"/>
      <name val="Aptos Serif"/>
      <family val="1"/>
    </font>
    <font>
      <b/>
      <sz val="14"/>
      <color theme="9" tint="-0.499984740745262"/>
      <name val="Aptos Serif"/>
      <family val="1"/>
    </font>
    <font>
      <b/>
      <sz val="12"/>
      <color theme="1"/>
      <name val="Calibri"/>
      <family val="2"/>
      <scheme val="minor"/>
    </font>
    <font>
      <i/>
      <sz val="11"/>
      <color theme="1"/>
      <name val="Georgia"/>
      <family val="1"/>
    </font>
    <font>
      <b/>
      <sz val="14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u/>
      <sz val="12"/>
      <color theme="1"/>
      <name val="Aptos Serif"/>
      <family val="1"/>
    </font>
    <font>
      <b/>
      <sz val="20"/>
      <color theme="9" tint="-0.499984740745262"/>
      <name val="Aptos Serif"/>
      <family val="1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18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9" tint="-0.499984740745262"/>
      <name val="Segoe UI"/>
      <family val="2"/>
    </font>
    <font>
      <b/>
      <sz val="14"/>
      <color theme="9" tint="-0.499984740745262"/>
      <name val="Segoe UI"/>
      <family val="2"/>
    </font>
    <font>
      <b/>
      <sz val="16"/>
      <color theme="1"/>
      <name val="Segoe UI"/>
      <family val="2"/>
    </font>
    <font>
      <b/>
      <sz val="20"/>
      <color rgb="FF000000"/>
      <name val="Calibri"/>
      <family val="2"/>
      <scheme val="minor"/>
    </font>
    <font>
      <b/>
      <i/>
      <sz val="20"/>
      <color theme="9" tint="-0.499984740745262"/>
      <name val="Aptos Serif"/>
      <family val="1"/>
    </font>
    <font>
      <b/>
      <sz val="28"/>
      <color theme="0"/>
      <name val="Georgia"/>
      <family val="1"/>
    </font>
    <font>
      <b/>
      <sz val="10"/>
      <color theme="1"/>
      <name val="Aptos Serif"/>
      <family val="1"/>
    </font>
    <font>
      <b/>
      <sz val="16"/>
      <color rgb="FF000000"/>
      <name val="Aptos Serif"/>
      <family val="1"/>
    </font>
    <font>
      <b/>
      <sz val="16"/>
      <color rgb="FF0000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9" tint="-0.249977111117893"/>
      <name val="Aptos Serif"/>
      <family val="1"/>
    </font>
    <font>
      <sz val="18"/>
      <color theme="1"/>
      <name val="Quire Sans"/>
      <family val="2"/>
    </font>
    <font>
      <b/>
      <sz val="11"/>
      <color theme="9" tint="-0.249977111117893"/>
      <name val="Aptos Serif"/>
      <family val="1"/>
    </font>
    <font>
      <b/>
      <sz val="9"/>
      <color theme="9" tint="-0.249977111117893"/>
      <name val="Aptos Serif"/>
      <family val="1"/>
    </font>
    <font>
      <i/>
      <sz val="14"/>
      <color theme="1"/>
      <name val="Georgia"/>
      <family val="1"/>
    </font>
    <font>
      <i/>
      <sz val="12"/>
      <color theme="1"/>
      <name val="Georgia"/>
      <family val="1"/>
    </font>
    <font>
      <b/>
      <sz val="20"/>
      <color theme="9" tint="-0.499984740745262"/>
      <name val="Cambria"/>
      <family val="1"/>
    </font>
    <font>
      <b/>
      <sz val="20"/>
      <color theme="1" tint="4.9989318521683403E-2"/>
      <name val="Aptos Serif"/>
      <family val="1"/>
    </font>
    <font>
      <sz val="11"/>
      <name val="Calibri"/>
      <family val="2"/>
    </font>
    <font>
      <b/>
      <sz val="14"/>
      <color rgb="FFFF0000"/>
      <name val="Aptos Serif"/>
      <family val="1"/>
    </font>
    <font>
      <b/>
      <sz val="14"/>
      <color rgb="FFFF0000"/>
      <name val="Calibri"/>
      <family val="2"/>
      <scheme val="minor"/>
    </font>
    <font>
      <b/>
      <i/>
      <sz val="20"/>
      <color rgb="FFFF0000"/>
      <name val="Aptos Serif"/>
      <family val="1"/>
    </font>
  </fonts>
  <fills count="1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DBAAB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AF4E4"/>
        <bgColor indexed="64"/>
      </patternFill>
    </fill>
    <fill>
      <patternFill patternType="solid">
        <fgColor rgb="FFEFF6EA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0E9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/>
      <right/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 style="thin">
        <color indexed="64"/>
      </top>
      <bottom/>
      <diagonal/>
    </border>
    <border>
      <left style="thin">
        <color theme="1" tint="0.34998626667073579"/>
      </left>
      <right/>
      <top/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theme="1" tint="0.34998626667073579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1" tint="0.34998626667073579"/>
      </top>
      <bottom style="thin">
        <color indexed="64"/>
      </bottom>
      <diagonal/>
    </border>
    <border>
      <left/>
      <right/>
      <top style="thin">
        <color theme="1" tint="0.34998626667073579"/>
      </top>
      <bottom style="thin">
        <color indexed="64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1" tint="0.34998626667073579"/>
      </top>
      <bottom/>
      <diagonal/>
    </border>
    <border>
      <left/>
      <right style="thin">
        <color indexed="64"/>
      </right>
      <top/>
      <bottom style="thin">
        <color theme="1" tint="0.34998626667073579"/>
      </bottom>
      <diagonal/>
    </border>
    <border>
      <left/>
      <right style="thin">
        <color indexed="64"/>
      </right>
      <top style="thin">
        <color theme="1" tint="0.34998626667073579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theme="1" tint="0.34998626667073579"/>
      </right>
      <top style="thin">
        <color indexed="64"/>
      </top>
      <bottom/>
      <diagonal/>
    </border>
    <border>
      <left/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/>
      <right/>
      <top style="double">
        <color theme="1" tint="0.34998626667073579"/>
      </top>
      <bottom style="thin">
        <color indexed="64"/>
      </bottom>
      <diagonal/>
    </border>
    <border>
      <left/>
      <right style="thin">
        <color indexed="64"/>
      </right>
      <top style="double">
        <color theme="1" tint="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theme="1" tint="0.34998626667073579"/>
      </top>
      <bottom style="thin">
        <color indexed="64"/>
      </bottom>
      <diagonal/>
    </border>
    <border>
      <left style="thin">
        <color indexed="64"/>
      </left>
      <right/>
      <top/>
      <bottom style="double">
        <color theme="1" tint="0.34998626667073579"/>
      </bottom>
      <diagonal/>
    </border>
    <border>
      <left/>
      <right/>
      <top/>
      <bottom style="double">
        <color theme="1" tint="0.34998626667073579"/>
      </bottom>
      <diagonal/>
    </border>
    <border>
      <left/>
      <right style="thin">
        <color indexed="64"/>
      </right>
      <top/>
      <bottom style="double">
        <color theme="1" tint="0.34998626667073579"/>
      </bottom>
      <diagonal/>
    </border>
    <border>
      <left/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0.34998626667073579"/>
      </bottom>
      <diagonal/>
    </border>
    <border>
      <left/>
      <right/>
      <top style="thin">
        <color indexed="64"/>
      </top>
      <bottom style="thin">
        <color theme="1" tint="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rgb="FF595959"/>
      </left>
      <right/>
      <top style="thin">
        <color rgb="FF595959"/>
      </top>
      <bottom style="thin">
        <color rgb="FF595959"/>
      </bottom>
      <diagonal/>
    </border>
    <border>
      <left/>
      <right/>
      <top style="thin">
        <color rgb="FF595959"/>
      </top>
      <bottom style="thin">
        <color rgb="FF595959"/>
      </bottom>
      <diagonal/>
    </border>
    <border>
      <left/>
      <right style="thin">
        <color rgb="FF595959"/>
      </right>
      <top style="thin">
        <color rgb="FF595959"/>
      </top>
      <bottom style="thin">
        <color rgb="FF595959"/>
      </bottom>
      <diagonal/>
    </border>
    <border>
      <left style="thin">
        <color rgb="FF000000"/>
      </left>
      <right/>
      <top style="thin">
        <color rgb="FF595959"/>
      </top>
      <bottom style="thin">
        <color rgb="FF595959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518">
    <xf numFmtId="0" fontId="0" fillId="0" borderId="0" xfId="0"/>
    <xf numFmtId="0" fontId="39" fillId="9" borderId="1" xfId="0" applyFont="1" applyFill="1" applyBorder="1" applyAlignment="1" applyProtection="1">
      <alignment horizontal="center"/>
      <protection locked="0"/>
    </xf>
    <xf numFmtId="0" fontId="39" fillId="5" borderId="1" xfId="0" applyFont="1" applyFill="1" applyBorder="1" applyAlignment="1" applyProtection="1">
      <alignment horizontal="center"/>
      <protection locked="0"/>
    </xf>
    <xf numFmtId="0" fontId="39" fillId="9" borderId="9" xfId="0" applyFont="1" applyFill="1" applyBorder="1" applyAlignment="1" applyProtection="1">
      <alignment horizontal="center" wrapText="1"/>
      <protection locked="0"/>
    </xf>
    <xf numFmtId="0" fontId="35" fillId="0" borderId="13" xfId="0" applyFont="1" applyBorder="1" applyAlignment="1" applyProtection="1">
      <alignment horizontal="center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46" fillId="3" borderId="1" xfId="0" applyFont="1" applyFill="1" applyBorder="1" applyAlignment="1" applyProtection="1">
      <alignment horizontal="center" vertical="center"/>
      <protection locked="0"/>
    </xf>
    <xf numFmtId="0" fontId="46" fillId="12" borderId="1" xfId="0" applyFont="1" applyFill="1" applyBorder="1" applyAlignment="1" applyProtection="1">
      <alignment horizontal="center" vertical="center"/>
      <protection locked="0"/>
    </xf>
    <xf numFmtId="1" fontId="39" fillId="5" borderId="1" xfId="0" applyNumberFormat="1" applyFont="1" applyFill="1" applyBorder="1" applyAlignment="1" applyProtection="1">
      <alignment horizontal="center" wrapText="1"/>
      <protection locked="0"/>
    </xf>
    <xf numFmtId="2" fontId="39" fillId="5" borderId="1" xfId="0" applyNumberFormat="1" applyFont="1" applyFill="1" applyBorder="1" applyAlignment="1" applyProtection="1">
      <alignment horizontal="center" wrapText="1"/>
      <protection locked="0"/>
    </xf>
    <xf numFmtId="164" fontId="39" fillId="0" borderId="1" xfId="3" applyNumberFormat="1" applyFont="1" applyBorder="1" applyAlignment="1" applyProtection="1">
      <alignment horizontal="center"/>
    </xf>
    <xf numFmtId="164" fontId="39" fillId="6" borderId="9" xfId="3" applyNumberFormat="1" applyFont="1" applyFill="1" applyBorder="1" applyAlignment="1" applyProtection="1">
      <alignment horizontal="center"/>
    </xf>
    <xf numFmtId="164" fontId="39" fillId="0" borderId="16" xfId="3" applyNumberFormat="1" applyFont="1" applyBorder="1" applyAlignment="1" applyProtection="1">
      <alignment horizontal="center"/>
    </xf>
    <xf numFmtId="44" fontId="39" fillId="6" borderId="1" xfId="3" applyFont="1" applyFill="1" applyBorder="1" applyAlignment="1" applyProtection="1">
      <alignment horizontal="center"/>
    </xf>
    <xf numFmtId="44" fontId="39" fillId="6" borderId="4" xfId="3" applyFont="1" applyFill="1" applyBorder="1" applyAlignment="1" applyProtection="1">
      <alignment horizontal="center"/>
    </xf>
    <xf numFmtId="164" fontId="46" fillId="3" borderId="1" xfId="3" applyNumberFormat="1" applyFont="1" applyFill="1" applyBorder="1" applyAlignment="1" applyProtection="1">
      <alignment horizontal="center" vertical="center"/>
    </xf>
    <xf numFmtId="164" fontId="46" fillId="12" borderId="1" xfId="3" applyNumberFormat="1" applyFont="1" applyFill="1" applyBorder="1" applyAlignment="1" applyProtection="1">
      <alignment horizontal="center" vertical="center"/>
    </xf>
    <xf numFmtId="0" fontId="42" fillId="0" borderId="13" xfId="0" applyFont="1" applyBorder="1" applyAlignment="1" applyProtection="1">
      <alignment horizontal="center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44" fontId="16" fillId="4" borderId="3" xfId="3" applyFont="1" applyFill="1" applyBorder="1" applyAlignment="1" applyProtection="1">
      <alignment horizontal="center" vertical="center" wrapText="1"/>
    </xf>
    <xf numFmtId="44" fontId="16" fillId="4" borderId="8" xfId="3" applyFont="1" applyFill="1" applyBorder="1" applyAlignment="1" applyProtection="1">
      <alignment horizontal="center" vertical="center" wrapText="1"/>
    </xf>
    <xf numFmtId="0" fontId="9" fillId="0" borderId="40" xfId="0" applyFont="1" applyBorder="1"/>
    <xf numFmtId="0" fontId="9" fillId="0" borderId="0" xfId="0" applyFont="1"/>
    <xf numFmtId="0" fontId="32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 vertical="center"/>
    </xf>
    <xf numFmtId="0" fontId="9" fillId="3" borderId="0" xfId="0" applyFont="1" applyFill="1"/>
    <xf numFmtId="164" fontId="32" fillId="3" borderId="13" xfId="0" applyNumberFormat="1" applyFont="1" applyFill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10" borderId="0" xfId="0" applyFont="1" applyFill="1" applyAlignment="1">
      <alignment horizontal="center"/>
    </xf>
    <xf numFmtId="0" fontId="9" fillId="0" borderId="39" xfId="0" applyFont="1" applyBorder="1"/>
    <xf numFmtId="0" fontId="9" fillId="0" borderId="11" xfId="0" applyFont="1" applyBorder="1"/>
    <xf numFmtId="0" fontId="4" fillId="0" borderId="0" xfId="0" applyFont="1" applyAlignment="1">
      <alignment horizontal="center"/>
    </xf>
    <xf numFmtId="0" fontId="4" fillId="0" borderId="13" xfId="0" applyFont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/>
    </xf>
    <xf numFmtId="164" fontId="32" fillId="3" borderId="3" xfId="0" applyNumberFormat="1" applyFont="1" applyFill="1" applyBorder="1" applyAlignment="1">
      <alignment horizontal="center"/>
    </xf>
    <xf numFmtId="164" fontId="32" fillId="3" borderId="8" xfId="0" applyNumberFormat="1" applyFont="1" applyFill="1" applyBorder="1" applyAlignment="1">
      <alignment horizontal="center"/>
    </xf>
    <xf numFmtId="0" fontId="4" fillId="0" borderId="40" xfId="0" applyFont="1" applyBorder="1"/>
    <xf numFmtId="0" fontId="4" fillId="4" borderId="41" xfId="0" applyFont="1" applyFill="1" applyBorder="1"/>
    <xf numFmtId="0" fontId="42" fillId="4" borderId="17" xfId="0" applyFont="1" applyFill="1" applyBorder="1"/>
    <xf numFmtId="0" fontId="4" fillId="4" borderId="17" xfId="0" applyFont="1" applyFill="1" applyBorder="1" applyAlignment="1">
      <alignment horizontal="center" vertical="center"/>
    </xf>
    <xf numFmtId="0" fontId="4" fillId="4" borderId="17" xfId="0" applyFont="1" applyFill="1" applyBorder="1"/>
    <xf numFmtId="0" fontId="4" fillId="4" borderId="17" xfId="0" applyFont="1" applyFill="1" applyBorder="1" applyAlignment="1">
      <alignment horizontal="center"/>
    </xf>
    <xf numFmtId="0" fontId="4" fillId="4" borderId="44" xfId="0" applyFont="1" applyFill="1" applyBorder="1" applyAlignment="1">
      <alignment horizontal="center"/>
    </xf>
    <xf numFmtId="0" fontId="4" fillId="0" borderId="0" xfId="0" applyFont="1"/>
    <xf numFmtId="0" fontId="4" fillId="0" borderId="39" xfId="0" applyFont="1" applyBorder="1"/>
    <xf numFmtId="0" fontId="4" fillId="4" borderId="0" xfId="0" applyFont="1" applyFill="1"/>
    <xf numFmtId="0" fontId="42" fillId="4" borderId="0" xfId="0" applyFont="1" applyFill="1"/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/>
    </xf>
    <xf numFmtId="0" fontId="4" fillId="4" borderId="40" xfId="0" applyFont="1" applyFill="1" applyBorder="1" applyAlignment="1">
      <alignment horizontal="center"/>
    </xf>
    <xf numFmtId="0" fontId="4" fillId="4" borderId="39" xfId="0" applyFont="1" applyFill="1" applyBorder="1"/>
    <xf numFmtId="0" fontId="42" fillId="4" borderId="42" xfId="0" applyFont="1" applyFill="1" applyBorder="1"/>
    <xf numFmtId="0" fontId="4" fillId="4" borderId="42" xfId="0" applyFont="1" applyFill="1" applyBorder="1" applyAlignment="1">
      <alignment horizontal="center" vertical="center"/>
    </xf>
    <xf numFmtId="0" fontId="4" fillId="4" borderId="42" xfId="0" applyFont="1" applyFill="1" applyBorder="1"/>
    <xf numFmtId="0" fontId="4" fillId="4" borderId="42" xfId="0" applyFont="1" applyFill="1" applyBorder="1" applyAlignment="1">
      <alignment horizontal="center"/>
    </xf>
    <xf numFmtId="0" fontId="4" fillId="4" borderId="43" xfId="0" applyFont="1" applyFill="1" applyBorder="1" applyAlignment="1">
      <alignment horizontal="center"/>
    </xf>
    <xf numFmtId="0" fontId="9" fillId="0" borderId="37" xfId="0" applyFont="1" applyBorder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4" fillId="0" borderId="37" xfId="0" applyFont="1" applyBorder="1" applyAlignment="1">
      <alignment horizontal="center"/>
    </xf>
    <xf numFmtId="6" fontId="41" fillId="0" borderId="0" xfId="0" applyNumberFormat="1" applyFont="1" applyAlignment="1">
      <alignment vertical="center"/>
    </xf>
    <xf numFmtId="0" fontId="24" fillId="3" borderId="11" xfId="0" applyFont="1" applyFill="1" applyBorder="1" applyAlignment="1">
      <alignment vertical="center"/>
    </xf>
    <xf numFmtId="0" fontId="41" fillId="0" borderId="0" xfId="0" applyFont="1" applyAlignment="1">
      <alignment horizontal="right" vertical="center"/>
    </xf>
    <xf numFmtId="0" fontId="9" fillId="3" borderId="52" xfId="0" applyFont="1" applyFill="1" applyBorder="1"/>
    <xf numFmtId="0" fontId="9" fillId="4" borderId="9" xfId="0" applyFont="1" applyFill="1" applyBorder="1"/>
    <xf numFmtId="0" fontId="9" fillId="4" borderId="0" xfId="0" applyFont="1" applyFill="1" applyAlignment="1">
      <alignment horizontal="center" vertical="center"/>
    </xf>
    <xf numFmtId="0" fontId="9" fillId="4" borderId="0" xfId="0" applyFont="1" applyFill="1"/>
    <xf numFmtId="0" fontId="9" fillId="4" borderId="0" xfId="0" applyFont="1" applyFill="1" applyAlignment="1">
      <alignment horizontal="center"/>
    </xf>
    <xf numFmtId="0" fontId="27" fillId="4" borderId="0" xfId="0" applyFont="1" applyFill="1" applyAlignment="1">
      <alignment horizontal="center" vertical="center"/>
    </xf>
    <xf numFmtId="49" fontId="27" fillId="4" borderId="0" xfId="0" applyNumberFormat="1" applyFont="1" applyFill="1" applyAlignment="1">
      <alignment horizontal="center" vertical="center"/>
    </xf>
    <xf numFmtId="0" fontId="14" fillId="4" borderId="0" xfId="0" applyFont="1" applyFill="1"/>
    <xf numFmtId="164" fontId="42" fillId="6" borderId="32" xfId="0" applyNumberFormat="1" applyFont="1" applyFill="1" applyBorder="1" applyAlignment="1">
      <alignment horizontal="right" vertical="top"/>
    </xf>
    <xf numFmtId="0" fontId="9" fillId="4" borderId="15" xfId="0" applyFont="1" applyFill="1" applyBorder="1"/>
    <xf numFmtId="0" fontId="32" fillId="3" borderId="7" xfId="0" applyFont="1" applyFill="1" applyBorder="1" applyAlignment="1">
      <alignment horizontal="center"/>
    </xf>
    <xf numFmtId="0" fontId="32" fillId="3" borderId="7" xfId="0" applyFont="1" applyFill="1" applyBorder="1" applyAlignment="1">
      <alignment horizontal="center" vertical="center"/>
    </xf>
    <xf numFmtId="0" fontId="9" fillId="3" borderId="7" xfId="0" applyFont="1" applyFill="1" applyBorder="1"/>
    <xf numFmtId="164" fontId="32" fillId="3" borderId="12" xfId="0" applyNumberFormat="1" applyFont="1" applyFill="1" applyBorder="1" applyAlignment="1">
      <alignment horizontal="center"/>
    </xf>
    <xf numFmtId="0" fontId="32" fillId="13" borderId="10" xfId="0" applyFont="1" applyFill="1" applyBorder="1" applyAlignment="1">
      <alignment horizontal="center"/>
    </xf>
    <xf numFmtId="0" fontId="26" fillId="13" borderId="7" xfId="0" applyFont="1" applyFill="1" applyBorder="1" applyAlignment="1">
      <alignment horizontal="center"/>
    </xf>
    <xf numFmtId="164" fontId="32" fillId="13" borderId="12" xfId="0" applyNumberFormat="1" applyFont="1" applyFill="1" applyBorder="1" applyAlignment="1">
      <alignment horizontal="center"/>
    </xf>
    <xf numFmtId="164" fontId="39" fillId="0" borderId="1" xfId="0" applyNumberFormat="1" applyFont="1" applyBorder="1" applyAlignment="1">
      <alignment horizontal="center"/>
    </xf>
    <xf numFmtId="164" fontId="39" fillId="6" borderId="2" xfId="0" applyNumberFormat="1" applyFont="1" applyFill="1" applyBorder="1" applyAlignment="1">
      <alignment horizontal="center"/>
    </xf>
    <xf numFmtId="164" fontId="39" fillId="0" borderId="16" xfId="0" applyNumberFormat="1" applyFont="1" applyBorder="1" applyAlignment="1">
      <alignment horizontal="center"/>
    </xf>
    <xf numFmtId="0" fontId="39" fillId="0" borderId="27" xfId="0" applyFont="1" applyBorder="1" applyAlignment="1">
      <alignment horizontal="center"/>
    </xf>
    <xf numFmtId="0" fontId="39" fillId="0" borderId="1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39" fillId="0" borderId="16" xfId="0" applyFont="1" applyBorder="1" applyAlignment="1">
      <alignment horizontal="center" vertical="center"/>
    </xf>
    <xf numFmtId="164" fontId="39" fillId="0" borderId="2" xfId="0" applyNumberFormat="1" applyFont="1" applyBorder="1" applyAlignment="1">
      <alignment horizontal="center"/>
    </xf>
    <xf numFmtId="0" fontId="19" fillId="0" borderId="0" xfId="0" applyFont="1"/>
    <xf numFmtId="0" fontId="9" fillId="0" borderId="0" xfId="0" applyFont="1" applyAlignment="1">
      <alignment horizontal="left"/>
    </xf>
    <xf numFmtId="0" fontId="39" fillId="0" borderId="26" xfId="0" applyFont="1" applyBorder="1" applyAlignment="1">
      <alignment horizontal="center"/>
    </xf>
    <xf numFmtId="0" fontId="39" fillId="0" borderId="2" xfId="0" applyFont="1" applyBorder="1" applyAlignment="1">
      <alignment horizontal="center" vertical="center"/>
    </xf>
    <xf numFmtId="0" fontId="9" fillId="4" borderId="49" xfId="0" applyFont="1" applyFill="1" applyBorder="1" applyAlignment="1">
      <alignment horizontal="center"/>
    </xf>
    <xf numFmtId="0" fontId="9" fillId="4" borderId="17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/>
    </xf>
    <xf numFmtId="164" fontId="4" fillId="4" borderId="51" xfId="0" applyNumberFormat="1" applyFont="1" applyFill="1" applyBorder="1" applyAlignment="1">
      <alignment horizontal="center"/>
    </xf>
    <xf numFmtId="164" fontId="42" fillId="6" borderId="33" xfId="0" applyNumberFormat="1" applyFont="1" applyFill="1" applyBorder="1" applyAlignment="1">
      <alignment horizontal="right" vertical="top"/>
    </xf>
    <xf numFmtId="164" fontId="4" fillId="4" borderId="49" xfId="0" applyNumberFormat="1" applyFont="1" applyFill="1" applyBorder="1" applyAlignment="1">
      <alignment horizontal="center"/>
    </xf>
    <xf numFmtId="164" fontId="4" fillId="4" borderId="17" xfId="0" applyNumberFormat="1" applyFont="1" applyFill="1" applyBorder="1" applyAlignment="1">
      <alignment horizontal="center"/>
    </xf>
    <xf numFmtId="8" fontId="4" fillId="4" borderId="17" xfId="0" applyNumberFormat="1" applyFont="1" applyFill="1" applyBorder="1" applyAlignment="1">
      <alignment horizontal="center" wrapText="1"/>
    </xf>
    <xf numFmtId="8" fontId="4" fillId="4" borderId="18" xfId="0" applyNumberFormat="1" applyFont="1" applyFill="1" applyBorder="1" applyAlignment="1">
      <alignment horizontal="center" wrapText="1"/>
    </xf>
    <xf numFmtId="8" fontId="4" fillId="10" borderId="0" xfId="0" applyNumberFormat="1" applyFont="1" applyFill="1" applyAlignment="1">
      <alignment horizontal="center" wrapText="1"/>
    </xf>
    <xf numFmtId="0" fontId="9" fillId="4" borderId="36" xfId="0" applyFont="1" applyFill="1" applyBorder="1" applyAlignment="1">
      <alignment horizontal="center"/>
    </xf>
    <xf numFmtId="0" fontId="9" fillId="4" borderId="19" xfId="0" applyFon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/>
    </xf>
    <xf numFmtId="49" fontId="9" fillId="5" borderId="1" xfId="0" applyNumberFormat="1" applyFont="1" applyFill="1" applyBorder="1" applyAlignment="1">
      <alignment horizontal="center" wrapText="1"/>
    </xf>
    <xf numFmtId="164" fontId="4" fillId="4" borderId="19" xfId="0" applyNumberFormat="1" applyFont="1" applyFill="1" applyBorder="1" applyAlignment="1">
      <alignment horizontal="center"/>
    </xf>
    <xf numFmtId="164" fontId="4" fillId="4" borderId="48" xfId="0" applyNumberFormat="1" applyFont="1" applyFill="1" applyBorder="1" applyAlignment="1">
      <alignment horizontal="center" wrapText="1"/>
    </xf>
    <xf numFmtId="0" fontId="4" fillId="4" borderId="19" xfId="0" applyFont="1" applyFill="1" applyBorder="1" applyAlignment="1">
      <alignment horizontal="center"/>
    </xf>
    <xf numFmtId="0" fontId="4" fillId="4" borderId="19" xfId="0" applyFont="1" applyFill="1" applyBorder="1" applyAlignment="1">
      <alignment horizontal="center" wrapText="1"/>
    </xf>
    <xf numFmtId="0" fontId="9" fillId="0" borderId="13" xfId="0" applyFont="1" applyBorder="1"/>
    <xf numFmtId="0" fontId="14" fillId="4" borderId="17" xfId="0" applyFont="1" applyFill="1" applyBorder="1" applyAlignment="1">
      <alignment vertical="center" wrapText="1"/>
    </xf>
    <xf numFmtId="0" fontId="14" fillId="4" borderId="17" xfId="0" applyFont="1" applyFill="1" applyBorder="1" applyAlignment="1">
      <alignment horizontal="center" vertical="center" wrapText="1"/>
    </xf>
    <xf numFmtId="0" fontId="4" fillId="4" borderId="49" xfId="0" applyFont="1" applyFill="1" applyBorder="1" applyAlignment="1">
      <alignment horizontal="center"/>
    </xf>
    <xf numFmtId="8" fontId="4" fillId="4" borderId="17" xfId="0" applyNumberFormat="1" applyFont="1" applyFill="1" applyBorder="1" applyAlignment="1">
      <alignment horizontal="center"/>
    </xf>
    <xf numFmtId="8" fontId="4" fillId="4" borderId="18" xfId="0" applyNumberFormat="1" applyFont="1" applyFill="1" applyBorder="1" applyAlignment="1">
      <alignment horizontal="center"/>
    </xf>
    <xf numFmtId="8" fontId="4" fillId="10" borderId="0" xfId="0" applyNumberFormat="1" applyFont="1" applyFill="1" applyAlignment="1">
      <alignment horizontal="center"/>
    </xf>
    <xf numFmtId="0" fontId="5" fillId="4" borderId="19" xfId="0" applyFont="1" applyFill="1" applyBorder="1" applyAlignment="1">
      <alignment vertical="top"/>
    </xf>
    <xf numFmtId="49" fontId="9" fillId="5" borderId="6" xfId="0" applyNumberFormat="1" applyFont="1" applyFill="1" applyBorder="1" applyAlignment="1">
      <alignment horizontal="center" wrapText="1"/>
    </xf>
    <xf numFmtId="164" fontId="4" fillId="4" borderId="36" xfId="0" applyNumberFormat="1" applyFont="1" applyFill="1" applyBorder="1" applyAlignment="1">
      <alignment horizontal="center"/>
    </xf>
    <xf numFmtId="164" fontId="39" fillId="0" borderId="9" xfId="0" applyNumberFormat="1" applyFont="1" applyBorder="1" applyAlignment="1">
      <alignment horizontal="center"/>
    </xf>
    <xf numFmtId="164" fontId="39" fillId="0" borderId="4" xfId="0" applyNumberFormat="1" applyFont="1" applyBorder="1" applyAlignment="1">
      <alignment horizontal="center"/>
    </xf>
    <xf numFmtId="164" fontId="39" fillId="0" borderId="10" xfId="0" applyNumberFormat="1" applyFont="1" applyBorder="1" applyAlignment="1">
      <alignment horizontal="center"/>
    </xf>
    <xf numFmtId="0" fontId="39" fillId="0" borderId="8" xfId="0" applyFont="1" applyBorder="1" applyAlignment="1">
      <alignment horizontal="center"/>
    </xf>
    <xf numFmtId="0" fontId="5" fillId="4" borderId="17" xfId="0" applyFont="1" applyFill="1" applyBorder="1"/>
    <xf numFmtId="0" fontId="5" fillId="4" borderId="17" xfId="0" applyFont="1" applyFill="1" applyBorder="1" applyAlignment="1">
      <alignment horizontal="center"/>
    </xf>
    <xf numFmtId="164" fontId="9" fillId="4" borderId="17" xfId="0" applyNumberFormat="1" applyFont="1" applyFill="1" applyBorder="1" applyAlignment="1">
      <alignment horizontal="center"/>
    </xf>
    <xf numFmtId="0" fontId="12" fillId="4" borderId="17" xfId="0" applyFont="1" applyFill="1" applyBorder="1" applyAlignment="1">
      <alignment horizontal="center"/>
    </xf>
    <xf numFmtId="0" fontId="12" fillId="4" borderId="18" xfId="0" applyFont="1" applyFill="1" applyBorder="1" applyAlignment="1">
      <alignment horizontal="center"/>
    </xf>
    <xf numFmtId="0" fontId="12" fillId="10" borderId="0" xfId="0" applyFont="1" applyFill="1" applyAlignment="1">
      <alignment horizontal="center"/>
    </xf>
    <xf numFmtId="0" fontId="14" fillId="4" borderId="0" xfId="0" applyFont="1" applyFill="1" applyAlignment="1">
      <alignment horizontal="center" vertical="center"/>
    </xf>
    <xf numFmtId="0" fontId="5" fillId="4" borderId="3" xfId="0" applyFont="1" applyFill="1" applyBorder="1"/>
    <xf numFmtId="0" fontId="5" fillId="4" borderId="3" xfId="0" applyFont="1" applyFill="1" applyBorder="1" applyAlignment="1">
      <alignment horizontal="center"/>
    </xf>
    <xf numFmtId="164" fontId="4" fillId="4" borderId="0" xfId="0" applyNumberFormat="1" applyFont="1" applyFill="1"/>
    <xf numFmtId="164" fontId="4" fillId="4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0" fontId="12" fillId="4" borderId="15" xfId="0" applyFont="1" applyFill="1" applyBorder="1" applyAlignment="1">
      <alignment horizontal="center"/>
    </xf>
    <xf numFmtId="0" fontId="5" fillId="4" borderId="19" xfId="0" applyFont="1" applyFill="1" applyBorder="1"/>
    <xf numFmtId="0" fontId="4" fillId="4" borderId="19" xfId="0" applyFont="1" applyFill="1" applyBorder="1" applyAlignment="1">
      <alignment horizontal="center" vertical="center"/>
    </xf>
    <xf numFmtId="164" fontId="4" fillId="4" borderId="0" xfId="0" applyNumberFormat="1" applyFont="1" applyFill="1" applyAlignment="1">
      <alignment horizontal="center" wrapText="1"/>
    </xf>
    <xf numFmtId="0" fontId="39" fillId="0" borderId="2" xfId="0" applyFont="1" applyBorder="1" applyAlignment="1">
      <alignment horizontal="center"/>
    </xf>
    <xf numFmtId="164" fontId="39" fillId="6" borderId="1" xfId="0" applyNumberFormat="1" applyFont="1" applyFill="1" applyBorder="1" applyAlignment="1">
      <alignment horizontal="center"/>
    </xf>
    <xf numFmtId="8" fontId="9" fillId="0" borderId="0" xfId="0" applyNumberFormat="1" applyFont="1" applyAlignment="1">
      <alignment horizontal="left"/>
    </xf>
    <xf numFmtId="0" fontId="39" fillId="0" borderId="16" xfId="0" applyFont="1" applyBorder="1" applyAlignment="1">
      <alignment horizontal="center"/>
    </xf>
    <xf numFmtId="164" fontId="9" fillId="4" borderId="17" xfId="0" applyNumberFormat="1" applyFont="1" applyFill="1" applyBorder="1"/>
    <xf numFmtId="164" fontId="42" fillId="6" borderId="31" xfId="0" applyNumberFormat="1" applyFont="1" applyFill="1" applyBorder="1" applyAlignment="1">
      <alignment horizontal="right" vertical="top"/>
    </xf>
    <xf numFmtId="8" fontId="4" fillId="3" borderId="40" xfId="0" applyNumberFormat="1" applyFont="1" applyFill="1" applyBorder="1" applyAlignment="1">
      <alignment horizontal="center" wrapText="1"/>
    </xf>
    <xf numFmtId="0" fontId="9" fillId="4" borderId="3" xfId="0" applyFont="1" applyFill="1" applyBorder="1" applyAlignment="1">
      <alignment horizontal="center"/>
    </xf>
    <xf numFmtId="8" fontId="4" fillId="4" borderId="0" xfId="0" applyNumberFormat="1" applyFont="1" applyFill="1" applyAlignment="1">
      <alignment horizontal="center" wrapText="1"/>
    </xf>
    <xf numFmtId="8" fontId="4" fillId="4" borderId="15" xfId="0" applyNumberFormat="1" applyFont="1" applyFill="1" applyBorder="1" applyAlignment="1">
      <alignment horizontal="center" wrapText="1"/>
    </xf>
    <xf numFmtId="0" fontId="9" fillId="9" borderId="19" xfId="0" applyFont="1" applyFill="1" applyBorder="1" applyAlignment="1">
      <alignment horizontal="center"/>
    </xf>
    <xf numFmtId="164" fontId="4" fillId="4" borderId="19" xfId="0" applyNumberFormat="1" applyFont="1" applyFill="1" applyBorder="1" applyAlignment="1">
      <alignment horizontal="center" wrapText="1"/>
    </xf>
    <xf numFmtId="8" fontId="32" fillId="3" borderId="40" xfId="0" applyNumberFormat="1" applyFont="1" applyFill="1" applyBorder="1" applyAlignment="1">
      <alignment horizontal="center"/>
    </xf>
    <xf numFmtId="0" fontId="4" fillId="0" borderId="13" xfId="0" applyFont="1" applyBorder="1"/>
    <xf numFmtId="0" fontId="15" fillId="4" borderId="17" xfId="0" applyFont="1" applyFill="1" applyBorder="1" applyAlignment="1">
      <alignment horizontal="left" vertical="center"/>
    </xf>
    <xf numFmtId="0" fontId="15" fillId="4" borderId="17" xfId="0" applyFont="1" applyFill="1" applyBorder="1" applyAlignment="1">
      <alignment vertical="center"/>
    </xf>
    <xf numFmtId="0" fontId="14" fillId="4" borderId="17" xfId="0" applyFont="1" applyFill="1" applyBorder="1" applyAlignment="1">
      <alignment horizontal="center" vertical="center"/>
    </xf>
    <xf numFmtId="0" fontId="16" fillId="0" borderId="0" xfId="0" applyFont="1"/>
    <xf numFmtId="0" fontId="9" fillId="0" borderId="40" xfId="0" applyFont="1" applyBorder="1" applyAlignment="1">
      <alignment wrapText="1"/>
    </xf>
    <xf numFmtId="0" fontId="9" fillId="0" borderId="13" xfId="0" applyFont="1" applyBorder="1" applyAlignment="1">
      <alignment wrapText="1"/>
    </xf>
    <xf numFmtId="0" fontId="20" fillId="4" borderId="19" xfId="0" applyFont="1" applyFill="1" applyBorder="1" applyAlignment="1">
      <alignment horizontal="left" vertical="center"/>
    </xf>
    <xf numFmtId="0" fontId="15" fillId="4" borderId="19" xfId="0" applyFont="1" applyFill="1" applyBorder="1" applyAlignment="1">
      <alignment vertical="center"/>
    </xf>
    <xf numFmtId="49" fontId="9" fillId="5" borderId="5" xfId="0" applyNumberFormat="1" applyFont="1" applyFill="1" applyBorder="1" applyAlignment="1">
      <alignment horizontal="center" wrapText="1"/>
    </xf>
    <xf numFmtId="164" fontId="4" fillId="4" borderId="9" xfId="0" applyNumberFormat="1" applyFont="1" applyFill="1" applyBorder="1" applyAlignment="1">
      <alignment horizontal="center"/>
    </xf>
    <xf numFmtId="0" fontId="16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9" fillId="0" borderId="39" xfId="0" applyFont="1" applyBorder="1" applyAlignment="1">
      <alignment wrapText="1"/>
    </xf>
    <xf numFmtId="0" fontId="39" fillId="0" borderId="9" xfId="0" applyFont="1" applyBorder="1" applyAlignment="1">
      <alignment horizontal="center" vertical="center"/>
    </xf>
    <xf numFmtId="1" fontId="32" fillId="10" borderId="0" xfId="0" applyNumberFormat="1" applyFont="1" applyFill="1" applyAlignment="1">
      <alignment horizontal="center"/>
    </xf>
    <xf numFmtId="0" fontId="4" fillId="0" borderId="40" xfId="2" applyFont="1" applyBorder="1" applyAlignment="1">
      <alignment horizontal="center"/>
    </xf>
    <xf numFmtId="1" fontId="4" fillId="10" borderId="0" xfId="2" applyNumberFormat="1" applyFont="1" applyFill="1" applyAlignment="1">
      <alignment horizontal="center"/>
    </xf>
    <xf numFmtId="1" fontId="4" fillId="10" borderId="0" xfId="0" applyNumberFormat="1" applyFont="1" applyFill="1" applyAlignment="1">
      <alignment horizontal="center"/>
    </xf>
    <xf numFmtId="164" fontId="9" fillId="0" borderId="0" xfId="0" applyNumberFormat="1" applyFont="1" applyAlignment="1">
      <alignment horizontal="center"/>
    </xf>
    <xf numFmtId="8" fontId="9" fillId="0" borderId="0" xfId="0" applyNumberFormat="1" applyFont="1"/>
    <xf numFmtId="164" fontId="9" fillId="0" borderId="0" xfId="0" applyNumberFormat="1" applyFont="1"/>
    <xf numFmtId="6" fontId="9" fillId="0" borderId="0" xfId="0" applyNumberFormat="1" applyFont="1"/>
    <xf numFmtId="164" fontId="39" fillId="0" borderId="25" xfId="0" applyNumberFormat="1" applyFont="1" applyBorder="1" applyAlignment="1">
      <alignment horizontal="center"/>
    </xf>
    <xf numFmtId="0" fontId="4" fillId="3" borderId="40" xfId="0" applyFont="1" applyFill="1" applyBorder="1" applyAlignment="1">
      <alignment horizontal="center"/>
    </xf>
    <xf numFmtId="0" fontId="5" fillId="4" borderId="17" xfId="0" applyFont="1" applyFill="1" applyBorder="1" applyAlignment="1">
      <alignment vertical="center" wrapText="1"/>
    </xf>
    <xf numFmtId="0" fontId="5" fillId="4" borderId="17" xfId="0" applyFont="1" applyFill="1" applyBorder="1" applyAlignment="1">
      <alignment horizontal="center" wrapText="1"/>
    </xf>
    <xf numFmtId="0" fontId="5" fillId="4" borderId="17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vertical="center" wrapText="1"/>
    </xf>
    <xf numFmtId="0" fontId="9" fillId="4" borderId="49" xfId="0" applyFont="1" applyFill="1" applyBorder="1" applyAlignment="1">
      <alignment vertical="center" wrapText="1"/>
    </xf>
    <xf numFmtId="0" fontId="9" fillId="4" borderId="18" xfId="0" applyFont="1" applyFill="1" applyBorder="1" applyAlignment="1">
      <alignment vertical="center" wrapText="1"/>
    </xf>
    <xf numFmtId="0" fontId="9" fillId="3" borderId="40" xfId="0" applyFont="1" applyFill="1" applyBorder="1" applyAlignment="1">
      <alignment vertical="center" wrapText="1"/>
    </xf>
    <xf numFmtId="0" fontId="9" fillId="10" borderId="0" xfId="0" applyFont="1" applyFill="1" applyAlignment="1">
      <alignment vertical="center" wrapText="1"/>
    </xf>
    <xf numFmtId="0" fontId="5" fillId="0" borderId="40" xfId="0" applyFont="1" applyBorder="1"/>
    <xf numFmtId="0" fontId="5" fillId="0" borderId="13" xfId="0" applyFont="1" applyBorder="1"/>
    <xf numFmtId="0" fontId="5" fillId="4" borderId="0" xfId="0" applyFont="1" applyFill="1" applyAlignment="1">
      <alignment vertical="center" wrapText="1"/>
    </xf>
    <xf numFmtId="0" fontId="5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5" fillId="4" borderId="15" xfId="0" applyFont="1" applyFill="1" applyBorder="1" applyAlignment="1">
      <alignment horizontal="center" vertical="center" wrapText="1"/>
    </xf>
    <xf numFmtId="0" fontId="5" fillId="3" borderId="40" xfId="0" applyFont="1" applyFill="1" applyBorder="1" applyAlignment="1">
      <alignment horizontal="center" vertical="center" wrapText="1"/>
    </xf>
    <xf numFmtId="0" fontId="5" fillId="10" borderId="0" xfId="0" applyFont="1" applyFill="1" applyAlignment="1">
      <alignment horizontal="center" vertical="center" wrapText="1"/>
    </xf>
    <xf numFmtId="0" fontId="5" fillId="0" borderId="0" xfId="0" applyFont="1"/>
    <xf numFmtId="0" fontId="5" fillId="0" borderId="39" xfId="0" applyFont="1" applyBorder="1"/>
    <xf numFmtId="0" fontId="5" fillId="4" borderId="19" xfId="0" applyFont="1" applyFill="1" applyBorder="1" applyAlignment="1">
      <alignment vertical="center"/>
    </xf>
    <xf numFmtId="0" fontId="9" fillId="9" borderId="4" xfId="0" applyFont="1" applyFill="1" applyBorder="1" applyAlignment="1">
      <alignment horizontal="center" wrapText="1"/>
    </xf>
    <xf numFmtId="164" fontId="32" fillId="0" borderId="40" xfId="0" applyNumberFormat="1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39" xfId="0" applyFont="1" applyBorder="1" applyAlignment="1">
      <alignment vertical="center"/>
    </xf>
    <xf numFmtId="0" fontId="9" fillId="0" borderId="3" xfId="0" applyFont="1" applyBorder="1"/>
    <xf numFmtId="0" fontId="50" fillId="0" borderId="40" xfId="0" applyFont="1" applyBorder="1"/>
    <xf numFmtId="0" fontId="9" fillId="0" borderId="56" xfId="0" applyFont="1" applyBorder="1"/>
    <xf numFmtId="0" fontId="9" fillId="0" borderId="40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164" fontId="5" fillId="4" borderId="11" xfId="0" applyNumberFormat="1" applyFont="1" applyFill="1" applyBorder="1" applyAlignment="1">
      <alignment vertical="center"/>
    </xf>
    <xf numFmtId="164" fontId="5" fillId="4" borderId="0" xfId="0" applyNumberFormat="1" applyFont="1" applyFill="1" applyAlignment="1">
      <alignment vertical="center"/>
    </xf>
    <xf numFmtId="49" fontId="4" fillId="4" borderId="0" xfId="0" applyNumberFormat="1" applyFont="1" applyFill="1"/>
    <xf numFmtId="8" fontId="4" fillId="4" borderId="0" xfId="0" applyNumberFormat="1" applyFont="1" applyFill="1" applyAlignment="1">
      <alignment horizontal="center"/>
    </xf>
    <xf numFmtId="164" fontId="39" fillId="6" borderId="35" xfId="0" applyNumberFormat="1" applyFont="1" applyFill="1" applyBorder="1" applyAlignment="1">
      <alignment horizontal="right" vertical="center"/>
    </xf>
    <xf numFmtId="164" fontId="32" fillId="10" borderId="0" xfId="0" applyNumberFormat="1" applyFont="1" applyFill="1" applyAlignment="1">
      <alignment horizontal="center"/>
    </xf>
    <xf numFmtId="0" fontId="4" fillId="4" borderId="3" xfId="0" applyFont="1" applyFill="1" applyBorder="1" applyAlignment="1">
      <alignment horizontal="center"/>
    </xf>
    <xf numFmtId="49" fontId="4" fillId="4" borderId="3" xfId="0" applyNumberFormat="1" applyFont="1" applyFill="1" applyBorder="1"/>
    <xf numFmtId="8" fontId="4" fillId="3" borderId="55" xfId="0" applyNumberFormat="1" applyFont="1" applyFill="1" applyBorder="1" applyAlignment="1">
      <alignment horizontal="center" wrapText="1"/>
    </xf>
    <xf numFmtId="164" fontId="5" fillId="4" borderId="19" xfId="0" applyNumberFormat="1" applyFont="1" applyFill="1" applyBorder="1" applyAlignment="1">
      <alignment vertical="center"/>
    </xf>
    <xf numFmtId="0" fontId="9" fillId="9" borderId="14" xfId="0" applyFont="1" applyFill="1" applyBorder="1" applyAlignment="1">
      <alignment horizontal="center" wrapText="1"/>
    </xf>
    <xf numFmtId="49" fontId="9" fillId="5" borderId="14" xfId="0" applyNumberFormat="1" applyFont="1" applyFill="1" applyBorder="1" applyAlignment="1">
      <alignment horizontal="center" wrapText="1"/>
    </xf>
    <xf numFmtId="164" fontId="39" fillId="0" borderId="27" xfId="0" applyNumberFormat="1" applyFont="1" applyBorder="1" applyAlignment="1">
      <alignment horizontal="center"/>
    </xf>
    <xf numFmtId="0" fontId="9" fillId="4" borderId="28" xfId="0" applyFont="1" applyFill="1" applyBorder="1" applyAlignment="1">
      <alignment horizontal="center" wrapText="1"/>
    </xf>
    <xf numFmtId="164" fontId="9" fillId="4" borderId="7" xfId="0" applyNumberFormat="1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/>
    </xf>
    <xf numFmtId="8" fontId="4" fillId="4" borderId="7" xfId="0" applyNumberFormat="1" applyFont="1" applyFill="1" applyBorder="1" applyAlignment="1">
      <alignment horizontal="center"/>
    </xf>
    <xf numFmtId="8" fontId="4" fillId="4" borderId="15" xfId="0" applyNumberFormat="1" applyFont="1" applyFill="1" applyBorder="1" applyAlignment="1">
      <alignment horizontal="center"/>
    </xf>
    <xf numFmtId="8" fontId="4" fillId="0" borderId="40" xfId="0" applyNumberFormat="1" applyFont="1" applyBorder="1" applyAlignment="1">
      <alignment horizontal="center"/>
    </xf>
    <xf numFmtId="0" fontId="9" fillId="4" borderId="24" xfId="0" applyFont="1" applyFill="1" applyBorder="1" applyAlignment="1">
      <alignment horizontal="center"/>
    </xf>
    <xf numFmtId="0" fontId="9" fillId="4" borderId="29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wrapText="1"/>
    </xf>
    <xf numFmtId="0" fontId="4" fillId="4" borderId="0" xfId="0" applyFont="1" applyFill="1" applyAlignment="1">
      <alignment horizontal="center" wrapText="1"/>
    </xf>
    <xf numFmtId="0" fontId="9" fillId="4" borderId="7" xfId="0" applyFont="1" applyFill="1" applyBorder="1" applyAlignment="1">
      <alignment horizontal="center" wrapText="1"/>
    </xf>
    <xf numFmtId="0" fontId="4" fillId="4" borderId="7" xfId="0" applyFont="1" applyFill="1" applyBorder="1" applyAlignment="1">
      <alignment horizontal="center"/>
    </xf>
    <xf numFmtId="164" fontId="9" fillId="4" borderId="24" xfId="0" applyNumberFormat="1" applyFont="1" applyFill="1" applyBorder="1" applyAlignment="1">
      <alignment horizontal="center"/>
    </xf>
    <xf numFmtId="164" fontId="9" fillId="4" borderId="0" xfId="0" applyNumberFormat="1" applyFont="1" applyFill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49" fontId="9" fillId="5" borderId="5" xfId="0" applyNumberFormat="1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39" fillId="3" borderId="3" xfId="0" applyFont="1" applyFill="1" applyBorder="1" applyAlignment="1">
      <alignment horizontal="center" wrapText="1"/>
    </xf>
    <xf numFmtId="8" fontId="40" fillId="0" borderId="1" xfId="0" applyNumberFormat="1" applyFont="1" applyBorder="1" applyAlignment="1">
      <alignment horizontal="center"/>
    </xf>
    <xf numFmtId="8" fontId="40" fillId="0" borderId="4" xfId="0" applyNumberFormat="1" applyFont="1" applyBorder="1" applyAlignment="1">
      <alignment horizontal="center"/>
    </xf>
    <xf numFmtId="0" fontId="40" fillId="0" borderId="5" xfId="0" applyFont="1" applyBorder="1" applyAlignment="1">
      <alignment horizontal="center" wrapText="1"/>
    </xf>
    <xf numFmtId="164" fontId="40" fillId="0" borderId="1" xfId="0" applyNumberFormat="1" applyFont="1" applyBorder="1" applyAlignment="1">
      <alignment horizontal="center" vertical="center"/>
    </xf>
    <xf numFmtId="164" fontId="4" fillId="4" borderId="10" xfId="0" applyNumberFormat="1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wrapText="1"/>
    </xf>
    <xf numFmtId="164" fontId="9" fillId="4" borderId="0" xfId="0" applyNumberFormat="1" applyFont="1" applyFill="1" applyAlignment="1">
      <alignment horizontal="center" wrapText="1"/>
    </xf>
    <xf numFmtId="8" fontId="39" fillId="0" borderId="1" xfId="0" applyNumberFormat="1" applyFont="1" applyBorder="1" applyAlignment="1">
      <alignment horizontal="center" wrapText="1"/>
    </xf>
    <xf numFmtId="0" fontId="39" fillId="0" borderId="9" xfId="0" applyFont="1" applyBorder="1" applyAlignment="1">
      <alignment horizontal="center" wrapText="1"/>
    </xf>
    <xf numFmtId="0" fontId="9" fillId="0" borderId="0" xfId="0" applyFont="1" applyAlignment="1">
      <alignment vertical="center" wrapText="1"/>
    </xf>
    <xf numFmtId="8" fontId="39" fillId="0" borderId="1" xfId="0" applyNumberFormat="1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164" fontId="40" fillId="0" borderId="5" xfId="0" applyNumberFormat="1" applyFont="1" applyBorder="1" applyAlignment="1">
      <alignment horizontal="center"/>
    </xf>
    <xf numFmtId="0" fontId="44" fillId="3" borderId="1" xfId="0" applyFont="1" applyFill="1" applyBorder="1" applyAlignment="1">
      <alignment horizontal="center" vertical="center"/>
    </xf>
    <xf numFmtId="0" fontId="9" fillId="11" borderId="0" xfId="0" applyFont="1" applyFill="1" applyAlignment="1">
      <alignment vertical="center"/>
    </xf>
    <xf numFmtId="0" fontId="9" fillId="10" borderId="0" xfId="0" applyFont="1" applyFill="1" applyAlignment="1">
      <alignment vertical="center"/>
    </xf>
    <xf numFmtId="0" fontId="31" fillId="0" borderId="40" xfId="0" applyFont="1" applyBorder="1" applyAlignment="1">
      <alignment horizontal="center" vertical="center"/>
    </xf>
    <xf numFmtId="0" fontId="31" fillId="10" borderId="0" xfId="0" applyFont="1" applyFill="1" applyAlignment="1">
      <alignment horizontal="center" vertical="center"/>
    </xf>
    <xf numFmtId="164" fontId="4" fillId="4" borderId="3" xfId="0" applyNumberFormat="1" applyFont="1" applyFill="1" applyBorder="1" applyAlignment="1">
      <alignment horizontal="center"/>
    </xf>
    <xf numFmtId="0" fontId="4" fillId="0" borderId="40" xfId="0" applyFont="1" applyBorder="1" applyAlignment="1">
      <alignment horizontal="center" wrapText="1"/>
    </xf>
    <xf numFmtId="0" fontId="4" fillId="10" borderId="0" xfId="0" applyFont="1" applyFill="1" applyAlignment="1">
      <alignment horizontal="center" wrapText="1"/>
    </xf>
    <xf numFmtId="0" fontId="46" fillId="12" borderId="1" xfId="0" applyFont="1" applyFill="1" applyBorder="1" applyAlignment="1">
      <alignment horizontal="center" vertical="center"/>
    </xf>
    <xf numFmtId="0" fontId="46" fillId="3" borderId="1" xfId="0" applyFont="1" applyFill="1" applyBorder="1" applyAlignment="1">
      <alignment horizontal="center" vertical="center"/>
    </xf>
    <xf numFmtId="0" fontId="10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center" vertical="center"/>
    </xf>
    <xf numFmtId="164" fontId="10" fillId="0" borderId="40" xfId="0" applyNumberFormat="1" applyFont="1" applyBorder="1" applyAlignment="1">
      <alignment horizontal="center" vertical="center" wrapText="1"/>
    </xf>
    <xf numFmtId="164" fontId="10" fillId="10" borderId="0" xfId="0" applyNumberFormat="1" applyFont="1" applyFill="1" applyAlignment="1">
      <alignment horizontal="center" vertical="center" wrapText="1"/>
    </xf>
    <xf numFmtId="0" fontId="45" fillId="12" borderId="1" xfId="0" applyFont="1" applyFill="1" applyBorder="1" applyAlignment="1">
      <alignment horizontal="center" vertical="center"/>
    </xf>
    <xf numFmtId="0" fontId="33" fillId="0" borderId="40" xfId="0" applyFont="1" applyBorder="1" applyAlignment="1">
      <alignment horizontal="center" vertical="top" wrapText="1"/>
    </xf>
    <xf numFmtId="0" fontId="33" fillId="10" borderId="0" xfId="0" applyFont="1" applyFill="1" applyAlignment="1">
      <alignment horizontal="center" vertical="top" wrapText="1"/>
    </xf>
    <xf numFmtId="0" fontId="9" fillId="11" borderId="0" xfId="0" applyFont="1" applyFill="1" applyAlignment="1">
      <alignment horizontal="center" vertical="center"/>
    </xf>
    <xf numFmtId="0" fontId="35" fillId="0" borderId="40" xfId="0" applyFont="1" applyBorder="1" applyAlignment="1">
      <alignment horizontal="left" vertical="center"/>
    </xf>
    <xf numFmtId="0" fontId="35" fillId="10" borderId="0" xfId="0" applyFont="1" applyFill="1" applyAlignment="1">
      <alignment horizontal="left" vertical="center"/>
    </xf>
    <xf numFmtId="0" fontId="10" fillId="0" borderId="40" xfId="0" applyFont="1" applyBorder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0" fontId="10" fillId="7" borderId="12" xfId="0" applyFont="1" applyFill="1" applyBorder="1" applyAlignment="1">
      <alignment horizontal="center" vertical="center"/>
    </xf>
    <xf numFmtId="0" fontId="10" fillId="7" borderId="8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7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9" fillId="15" borderId="0" xfId="0" applyFont="1" applyFill="1" applyAlignment="1">
      <alignment horizontal="center" vertical="center"/>
    </xf>
    <xf numFmtId="0" fontId="10" fillId="15" borderId="0" xfId="0" applyFont="1" applyFill="1" applyAlignment="1">
      <alignment horizontal="center" vertical="center"/>
    </xf>
    <xf numFmtId="0" fontId="11" fillId="15" borderId="0" xfId="0" applyFont="1" applyFill="1" applyAlignment="1">
      <alignment horizontal="center" vertical="center"/>
    </xf>
    <xf numFmtId="0" fontId="6" fillId="15" borderId="0" xfId="0" applyFont="1" applyFill="1" applyAlignment="1">
      <alignment vertical="top" wrapText="1"/>
    </xf>
    <xf numFmtId="0" fontId="4" fillId="15" borderId="0" xfId="0" applyFont="1" applyFill="1" applyAlignment="1">
      <alignment wrapText="1"/>
    </xf>
    <xf numFmtId="0" fontId="4" fillId="15" borderId="15" xfId="0" applyFont="1" applyFill="1" applyBorder="1" applyAlignment="1">
      <alignment wrapText="1"/>
    </xf>
    <xf numFmtId="0" fontId="4" fillId="0" borderId="40" xfId="0" applyFont="1" applyBorder="1" applyAlignment="1">
      <alignment wrapText="1"/>
    </xf>
    <xf numFmtId="0" fontId="4" fillId="10" borderId="0" xfId="0" applyFont="1" applyFill="1" applyAlignment="1">
      <alignment wrapText="1"/>
    </xf>
    <xf numFmtId="0" fontId="9" fillId="15" borderId="0" xfId="0" applyFont="1" applyFill="1" applyAlignment="1">
      <alignment vertical="center"/>
    </xf>
    <xf numFmtId="0" fontId="6" fillId="15" borderId="0" xfId="0" applyFont="1" applyFill="1" applyAlignment="1">
      <alignment vertical="center"/>
    </xf>
    <xf numFmtId="0" fontId="10" fillId="0" borderId="40" xfId="0" applyFont="1" applyBorder="1" applyAlignment="1">
      <alignment vertical="center"/>
    </xf>
    <xf numFmtId="0" fontId="10" fillId="10" borderId="0" xfId="0" applyFont="1" applyFill="1" applyAlignment="1">
      <alignment vertical="center"/>
    </xf>
    <xf numFmtId="0" fontId="9" fillId="15" borderId="0" xfId="0" applyFont="1" applyFill="1" applyAlignment="1">
      <alignment horizontal="center"/>
    </xf>
    <xf numFmtId="0" fontId="34" fillId="0" borderId="40" xfId="0" applyFont="1" applyBorder="1" applyAlignment="1">
      <alignment vertical="center"/>
    </xf>
    <xf numFmtId="0" fontId="34" fillId="10" borderId="0" xfId="0" applyFont="1" applyFill="1" applyAlignment="1">
      <alignment vertical="center"/>
    </xf>
    <xf numFmtId="0" fontId="47" fillId="0" borderId="32" xfId="0" applyFont="1" applyBorder="1" applyAlignment="1">
      <alignment horizontal="right" vertical="center"/>
    </xf>
    <xf numFmtId="0" fontId="52" fillId="0" borderId="11" xfId="0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52" fillId="0" borderId="13" xfId="0" applyFont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/>
    </xf>
    <xf numFmtId="0" fontId="9" fillId="0" borderId="40" xfId="0" applyFont="1" applyBorder="1" applyAlignment="1">
      <alignment horizontal="left"/>
    </xf>
    <xf numFmtId="0" fontId="9" fillId="10" borderId="0" xfId="0" applyFont="1" applyFill="1" applyAlignment="1">
      <alignment horizontal="left"/>
    </xf>
    <xf numFmtId="0" fontId="6" fillId="4" borderId="0" xfId="0" applyFont="1" applyFill="1" applyAlignment="1">
      <alignment vertical="center" wrapText="1"/>
    </xf>
    <xf numFmtId="0" fontId="7" fillId="4" borderId="0" xfId="0" applyFont="1" applyFill="1" applyAlignment="1">
      <alignment vertical="top" wrapText="1"/>
    </xf>
    <xf numFmtId="0" fontId="6" fillId="4" borderId="0" xfId="0" applyFont="1" applyFill="1" applyAlignment="1">
      <alignment vertical="top" wrapText="1"/>
    </xf>
    <xf numFmtId="0" fontId="4" fillId="4" borderId="0" xfId="0" applyFont="1" applyFill="1" applyAlignment="1">
      <alignment wrapText="1"/>
    </xf>
    <xf numFmtId="0" fontId="4" fillId="4" borderId="15" xfId="0" applyFont="1" applyFill="1" applyBorder="1" applyAlignment="1">
      <alignment wrapText="1"/>
    </xf>
    <xf numFmtId="0" fontId="10" fillId="4" borderId="9" xfId="0" applyFont="1" applyFill="1" applyBorder="1" applyAlignment="1">
      <alignment vertical="center"/>
    </xf>
    <xf numFmtId="0" fontId="6" fillId="4" borderId="3" xfId="0" applyFont="1" applyFill="1" applyBorder="1" applyAlignment="1">
      <alignment vertical="center" wrapText="1"/>
    </xf>
    <xf numFmtId="0" fontId="10" fillId="4" borderId="3" xfId="0" applyFont="1" applyFill="1" applyBorder="1" applyAlignment="1">
      <alignment vertical="center"/>
    </xf>
    <xf numFmtId="0" fontId="6" fillId="4" borderId="3" xfId="0" applyFont="1" applyFill="1" applyBorder="1" applyAlignment="1">
      <alignment vertical="top" wrapText="1"/>
    </xf>
    <xf numFmtId="0" fontId="4" fillId="4" borderId="3" xfId="0" applyFont="1" applyFill="1" applyBorder="1" applyAlignment="1">
      <alignment wrapText="1"/>
    </xf>
    <xf numFmtId="0" fontId="4" fillId="4" borderId="54" xfId="0" applyFont="1" applyFill="1" applyBorder="1" applyAlignment="1">
      <alignment wrapText="1"/>
    </xf>
    <xf numFmtId="0" fontId="8" fillId="15" borderId="0" xfId="0" applyFont="1" applyFill="1" applyAlignment="1">
      <alignment vertical="center"/>
    </xf>
    <xf numFmtId="0" fontId="6" fillId="15" borderId="0" xfId="0" applyFont="1" applyFill="1" applyAlignment="1">
      <alignment vertical="center" wrapText="1"/>
    </xf>
    <xf numFmtId="0" fontId="57" fillId="15" borderId="0" xfId="0" applyFont="1" applyFill="1" applyAlignment="1">
      <alignment horizontal="right"/>
    </xf>
    <xf numFmtId="0" fontId="54" fillId="15" borderId="0" xfId="0" applyFont="1" applyFill="1" applyAlignment="1">
      <alignment horizontal="right" vertical="center"/>
    </xf>
    <xf numFmtId="0" fontId="56" fillId="15" borderId="0" xfId="0" applyFont="1" applyFill="1" applyAlignment="1">
      <alignment horizontal="right" vertical="center"/>
    </xf>
    <xf numFmtId="0" fontId="19" fillId="15" borderId="0" xfId="0" applyFont="1" applyFill="1" applyAlignment="1">
      <alignment horizontal="right" vertical="center"/>
    </xf>
    <xf numFmtId="0" fontId="9" fillId="15" borderId="9" xfId="0" applyFont="1" applyFill="1" applyBorder="1" applyAlignment="1">
      <alignment horizontal="center"/>
    </xf>
    <xf numFmtId="0" fontId="55" fillId="15" borderId="3" xfId="0" applyFont="1" applyFill="1" applyBorder="1" applyAlignment="1">
      <alignment horizontal="left"/>
    </xf>
    <xf numFmtId="0" fontId="10" fillId="15" borderId="3" xfId="0" applyFont="1" applyFill="1" applyBorder="1" applyAlignment="1">
      <alignment horizontal="center" vertical="center"/>
    </xf>
    <xf numFmtId="0" fontId="11" fillId="15" borderId="3" xfId="0" applyFont="1" applyFill="1" applyBorder="1" applyAlignment="1">
      <alignment horizontal="center" vertical="center"/>
    </xf>
    <xf numFmtId="0" fontId="4" fillId="15" borderId="3" xfId="0" applyFont="1" applyFill="1" applyBorder="1" applyAlignment="1">
      <alignment wrapText="1"/>
    </xf>
    <xf numFmtId="0" fontId="4" fillId="15" borderId="54" xfId="0" applyFont="1" applyFill="1" applyBorder="1" applyAlignment="1">
      <alignment wrapText="1"/>
    </xf>
    <xf numFmtId="0" fontId="29" fillId="3" borderId="0" xfId="0" applyFont="1" applyFill="1"/>
    <xf numFmtId="0" fontId="4" fillId="3" borderId="0" xfId="0" applyFont="1" applyFill="1"/>
    <xf numFmtId="0" fontId="9" fillId="3" borderId="0" xfId="0" applyFont="1" applyFill="1" applyAlignment="1">
      <alignment horizontal="left"/>
    </xf>
    <xf numFmtId="0" fontId="9" fillId="3" borderId="3" xfId="0" applyFont="1" applyFill="1" applyBorder="1" applyAlignment="1">
      <alignment horizontal="left"/>
    </xf>
    <xf numFmtId="0" fontId="43" fillId="6" borderId="0" xfId="0" applyFont="1" applyFill="1"/>
    <xf numFmtId="0" fontId="4" fillId="3" borderId="0" xfId="0" applyFont="1" applyFill="1" applyAlignment="1">
      <alignment vertical="center" wrapText="1"/>
    </xf>
    <xf numFmtId="0" fontId="43" fillId="6" borderId="6" xfId="0" applyFont="1" applyFill="1" applyBorder="1"/>
    <xf numFmtId="0" fontId="43" fillId="6" borderId="4" xfId="0" applyFont="1" applyFill="1" applyBorder="1"/>
    <xf numFmtId="0" fontId="28" fillId="3" borderId="0" xfId="0" applyFont="1" applyFill="1" applyAlignment="1">
      <alignment vertical="center"/>
    </xf>
    <xf numFmtId="0" fontId="5" fillId="3" borderId="0" xfId="0" applyFont="1" applyFill="1" applyAlignment="1">
      <alignment vertical="center"/>
    </xf>
    <xf numFmtId="0" fontId="43" fillId="6" borderId="4" xfId="0" applyFont="1" applyFill="1" applyBorder="1" applyAlignment="1">
      <alignment vertical="center"/>
    </xf>
    <xf numFmtId="0" fontId="9" fillId="0" borderId="42" xfId="0" applyFont="1" applyBorder="1"/>
    <xf numFmtId="0" fontId="4" fillId="0" borderId="42" xfId="0" applyFont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3" borderId="38" xfId="0" applyFont="1" applyFill="1" applyBorder="1" applyAlignment="1">
      <alignment horizontal="center"/>
    </xf>
    <xf numFmtId="0" fontId="18" fillId="0" borderId="0" xfId="0" quotePrefix="1" applyFont="1"/>
    <xf numFmtId="8" fontId="39" fillId="0" borderId="21" xfId="0" applyNumberFormat="1" applyFont="1" applyBorder="1" applyAlignment="1">
      <alignment horizontal="center"/>
    </xf>
    <xf numFmtId="0" fontId="44" fillId="12" borderId="6" xfId="0" applyFont="1" applyFill="1" applyBorder="1" applyAlignment="1">
      <alignment horizontal="center" vertical="center"/>
    </xf>
    <xf numFmtId="0" fontId="44" fillId="12" borderId="5" xfId="0" applyFont="1" applyFill="1" applyBorder="1" applyAlignment="1">
      <alignment horizontal="center" vertical="center"/>
    </xf>
    <xf numFmtId="0" fontId="4" fillId="11" borderId="15" xfId="0" applyFont="1" applyFill="1" applyBorder="1" applyAlignment="1">
      <alignment wrapText="1"/>
    </xf>
    <xf numFmtId="0" fontId="9" fillId="11" borderId="19" xfId="0" applyFont="1" applyFill="1" applyBorder="1" applyAlignment="1">
      <alignment vertical="center"/>
    </xf>
    <xf numFmtId="164" fontId="4" fillId="4" borderId="3" xfId="0" applyNumberFormat="1" applyFont="1" applyFill="1" applyBorder="1" applyAlignment="1">
      <alignment horizontal="center" wrapText="1"/>
    </xf>
    <xf numFmtId="0" fontId="9" fillId="15" borderId="11" xfId="0" applyFont="1" applyFill="1" applyBorder="1" applyAlignment="1">
      <alignment vertical="center"/>
    </xf>
    <xf numFmtId="164" fontId="8" fillId="6" borderId="65" xfId="0" applyNumberFormat="1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61" fillId="4" borderId="0" xfId="0" applyFont="1" applyFill="1" applyAlignment="1">
      <alignment horizontal="right" vertical="top" wrapText="1"/>
    </xf>
    <xf numFmtId="0" fontId="16" fillId="4" borderId="0" xfId="0" applyFont="1" applyFill="1" applyAlignment="1">
      <alignment horizontal="left" vertical="top" wrapText="1"/>
    </xf>
    <xf numFmtId="8" fontId="40" fillId="0" borderId="74" xfId="0" applyNumberFormat="1" applyFont="1" applyBorder="1" applyAlignment="1">
      <alignment horizontal="center"/>
    </xf>
    <xf numFmtId="164" fontId="8" fillId="6" borderId="4" xfId="0" applyNumberFormat="1" applyFont="1" applyFill="1" applyBorder="1" applyAlignment="1">
      <alignment horizontal="right" vertical="center" wrapText="1"/>
    </xf>
    <xf numFmtId="164" fontId="8" fillId="6" borderId="5" xfId="0" applyNumberFormat="1" applyFont="1" applyFill="1" applyBorder="1" applyAlignment="1">
      <alignment horizontal="right" vertical="center" wrapText="1"/>
    </xf>
    <xf numFmtId="0" fontId="59" fillId="0" borderId="11" xfId="0" applyFont="1" applyBorder="1" applyAlignment="1">
      <alignment horizontal="center" vertical="top" wrapText="1"/>
    </xf>
    <xf numFmtId="0" fontId="59" fillId="0" borderId="0" xfId="0" applyFont="1" applyAlignment="1">
      <alignment horizontal="center" vertical="top" wrapText="1"/>
    </xf>
    <xf numFmtId="0" fontId="59" fillId="0" borderId="13" xfId="0" applyFont="1" applyBorder="1" applyAlignment="1">
      <alignment horizontal="center" vertical="top" wrapText="1"/>
    </xf>
    <xf numFmtId="0" fontId="59" fillId="0" borderId="66" xfId="0" applyFont="1" applyBorder="1" applyAlignment="1">
      <alignment horizontal="center" vertical="top" wrapText="1"/>
    </xf>
    <xf numFmtId="0" fontId="59" fillId="0" borderId="67" xfId="0" applyFont="1" applyBorder="1" applyAlignment="1">
      <alignment horizontal="center" vertical="top" wrapText="1"/>
    </xf>
    <xf numFmtId="0" fontId="59" fillId="0" borderId="68" xfId="0" applyFont="1" applyBorder="1" applyAlignment="1">
      <alignment horizontal="center" vertical="top" wrapText="1"/>
    </xf>
    <xf numFmtId="0" fontId="46" fillId="12" borderId="4" xfId="0" applyFont="1" applyFill="1" applyBorder="1" applyAlignment="1">
      <alignment horizontal="center" vertical="center"/>
    </xf>
    <xf numFmtId="0" fontId="46" fillId="12" borderId="5" xfId="0" applyFont="1" applyFill="1" applyBorder="1" applyAlignment="1">
      <alignment horizontal="center" vertical="center"/>
    </xf>
    <xf numFmtId="0" fontId="24" fillId="6" borderId="62" xfId="0" applyFont="1" applyFill="1" applyBorder="1" applyAlignment="1">
      <alignment horizontal="center" wrapText="1"/>
    </xf>
    <xf numFmtId="0" fontId="24" fillId="6" borderId="63" xfId="0" applyFont="1" applyFill="1" applyBorder="1" applyAlignment="1">
      <alignment horizontal="center" wrapText="1"/>
    </xf>
    <xf numFmtId="0" fontId="24" fillId="6" borderId="64" xfId="0" applyFont="1" applyFill="1" applyBorder="1" applyAlignment="1">
      <alignment horizontal="center" wrapText="1"/>
    </xf>
    <xf numFmtId="44" fontId="16" fillId="4" borderId="7" xfId="3" applyFont="1" applyFill="1" applyBorder="1" applyAlignment="1" applyProtection="1">
      <alignment horizontal="center" vertical="center" wrapText="1"/>
    </xf>
    <xf numFmtId="44" fontId="16" fillId="4" borderId="12" xfId="3" applyFont="1" applyFill="1" applyBorder="1" applyAlignment="1" applyProtection="1">
      <alignment horizontal="center" vertical="center" wrapText="1"/>
    </xf>
    <xf numFmtId="0" fontId="52" fillId="0" borderId="11" xfId="0" applyFont="1" applyBorder="1" applyAlignment="1">
      <alignment horizontal="right" vertical="center"/>
    </xf>
    <xf numFmtId="0" fontId="52" fillId="0" borderId="0" xfId="0" applyFont="1" applyAlignment="1">
      <alignment horizontal="right" vertical="center"/>
    </xf>
    <xf numFmtId="0" fontId="41" fillId="0" borderId="11" xfId="0" applyFont="1" applyBorder="1" applyAlignment="1">
      <alignment horizontal="right" vertical="center"/>
    </xf>
    <xf numFmtId="0" fontId="41" fillId="0" borderId="0" xfId="0" applyFont="1" applyAlignment="1">
      <alignment horizontal="right" vertical="center"/>
    </xf>
    <xf numFmtId="8" fontId="47" fillId="0" borderId="33" xfId="0" applyNumberFormat="1" applyFont="1" applyBorder="1" applyAlignment="1">
      <alignment horizontal="center" vertical="center"/>
    </xf>
    <xf numFmtId="8" fontId="47" fillId="0" borderId="34" xfId="0" applyNumberFormat="1" applyFont="1" applyBorder="1" applyAlignment="1">
      <alignment horizontal="center" vertical="center"/>
    </xf>
    <xf numFmtId="0" fontId="48" fillId="6" borderId="11" xfId="0" applyFont="1" applyFill="1" applyBorder="1" applyAlignment="1">
      <alignment horizontal="center" vertical="center" wrapText="1"/>
    </xf>
    <xf numFmtId="0" fontId="48" fillId="6" borderId="0" xfId="0" applyFont="1" applyFill="1" applyAlignment="1">
      <alignment horizontal="center" vertical="center" wrapText="1"/>
    </xf>
    <xf numFmtId="0" fontId="48" fillId="6" borderId="15" xfId="0" applyFont="1" applyFill="1" applyBorder="1" applyAlignment="1">
      <alignment horizontal="center" vertical="center" wrapText="1"/>
    </xf>
    <xf numFmtId="0" fontId="41" fillId="0" borderId="32" xfId="0" applyFont="1" applyBorder="1" applyAlignment="1">
      <alignment horizontal="center" vertical="center" wrapText="1"/>
    </xf>
    <xf numFmtId="0" fontId="41" fillId="0" borderId="33" xfId="0" applyFont="1" applyBorder="1" applyAlignment="1">
      <alignment horizontal="center" vertical="center" wrapText="1"/>
    </xf>
    <xf numFmtId="164" fontId="8" fillId="6" borderId="57" xfId="0" applyNumberFormat="1" applyFont="1" applyFill="1" applyBorder="1" applyAlignment="1">
      <alignment horizontal="center" vertical="center" wrapText="1"/>
    </xf>
    <xf numFmtId="164" fontId="8" fillId="6" borderId="58" xfId="0" applyNumberFormat="1" applyFont="1" applyFill="1" applyBorder="1" applyAlignment="1">
      <alignment horizontal="center" vertical="center" wrapText="1"/>
    </xf>
    <xf numFmtId="8" fontId="39" fillId="0" borderId="59" xfId="0" applyNumberFormat="1" applyFont="1" applyBorder="1" applyAlignment="1">
      <alignment horizontal="center"/>
    </xf>
    <xf numFmtId="8" fontId="39" fillId="0" borderId="23" xfId="0" applyNumberFormat="1" applyFont="1" applyBorder="1" applyAlignment="1">
      <alignment horizontal="center"/>
    </xf>
    <xf numFmtId="8" fontId="39" fillId="0" borderId="22" xfId="0" applyNumberFormat="1" applyFont="1" applyBorder="1" applyAlignment="1">
      <alignment horizontal="center"/>
    </xf>
    <xf numFmtId="164" fontId="16" fillId="4" borderId="7" xfId="0" applyNumberFormat="1" applyFont="1" applyFill="1" applyBorder="1" applyAlignment="1">
      <alignment horizontal="center"/>
    </xf>
    <xf numFmtId="0" fontId="4" fillId="4" borderId="7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6" fillId="3" borderId="4" xfId="0" applyFont="1" applyFill="1" applyBorder="1" applyAlignment="1">
      <alignment horizontal="center" vertical="center" wrapText="1"/>
    </xf>
    <xf numFmtId="0" fontId="46" fillId="3" borderId="5" xfId="0" applyFont="1" applyFill="1" applyBorder="1" applyAlignment="1">
      <alignment horizontal="center" vertical="center" wrapText="1"/>
    </xf>
    <xf numFmtId="0" fontId="46" fillId="3" borderId="4" xfId="0" applyFont="1" applyFill="1" applyBorder="1" applyAlignment="1">
      <alignment horizontal="center" vertical="center"/>
    </xf>
    <xf numFmtId="0" fontId="46" fillId="3" borderId="5" xfId="0" applyFont="1" applyFill="1" applyBorder="1" applyAlignment="1">
      <alignment horizontal="center" vertical="center"/>
    </xf>
    <xf numFmtId="0" fontId="60" fillId="11" borderId="9" xfId="0" applyFont="1" applyFill="1" applyBorder="1" applyAlignment="1">
      <alignment horizontal="center"/>
    </xf>
    <xf numFmtId="0" fontId="60" fillId="11" borderId="3" xfId="0" applyFont="1" applyFill="1" applyBorder="1" applyAlignment="1">
      <alignment horizontal="center"/>
    </xf>
    <xf numFmtId="0" fontId="45" fillId="12" borderId="4" xfId="0" applyFont="1" applyFill="1" applyBorder="1" applyAlignment="1">
      <alignment horizontal="center" vertical="center"/>
    </xf>
    <xf numFmtId="0" fontId="45" fillId="12" borderId="5" xfId="0" applyFont="1" applyFill="1" applyBorder="1" applyAlignment="1">
      <alignment horizontal="center" vertical="center"/>
    </xf>
    <xf numFmtId="0" fontId="38" fillId="6" borderId="11" xfId="0" applyFont="1" applyFill="1" applyBorder="1" applyAlignment="1">
      <alignment horizontal="center" vertical="center" wrapText="1"/>
    </xf>
    <xf numFmtId="0" fontId="38" fillId="6" borderId="0" xfId="0" applyFont="1" applyFill="1" applyAlignment="1">
      <alignment horizontal="center" vertical="center" wrapText="1"/>
    </xf>
    <xf numFmtId="0" fontId="38" fillId="6" borderId="15" xfId="0" applyFont="1" applyFill="1" applyBorder="1" applyAlignment="1">
      <alignment horizontal="center" vertical="center" wrapText="1"/>
    </xf>
    <xf numFmtId="8" fontId="39" fillId="0" borderId="4" xfId="0" applyNumberFormat="1" applyFont="1" applyBorder="1" applyAlignment="1">
      <alignment horizontal="center"/>
    </xf>
    <xf numFmtId="8" fontId="39" fillId="0" borderId="6" xfId="0" applyNumberFormat="1" applyFont="1" applyBorder="1" applyAlignment="1">
      <alignment horizontal="center"/>
    </xf>
    <xf numFmtId="8" fontId="39" fillId="0" borderId="69" xfId="0" applyNumberFormat="1" applyFont="1" applyBorder="1" applyAlignment="1">
      <alignment horizontal="center"/>
    </xf>
    <xf numFmtId="0" fontId="4" fillId="4" borderId="19" xfId="0" applyFont="1" applyFill="1" applyBorder="1" applyAlignment="1">
      <alignment horizontal="center" wrapText="1"/>
    </xf>
    <xf numFmtId="0" fontId="4" fillId="4" borderId="20" xfId="0" applyFont="1" applyFill="1" applyBorder="1" applyAlignment="1">
      <alignment horizontal="center" wrapText="1"/>
    </xf>
    <xf numFmtId="8" fontId="39" fillId="0" borderId="45" xfId="0" applyNumberFormat="1" applyFont="1" applyBorder="1" applyAlignment="1">
      <alignment horizontal="center"/>
    </xf>
    <xf numFmtId="8" fontId="39" fillId="0" borderId="46" xfId="0" applyNumberFormat="1" applyFont="1" applyBorder="1" applyAlignment="1">
      <alignment horizontal="center"/>
    </xf>
    <xf numFmtId="8" fontId="39" fillId="0" borderId="47" xfId="0" applyNumberFormat="1" applyFont="1" applyBorder="1" applyAlignment="1">
      <alignment horizontal="center"/>
    </xf>
    <xf numFmtId="0" fontId="49" fillId="8" borderId="10" xfId="0" applyFont="1" applyFill="1" applyBorder="1" applyAlignment="1">
      <alignment horizontal="center" vertical="center"/>
    </xf>
    <xf numFmtId="0" fontId="49" fillId="8" borderId="7" xfId="0" applyFont="1" applyFill="1" applyBorder="1" applyAlignment="1">
      <alignment horizontal="center" vertical="center"/>
    </xf>
    <xf numFmtId="0" fontId="49" fillId="8" borderId="53" xfId="0" applyFont="1" applyFill="1" applyBorder="1" applyAlignment="1">
      <alignment horizontal="center" vertical="center"/>
    </xf>
    <xf numFmtId="0" fontId="49" fillId="8" borderId="9" xfId="0" applyFont="1" applyFill="1" applyBorder="1" applyAlignment="1">
      <alignment horizontal="center" vertical="center"/>
    </xf>
    <xf numFmtId="0" fontId="49" fillId="8" borderId="3" xfId="0" applyFont="1" applyFill="1" applyBorder="1" applyAlignment="1">
      <alignment horizontal="center" vertical="center"/>
    </xf>
    <xf numFmtId="0" fontId="49" fillId="8" borderId="54" xfId="0" applyFont="1" applyFill="1" applyBorder="1" applyAlignment="1">
      <alignment horizontal="center" vertical="center"/>
    </xf>
    <xf numFmtId="0" fontId="28" fillId="14" borderId="6" xfId="0" applyFont="1" applyFill="1" applyBorder="1" applyAlignment="1" applyProtection="1">
      <alignment horizontal="center" vertical="center"/>
      <protection locked="0"/>
    </xf>
    <xf numFmtId="0" fontId="28" fillId="14" borderId="5" xfId="0" applyFont="1" applyFill="1" applyBorder="1" applyAlignment="1" applyProtection="1">
      <alignment horizontal="center" vertical="center"/>
      <protection locked="0"/>
    </xf>
    <xf numFmtId="164" fontId="39" fillId="0" borderId="59" xfId="0" applyNumberFormat="1" applyFont="1" applyBorder="1" applyAlignment="1">
      <alignment horizontal="center"/>
    </xf>
    <xf numFmtId="164" fontId="39" fillId="0" borderId="23" xfId="0" applyNumberFormat="1" applyFont="1" applyBorder="1" applyAlignment="1">
      <alignment horizontal="center"/>
    </xf>
    <xf numFmtId="164" fontId="39" fillId="0" borderId="22" xfId="0" applyNumberFormat="1" applyFont="1" applyBorder="1" applyAlignment="1">
      <alignment horizontal="center"/>
    </xf>
    <xf numFmtId="8" fontId="39" fillId="0" borderId="21" xfId="0" applyNumberFormat="1" applyFont="1" applyBorder="1" applyAlignment="1">
      <alignment horizontal="center"/>
    </xf>
    <xf numFmtId="8" fontId="40" fillId="0" borderId="74" xfId="0" applyNumberFormat="1" applyFont="1" applyBorder="1" applyAlignment="1">
      <alignment horizontal="center"/>
    </xf>
    <xf numFmtId="0" fontId="62" fillId="0" borderId="75" xfId="0" applyFont="1" applyBorder="1"/>
    <xf numFmtId="0" fontId="62" fillId="0" borderId="76" xfId="0" applyFont="1" applyBorder="1"/>
    <xf numFmtId="8" fontId="40" fillId="0" borderId="77" xfId="0" applyNumberFormat="1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53" fillId="0" borderId="4" xfId="0" applyFont="1" applyBorder="1" applyAlignment="1">
      <alignment horizontal="center"/>
    </xf>
    <xf numFmtId="0" fontId="53" fillId="0" borderId="6" xfId="0" applyFont="1" applyBorder="1" applyAlignment="1">
      <alignment horizontal="center"/>
    </xf>
    <xf numFmtId="0" fontId="53" fillId="0" borderId="5" xfId="0" applyFont="1" applyBorder="1" applyAlignment="1">
      <alignment horizontal="center"/>
    </xf>
    <xf numFmtId="0" fontId="39" fillId="0" borderId="71" xfId="0" applyFont="1" applyBorder="1" applyAlignment="1">
      <alignment horizontal="center"/>
    </xf>
    <xf numFmtId="0" fontId="39" fillId="0" borderId="72" xfId="0" applyFont="1" applyBorder="1" applyAlignment="1">
      <alignment horizontal="center"/>
    </xf>
    <xf numFmtId="0" fontId="39" fillId="0" borderId="73" xfId="0" applyFont="1" applyBorder="1" applyAlignment="1">
      <alignment horizontal="center"/>
    </xf>
    <xf numFmtId="0" fontId="39" fillId="0" borderId="45" xfId="0" applyFont="1" applyBorder="1" applyAlignment="1">
      <alignment horizontal="center"/>
    </xf>
    <xf numFmtId="0" fontId="39" fillId="0" borderId="46" xfId="0" applyFont="1" applyBorder="1" applyAlignment="1">
      <alignment horizontal="center"/>
    </xf>
    <xf numFmtId="0" fontId="39" fillId="0" borderId="70" xfId="0" applyFont="1" applyBorder="1" applyAlignment="1">
      <alignment horizontal="center"/>
    </xf>
    <xf numFmtId="0" fontId="23" fillId="4" borderId="17" xfId="0" applyFont="1" applyFill="1" applyBorder="1" applyAlignment="1">
      <alignment horizontal="center" vertical="center"/>
    </xf>
    <xf numFmtId="0" fontId="14" fillId="4" borderId="19" xfId="0" applyFont="1" applyFill="1" applyBorder="1" applyAlignment="1">
      <alignment horizontal="center" vertical="top" wrapText="1"/>
    </xf>
    <xf numFmtId="0" fontId="14" fillId="4" borderId="50" xfId="0" applyFont="1" applyFill="1" applyBorder="1" applyAlignment="1">
      <alignment horizontal="center" vertical="top" wrapText="1"/>
    </xf>
    <xf numFmtId="0" fontId="23" fillId="4" borderId="0" xfId="0" applyFont="1" applyFill="1" applyAlignment="1">
      <alignment horizontal="center" wrapText="1"/>
    </xf>
    <xf numFmtId="0" fontId="22" fillId="4" borderId="17" xfId="0" applyFont="1" applyFill="1" applyBorder="1" applyAlignment="1">
      <alignment horizontal="center" vertical="center"/>
    </xf>
    <xf numFmtId="0" fontId="17" fillId="4" borderId="19" xfId="0" applyFont="1" applyFill="1" applyBorder="1" applyAlignment="1">
      <alignment horizontal="center" vertical="center"/>
    </xf>
    <xf numFmtId="0" fontId="17" fillId="4" borderId="50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 wrapText="1"/>
    </xf>
    <xf numFmtId="0" fontId="36" fillId="3" borderId="60" xfId="0" applyFont="1" applyFill="1" applyBorder="1" applyAlignment="1" applyProtection="1">
      <alignment horizontal="center" vertical="center"/>
      <protection locked="0"/>
    </xf>
    <xf numFmtId="0" fontId="36" fillId="3" borderId="61" xfId="0" applyFont="1" applyFill="1" applyBorder="1" applyAlignment="1" applyProtection="1">
      <alignment horizontal="center" vertical="center"/>
      <protection locked="0"/>
    </xf>
    <xf numFmtId="0" fontId="30" fillId="7" borderId="53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30" fillId="7" borderId="54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30" fillId="7" borderId="12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0" fontId="30" fillId="7" borderId="8" xfId="0" applyFont="1" applyFill="1" applyBorder="1" applyAlignment="1">
      <alignment horizontal="right" vertical="center"/>
      <extLst>
        <ext xmlns:xfpb="http://schemas.microsoft.com/office/spreadsheetml/2022/featurepropertybag" uri="{C7286773-470A-42A8-94C5-96B5CB345126}">
          <xfpb:xfComplement i="0"/>
        </ext>
      </extLst>
    </xf>
    <xf numFmtId="164" fontId="39" fillId="0" borderId="21" xfId="0" applyNumberFormat="1" applyFont="1" applyBorder="1" applyAlignment="1">
      <alignment horizontal="center"/>
    </xf>
    <xf numFmtId="164" fontId="39" fillId="0" borderId="45" xfId="0" applyNumberFormat="1" applyFont="1" applyBorder="1" applyAlignment="1">
      <alignment horizontal="center"/>
    </xf>
    <xf numFmtId="164" fontId="39" fillId="0" borderId="46" xfId="0" applyNumberFormat="1" applyFont="1" applyBorder="1" applyAlignment="1">
      <alignment horizontal="center"/>
    </xf>
    <xf numFmtId="164" fontId="39" fillId="0" borderId="47" xfId="0" applyNumberFormat="1" applyFont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40" fillId="0" borderId="6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13" fillId="4" borderId="3" xfId="0" applyFont="1" applyFill="1" applyBorder="1" applyAlignment="1">
      <alignment horizontal="center"/>
    </xf>
    <xf numFmtId="0" fontId="13" fillId="4" borderId="8" xfId="0" applyFont="1" applyFill="1" applyBorder="1" applyAlignment="1">
      <alignment horizontal="center"/>
    </xf>
    <xf numFmtId="0" fontId="36" fillId="3" borderId="16" xfId="0" applyFont="1" applyFill="1" applyBorder="1" applyAlignment="1" applyProtection="1">
      <alignment horizontal="center" vertical="center"/>
      <protection locked="0"/>
    </xf>
    <xf numFmtId="0" fontId="36" fillId="3" borderId="2" xfId="0" applyFont="1" applyFill="1" applyBorder="1" applyAlignment="1" applyProtection="1">
      <alignment horizontal="center" vertical="center"/>
      <protection locked="0"/>
    </xf>
    <xf numFmtId="0" fontId="37" fillId="4" borderId="7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 wrapText="1"/>
    </xf>
    <xf numFmtId="49" fontId="9" fillId="5" borderId="4" xfId="0" applyNumberFormat="1" applyFont="1" applyFill="1" applyBorder="1" applyAlignment="1">
      <alignment horizontal="center" wrapText="1"/>
    </xf>
    <xf numFmtId="49" fontId="9" fillId="5" borderId="5" xfId="0" applyNumberFormat="1" applyFont="1" applyFill="1" applyBorder="1" applyAlignment="1">
      <alignment horizontal="center" wrapText="1"/>
    </xf>
    <xf numFmtId="0" fontId="26" fillId="5" borderId="4" xfId="0" applyFont="1" applyFill="1" applyBorder="1" applyAlignment="1" applyProtection="1">
      <alignment horizontal="center"/>
      <protection locked="0"/>
    </xf>
    <xf numFmtId="0" fontId="26" fillId="5" borderId="5" xfId="0" applyFont="1" applyFill="1" applyBorder="1" applyAlignment="1" applyProtection="1">
      <alignment horizontal="center"/>
      <protection locked="0"/>
    </xf>
    <xf numFmtId="0" fontId="4" fillId="4" borderId="0" xfId="0" applyFont="1" applyFill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24" fillId="13" borderId="11" xfId="0" applyFont="1" applyFill="1" applyBorder="1" applyAlignment="1">
      <alignment horizontal="right" vertical="center" wrapText="1"/>
    </xf>
    <xf numFmtId="0" fontId="24" fillId="13" borderId="0" xfId="0" applyFont="1" applyFill="1" applyAlignment="1">
      <alignment horizontal="right" vertical="center" wrapText="1"/>
    </xf>
    <xf numFmtId="0" fontId="24" fillId="13" borderId="9" xfId="0" applyFont="1" applyFill="1" applyBorder="1" applyAlignment="1">
      <alignment horizontal="right" vertical="center" wrapText="1"/>
    </xf>
    <xf numFmtId="0" fontId="24" fillId="13" borderId="3" xfId="0" applyFont="1" applyFill="1" applyBorder="1" applyAlignment="1">
      <alignment horizontal="right" vertical="center" wrapText="1"/>
    </xf>
    <xf numFmtId="164" fontId="16" fillId="13" borderId="0" xfId="3" applyNumberFormat="1" applyFont="1" applyFill="1" applyBorder="1" applyAlignment="1" applyProtection="1">
      <alignment horizontal="center" vertical="center" wrapText="1"/>
    </xf>
    <xf numFmtId="164" fontId="16" fillId="13" borderId="13" xfId="3" applyNumberFormat="1" applyFont="1" applyFill="1" applyBorder="1" applyAlignment="1" applyProtection="1">
      <alignment horizontal="center" vertical="center" wrapText="1"/>
    </xf>
    <xf numFmtId="164" fontId="16" fillId="13" borderId="3" xfId="3" applyNumberFormat="1" applyFont="1" applyFill="1" applyBorder="1" applyAlignment="1" applyProtection="1">
      <alignment horizontal="center" vertical="center" wrapText="1"/>
    </xf>
    <xf numFmtId="164" fontId="16" fillId="13" borderId="8" xfId="3" applyNumberFormat="1" applyFont="1" applyFill="1" applyBorder="1" applyAlignment="1" applyProtection="1">
      <alignment horizontal="center" vertical="center" wrapText="1"/>
    </xf>
    <xf numFmtId="0" fontId="58" fillId="0" borderId="32" xfId="0" applyFont="1" applyBorder="1" applyAlignment="1">
      <alignment horizontal="center" vertical="center" wrapText="1"/>
    </xf>
    <xf numFmtId="0" fontId="58" fillId="0" borderId="33" xfId="0" applyFont="1" applyBorder="1" applyAlignment="1">
      <alignment horizontal="center" vertical="center" wrapText="1"/>
    </xf>
    <xf numFmtId="0" fontId="58" fillId="0" borderId="34" xfId="0" applyFont="1" applyBorder="1" applyAlignment="1">
      <alignment horizontal="center" vertical="center" wrapText="1"/>
    </xf>
    <xf numFmtId="0" fontId="51" fillId="6" borderId="62" xfId="0" applyFont="1" applyFill="1" applyBorder="1" applyAlignment="1">
      <alignment horizontal="center" vertical="center"/>
    </xf>
    <xf numFmtId="0" fontId="51" fillId="6" borderId="63" xfId="0" applyFont="1" applyFill="1" applyBorder="1" applyAlignment="1">
      <alignment horizontal="center" vertical="center"/>
    </xf>
    <xf numFmtId="0" fontId="51" fillId="6" borderId="64" xfId="0" applyFont="1" applyFill="1" applyBorder="1" applyAlignment="1">
      <alignment horizontal="center" vertical="center"/>
    </xf>
    <xf numFmtId="164" fontId="16" fillId="4" borderId="0" xfId="0" applyNumberFormat="1" applyFont="1" applyFill="1" applyAlignment="1">
      <alignment horizontal="center"/>
    </xf>
    <xf numFmtId="164" fontId="14" fillId="4" borderId="19" xfId="0" applyNumberFormat="1" applyFont="1" applyFill="1" applyBorder="1" applyAlignment="1">
      <alignment horizontal="center" vertical="top" wrapText="1"/>
    </xf>
    <xf numFmtId="164" fontId="14" fillId="4" borderId="20" xfId="0" applyNumberFormat="1" applyFont="1" applyFill="1" applyBorder="1" applyAlignment="1">
      <alignment horizontal="center" vertical="top" wrapText="1"/>
    </xf>
    <xf numFmtId="44" fontId="16" fillId="4" borderId="10" xfId="3" applyFont="1" applyFill="1" applyBorder="1" applyAlignment="1" applyProtection="1">
      <alignment horizontal="center" vertical="center" wrapText="1"/>
    </xf>
    <xf numFmtId="44" fontId="16" fillId="4" borderId="9" xfId="3" applyFont="1" applyFill="1" applyBorder="1" applyAlignment="1" applyProtection="1">
      <alignment horizontal="center" vertical="center" wrapText="1"/>
    </xf>
    <xf numFmtId="0" fontId="49" fillId="8" borderId="11" xfId="0" applyFont="1" applyFill="1" applyBorder="1" applyAlignment="1">
      <alignment horizontal="center" vertical="center"/>
    </xf>
    <xf numFmtId="0" fontId="49" fillId="8" borderId="0" xfId="0" applyFont="1" applyFill="1" applyAlignment="1">
      <alignment horizontal="center" vertical="center"/>
    </xf>
    <xf numFmtId="0" fontId="49" fillId="8" borderId="15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/>
    </xf>
    <xf numFmtId="0" fontId="5" fillId="4" borderId="3" xfId="0" applyFont="1" applyFill="1" applyBorder="1" applyAlignment="1">
      <alignment horizontal="center" wrapText="1"/>
    </xf>
    <xf numFmtId="0" fontId="5" fillId="4" borderId="8" xfId="0" applyFont="1" applyFill="1" applyBorder="1" applyAlignment="1">
      <alignment horizontal="center" wrapText="1"/>
    </xf>
    <xf numFmtId="0" fontId="21" fillId="4" borderId="3" xfId="0" applyFont="1" applyFill="1" applyBorder="1" applyAlignment="1">
      <alignment horizontal="center"/>
    </xf>
    <xf numFmtId="0" fontId="21" fillId="4" borderId="8" xfId="0" applyFont="1" applyFill="1" applyBorder="1" applyAlignment="1">
      <alignment horizontal="center"/>
    </xf>
    <xf numFmtId="0" fontId="24" fillId="4" borderId="0" xfId="0" applyFont="1" applyFill="1" applyAlignment="1">
      <alignment horizontal="center" wrapText="1"/>
    </xf>
    <xf numFmtId="0" fontId="20" fillId="4" borderId="19" xfId="0" applyFont="1" applyFill="1" applyBorder="1" applyAlignment="1">
      <alignment horizontal="center" vertical="top" wrapText="1"/>
    </xf>
    <xf numFmtId="0" fontId="20" fillId="4" borderId="50" xfId="0" applyFont="1" applyFill="1" applyBorder="1" applyAlignment="1">
      <alignment horizontal="center" vertical="top" wrapText="1"/>
    </xf>
    <xf numFmtId="0" fontId="64" fillId="0" borderId="4" xfId="0" applyFont="1" applyBorder="1" applyAlignment="1">
      <alignment horizontal="center"/>
    </xf>
    <xf numFmtId="0" fontId="64" fillId="0" borderId="6" xfId="0" applyFont="1" applyBorder="1" applyAlignment="1">
      <alignment horizontal="center"/>
    </xf>
    <xf numFmtId="0" fontId="64" fillId="0" borderId="5" xfId="0" applyFont="1" applyBorder="1" applyAlignment="1">
      <alignment horizontal="center"/>
    </xf>
    <xf numFmtId="0" fontId="14" fillId="4" borderId="19" xfId="0" applyFont="1" applyFill="1" applyBorder="1" applyAlignment="1">
      <alignment horizontal="center" vertical="center" wrapText="1"/>
    </xf>
    <xf numFmtId="0" fontId="14" fillId="4" borderId="50" xfId="0" applyFont="1" applyFill="1" applyBorder="1" applyAlignment="1">
      <alignment horizontal="center" vertical="center" wrapText="1"/>
    </xf>
    <xf numFmtId="0" fontId="14" fillId="4" borderId="19" xfId="0" applyFont="1" applyFill="1" applyBorder="1" applyAlignment="1">
      <alignment horizontal="center" wrapText="1"/>
    </xf>
    <xf numFmtId="0" fontId="14" fillId="4" borderId="50" xfId="0" applyFont="1" applyFill="1" applyBorder="1" applyAlignment="1">
      <alignment horizontal="center" wrapText="1"/>
    </xf>
    <xf numFmtId="0" fontId="64" fillId="0" borderId="45" xfId="0" applyFont="1" applyBorder="1" applyAlignment="1">
      <alignment horizontal="center"/>
    </xf>
    <xf numFmtId="0" fontId="64" fillId="0" borderId="46" xfId="0" applyFont="1" applyBorder="1" applyAlignment="1">
      <alignment horizontal="center"/>
    </xf>
    <xf numFmtId="0" fontId="64" fillId="0" borderId="70" xfId="0" applyFont="1" applyBorder="1" applyAlignment="1">
      <alignment horizontal="center"/>
    </xf>
    <xf numFmtId="0" fontId="64" fillId="0" borderId="71" xfId="0" applyFont="1" applyBorder="1" applyAlignment="1">
      <alignment horizontal="center"/>
    </xf>
    <xf numFmtId="0" fontId="64" fillId="0" borderId="72" xfId="0" applyFont="1" applyBorder="1" applyAlignment="1">
      <alignment horizontal="center"/>
    </xf>
    <xf numFmtId="0" fontId="64" fillId="0" borderId="73" xfId="0" applyFont="1" applyBorder="1" applyAlignment="1">
      <alignment horizontal="center"/>
    </xf>
    <xf numFmtId="164" fontId="8" fillId="6" borderId="6" xfId="0" applyNumberFormat="1" applyFont="1" applyFill="1" applyBorder="1" applyAlignment="1">
      <alignment horizontal="right" vertical="center" wrapText="1"/>
    </xf>
  </cellXfs>
  <cellStyles count="4">
    <cellStyle name="Currency" xfId="3" builtinId="4"/>
    <cellStyle name="Good 2" xfId="1" xr:uid="{938F6BE4-2213-4ECA-B2CF-2A0D7E65995F}"/>
    <cellStyle name="Normal" xfId="0" builtinId="0"/>
    <cellStyle name="Normal 2" xfId="2" xr:uid="{64A2A4A0-DCE6-4E3B-B19D-2084E3B418FF}"/>
  </cellStyles>
  <dxfs count="0"/>
  <tableStyles count="0" defaultTableStyle="TableStyleMedium2" defaultPivotStyle="PivotStyleLight16"/>
  <colors>
    <mruColors>
      <color rgb="FFEAF4E4"/>
      <color rgb="FFEBF0E9"/>
      <color rgb="FFEAF6ED"/>
      <color rgb="FFEDF6EA"/>
      <color rgb="FFFFFFFF"/>
      <color rgb="FFFF0066"/>
      <color rgb="FFEFF6EA"/>
      <color rgb="FFBDBAAB"/>
      <color rgb="FFFF99FF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22/11/relationships/FeaturePropertyBag" Target="featurePropertyBag/featurePropertyBag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902040</xdr:colOff>
      <xdr:row>45</xdr:row>
      <xdr:rowOff>299357</xdr:rowOff>
    </xdr:from>
    <xdr:to>
      <xdr:col>6</xdr:col>
      <xdr:colOff>485321</xdr:colOff>
      <xdr:row>47</xdr:row>
      <xdr:rowOff>300718</xdr:rowOff>
    </xdr:to>
    <xdr:sp macro="" textlink="">
      <xdr:nvSpPr>
        <xdr:cNvPr id="28" name="Rectangle: Rounded Corners 27">
          <a:extLst>
            <a:ext uri="{FF2B5EF4-FFF2-40B4-BE49-F238E27FC236}">
              <a16:creationId xmlns:a16="http://schemas.microsoft.com/office/drawing/2014/main" id="{FF6F6AB1-8C5B-450F-B558-BDA637C61AD0}"/>
            </a:ext>
          </a:extLst>
        </xdr:cNvPr>
        <xdr:cNvSpPr/>
      </xdr:nvSpPr>
      <xdr:spPr>
        <a:xfrm>
          <a:off x="1500754" y="19090821"/>
          <a:ext cx="5584031" cy="790576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/>
            <a:t>Add-On Cases - No Additional Freight</a:t>
          </a:r>
          <a:br>
            <a:rPr lang="en-US" sz="2400"/>
          </a:br>
          <a:r>
            <a:rPr lang="en-US" sz="16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Need</a:t>
          </a:r>
          <a:r>
            <a:rPr lang="en-US" sz="1600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 more? Pick up to 5 extra cases from our Add-on options!</a:t>
          </a:r>
          <a:endParaRPr lang="en-US" sz="1600">
            <a:effectLst/>
          </a:endParaRPr>
        </a:p>
      </xdr:txBody>
    </xdr:sp>
    <xdr:clientData/>
  </xdr:twoCellAnchor>
  <xdr:twoCellAnchor editAs="oneCell">
    <xdr:from>
      <xdr:col>7</xdr:col>
      <xdr:colOff>92473</xdr:colOff>
      <xdr:row>40</xdr:row>
      <xdr:rowOff>40821</xdr:rowOff>
    </xdr:from>
    <xdr:to>
      <xdr:col>11</xdr:col>
      <xdr:colOff>1207651</xdr:colOff>
      <xdr:row>50</xdr:row>
      <xdr:rowOff>217714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AF70154-11CD-1CF2-C439-78F97A6DA0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54" t="4235" r="1771"/>
        <a:stretch>
          <a:fillRect/>
        </a:stretch>
      </xdr:blipFill>
      <xdr:spPr>
        <a:xfrm>
          <a:off x="8107080" y="16668750"/>
          <a:ext cx="6568241" cy="4408714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26</xdr:row>
      <xdr:rowOff>120763</xdr:rowOff>
    </xdr:from>
    <xdr:to>
      <xdr:col>4</xdr:col>
      <xdr:colOff>843643</xdr:colOff>
      <xdr:row>27</xdr:row>
      <xdr:rowOff>192201</xdr:rowOff>
    </xdr:to>
    <xdr:sp macro="" textlink="">
      <xdr:nvSpPr>
        <xdr:cNvPr id="34" name="Rectangle: Rounded Corners 33">
          <a:extLst>
            <a:ext uri="{FF2B5EF4-FFF2-40B4-BE49-F238E27FC236}">
              <a16:creationId xmlns:a16="http://schemas.microsoft.com/office/drawing/2014/main" id="{6BF52C4D-6075-4C3F-AAA3-E8186EABA11E}"/>
            </a:ext>
          </a:extLst>
        </xdr:cNvPr>
        <xdr:cNvSpPr/>
      </xdr:nvSpPr>
      <xdr:spPr>
        <a:xfrm>
          <a:off x="1973036" y="9836263"/>
          <a:ext cx="2422071" cy="466045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Essentials Bundle</a:t>
          </a:r>
          <a:endParaRPr lang="en-US" sz="2400">
            <a:effectLst/>
          </a:endParaRPr>
        </a:p>
        <a:p>
          <a:pPr algn="l"/>
          <a:endParaRPr lang="en-US" sz="6000"/>
        </a:p>
      </xdr:txBody>
    </xdr:sp>
    <xdr:clientData/>
  </xdr:twoCellAnchor>
  <xdr:twoCellAnchor>
    <xdr:from>
      <xdr:col>11</xdr:col>
      <xdr:colOff>456972</xdr:colOff>
      <xdr:row>26</xdr:row>
      <xdr:rowOff>133692</xdr:rowOff>
    </xdr:from>
    <xdr:to>
      <xdr:col>13</xdr:col>
      <xdr:colOff>73593</xdr:colOff>
      <xdr:row>27</xdr:row>
      <xdr:rowOff>205130</xdr:rowOff>
    </xdr:to>
    <xdr:sp macro="" textlink="">
      <xdr:nvSpPr>
        <xdr:cNvPr id="35" name="Rectangle: Rounded Corners 34">
          <a:extLst>
            <a:ext uri="{FF2B5EF4-FFF2-40B4-BE49-F238E27FC236}">
              <a16:creationId xmlns:a16="http://schemas.microsoft.com/office/drawing/2014/main" id="{97C97DB9-471D-47DF-83E4-EDDC3582CEFE}"/>
            </a:ext>
          </a:extLst>
        </xdr:cNvPr>
        <xdr:cNvSpPr/>
      </xdr:nvSpPr>
      <xdr:spPr>
        <a:xfrm>
          <a:off x="13805579" y="9849192"/>
          <a:ext cx="2950371" cy="466045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H2O® Expanded Bundle</a:t>
          </a:r>
        </a:p>
      </xdr:txBody>
    </xdr:sp>
    <xdr:clientData/>
  </xdr:twoCellAnchor>
  <xdr:twoCellAnchor>
    <xdr:from>
      <xdr:col>7</xdr:col>
      <xdr:colOff>68036</xdr:colOff>
      <xdr:row>26</xdr:row>
      <xdr:rowOff>139812</xdr:rowOff>
    </xdr:from>
    <xdr:to>
      <xdr:col>8</xdr:col>
      <xdr:colOff>815069</xdr:colOff>
      <xdr:row>27</xdr:row>
      <xdr:rowOff>211250</xdr:rowOff>
    </xdr:to>
    <xdr:sp macro="" textlink="">
      <xdr:nvSpPr>
        <xdr:cNvPr id="36" name="Rectangle: Rounded Corners 35">
          <a:extLst>
            <a:ext uri="{FF2B5EF4-FFF2-40B4-BE49-F238E27FC236}">
              <a16:creationId xmlns:a16="http://schemas.microsoft.com/office/drawing/2014/main" id="{285FAF14-56EA-4282-86E5-2146CFFA3D06}"/>
            </a:ext>
          </a:extLst>
        </xdr:cNvPr>
        <xdr:cNvSpPr/>
      </xdr:nvSpPr>
      <xdr:spPr>
        <a:xfrm>
          <a:off x="8082643" y="9855312"/>
          <a:ext cx="2583997" cy="466045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algn="ctr"/>
          <a:r>
            <a:rPr lang="en-US" sz="24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Traditional Bundle</a:t>
          </a:r>
          <a:endParaRPr lang="en-US" sz="2400">
            <a:effectLst/>
          </a:endParaRPr>
        </a:p>
      </xdr:txBody>
    </xdr:sp>
    <xdr:clientData/>
  </xdr:twoCellAnchor>
  <xdr:twoCellAnchor editAs="oneCell">
    <xdr:from>
      <xdr:col>11</xdr:col>
      <xdr:colOff>309564</xdr:colOff>
      <xdr:row>2</xdr:row>
      <xdr:rowOff>170597</xdr:rowOff>
    </xdr:from>
    <xdr:to>
      <xdr:col>12</xdr:col>
      <xdr:colOff>667885</xdr:colOff>
      <xdr:row>11</xdr:row>
      <xdr:rowOff>88106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13B8BB4-3CD0-0019-1A3E-36AC4390D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8171" y="578811"/>
          <a:ext cx="1691821" cy="2516474"/>
        </a:xfrm>
        <a:prstGeom prst="rect">
          <a:avLst/>
        </a:prstGeom>
        <a:noFill/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935492</xdr:colOff>
      <xdr:row>3</xdr:row>
      <xdr:rowOff>125382</xdr:rowOff>
    </xdr:from>
    <xdr:to>
      <xdr:col>11</xdr:col>
      <xdr:colOff>121219</xdr:colOff>
      <xdr:row>9</xdr:row>
      <xdr:rowOff>151818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FA13BA1-CACE-47C1-EF50-2CA454FE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9492" y="737703"/>
          <a:ext cx="7319397" cy="1863401"/>
        </a:xfrm>
        <a:prstGeom prst="rect">
          <a:avLst/>
        </a:prstGeom>
        <a:effectLst>
          <a:innerShdw blurRad="63500" dist="50800" dir="18900000">
            <a:prstClr val="black">
              <a:alpha val="50000"/>
            </a:prstClr>
          </a:innerShdw>
        </a:effectLst>
      </xdr:spPr>
    </xdr:pic>
    <xdr:clientData/>
  </xdr:twoCellAnchor>
  <xdr:twoCellAnchor editAs="oneCell">
    <xdr:from>
      <xdr:col>6</xdr:col>
      <xdr:colOff>775607</xdr:colOff>
      <xdr:row>942</xdr:row>
      <xdr:rowOff>149680</xdr:rowOff>
    </xdr:from>
    <xdr:to>
      <xdr:col>11</xdr:col>
      <xdr:colOff>837974</xdr:colOff>
      <xdr:row>952</xdr:row>
      <xdr:rowOff>420289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A0B201-2786-43DA-B37A-C369C2C746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54" t="4235" r="1771"/>
        <a:stretch>
          <a:fillRect/>
        </a:stretch>
      </xdr:blipFill>
      <xdr:spPr>
        <a:xfrm>
          <a:off x="7524750" y="72879859"/>
          <a:ext cx="6953250" cy="4549437"/>
        </a:xfrm>
        <a:prstGeom prst="rect">
          <a:avLst/>
        </a:prstGeom>
      </xdr:spPr>
    </xdr:pic>
    <xdr:clientData/>
  </xdr:twoCellAnchor>
  <xdr:twoCellAnchor>
    <xdr:from>
      <xdr:col>5</xdr:col>
      <xdr:colOff>306161</xdr:colOff>
      <xdr:row>12</xdr:row>
      <xdr:rowOff>154213</xdr:rowOff>
    </xdr:from>
    <xdr:to>
      <xdr:col>12</xdr:col>
      <xdr:colOff>27215</xdr:colOff>
      <xdr:row>13</xdr:row>
      <xdr:rowOff>224970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AE992235-B5C4-CF5C-6D4E-671A2D9B13D9}"/>
            </a:ext>
          </a:extLst>
        </xdr:cNvPr>
        <xdr:cNvSpPr/>
      </xdr:nvSpPr>
      <xdr:spPr>
        <a:xfrm>
          <a:off x="5640161" y="3460749"/>
          <a:ext cx="9069161" cy="900792"/>
        </a:xfrm>
        <a:prstGeom prst="roundRect">
          <a:avLst/>
        </a:prstGeom>
        <a:solidFill>
          <a:schemeClr val="accent6">
            <a:lumMod val="75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lt1"/>
              </a:solidFill>
              <a:latin typeface="+mn-lt"/>
              <a:ea typeface="+mn-ea"/>
              <a:cs typeface="+mn-cs"/>
            </a:rPr>
            <a:t>Choose your bundle!  We will provide you a well assorted variety of highly desirable, interesting plants your customers will love.  Two varieties per case guaranteed! </a:t>
          </a:r>
        </a:p>
        <a:p>
          <a:pPr marL="0" indent="0" algn="ctr"/>
          <a:endParaRPr lang="en-US" sz="20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 fLocksWithSheet="0"/>
  </xdr:twoCellAnchor>
  <xdr:twoCellAnchor>
    <xdr:from>
      <xdr:col>2</xdr:col>
      <xdr:colOff>1102179</xdr:colOff>
      <xdr:row>42</xdr:row>
      <xdr:rowOff>134370</xdr:rowOff>
    </xdr:from>
    <xdr:to>
      <xdr:col>4</xdr:col>
      <xdr:colOff>961006</xdr:colOff>
      <xdr:row>43</xdr:row>
      <xdr:rowOff>205808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E902267D-00FC-446C-8940-C16412632F60}"/>
            </a:ext>
          </a:extLst>
        </xdr:cNvPr>
        <xdr:cNvSpPr/>
      </xdr:nvSpPr>
      <xdr:spPr>
        <a:xfrm>
          <a:off x="1700893" y="17565120"/>
          <a:ext cx="2811577" cy="493259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r>
            <a:rPr lang="en-US" sz="24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Deco Display</a:t>
          </a:r>
          <a:r>
            <a:rPr lang="en-US" sz="2400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 Bundle</a:t>
          </a:r>
          <a:endParaRPr lang="en-US" sz="2400">
            <a:effectLst/>
          </a:endParaRPr>
        </a:p>
        <a:p>
          <a:pPr algn="l"/>
          <a:endParaRPr lang="en-US" sz="6000"/>
        </a:p>
      </xdr:txBody>
    </xdr:sp>
    <xdr:clientData/>
  </xdr:twoCellAnchor>
  <xdr:twoCellAnchor editAs="oneCell">
    <xdr:from>
      <xdr:col>3</xdr:col>
      <xdr:colOff>127107</xdr:colOff>
      <xdr:row>14</xdr:row>
      <xdr:rowOff>145143</xdr:rowOff>
    </xdr:from>
    <xdr:to>
      <xdr:col>5</xdr:col>
      <xdr:colOff>989542</xdr:colOff>
      <xdr:row>25</xdr:row>
      <xdr:rowOff>1420730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A23134-2E1C-3505-2E0B-9A27F206C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1138" y="4669518"/>
          <a:ext cx="4434310" cy="4633150"/>
        </a:xfrm>
        <a:prstGeom prst="rect">
          <a:avLst/>
        </a:prstGeom>
      </xdr:spPr>
    </xdr:pic>
    <xdr:clientData/>
  </xdr:twoCellAnchor>
  <xdr:twoCellAnchor editAs="oneCell">
    <xdr:from>
      <xdr:col>6</xdr:col>
      <xdr:colOff>1093108</xdr:colOff>
      <xdr:row>14</xdr:row>
      <xdr:rowOff>166360</xdr:rowOff>
    </xdr:from>
    <xdr:to>
      <xdr:col>10</xdr:col>
      <xdr:colOff>7939</xdr:colOff>
      <xdr:row>25</xdr:row>
      <xdr:rowOff>258536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028C160-322E-D3B9-9C3B-DFF0166F06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916" b="31687"/>
        <a:stretch>
          <a:fillRect/>
        </a:stretch>
      </xdr:blipFill>
      <xdr:spPr>
        <a:xfrm>
          <a:off x="7678965" y="4683931"/>
          <a:ext cx="4857750" cy="3466748"/>
        </a:xfrm>
        <a:prstGeom prst="rect">
          <a:avLst/>
        </a:prstGeom>
      </xdr:spPr>
    </xdr:pic>
    <xdr:clientData/>
  </xdr:twoCellAnchor>
  <xdr:twoCellAnchor editAs="oneCell">
    <xdr:from>
      <xdr:col>11</xdr:col>
      <xdr:colOff>358204</xdr:colOff>
      <xdr:row>14</xdr:row>
      <xdr:rowOff>106588</xdr:rowOff>
    </xdr:from>
    <xdr:to>
      <xdr:col>15</xdr:col>
      <xdr:colOff>1211</xdr:colOff>
      <xdr:row>25</xdr:row>
      <xdr:rowOff>1313089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8BF9F34-37AD-369B-204F-246F29B042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43"/>
        <a:stretch>
          <a:fillRect/>
        </a:stretch>
      </xdr:blipFill>
      <xdr:spPr>
        <a:xfrm>
          <a:off x="13706811" y="4624159"/>
          <a:ext cx="4756268" cy="45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1167378</xdr:colOff>
      <xdr:row>28</xdr:row>
      <xdr:rowOff>94684</xdr:rowOff>
    </xdr:from>
    <xdr:to>
      <xdr:col>6</xdr:col>
      <xdr:colOff>201120</xdr:colOff>
      <xdr:row>40</xdr:row>
      <xdr:rowOff>393270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35953E9-5AE9-F32C-7A72-7C35FEFB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691" y="10536465"/>
          <a:ext cx="5034492" cy="6454118"/>
        </a:xfrm>
        <a:prstGeom prst="rect">
          <a:avLst/>
        </a:prstGeom>
      </xdr:spPr>
    </xdr:pic>
    <xdr:clientData/>
  </xdr:twoCellAnchor>
  <xdr:twoCellAnchor editAs="oneCell">
    <xdr:from>
      <xdr:col>8</xdr:col>
      <xdr:colOff>1171275</xdr:colOff>
      <xdr:row>29</xdr:row>
      <xdr:rowOff>68036</xdr:rowOff>
    </xdr:from>
    <xdr:to>
      <xdr:col>12</xdr:col>
      <xdr:colOff>1592489</xdr:colOff>
      <xdr:row>37</xdr:row>
      <xdr:rowOff>290481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60B9D16-A115-CD17-91C6-3B99A645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2846" y="10804072"/>
          <a:ext cx="5251750" cy="4590338"/>
        </a:xfrm>
        <a:prstGeom prst="rect">
          <a:avLst/>
        </a:prstGeom>
      </xdr:spPr>
    </xdr:pic>
    <xdr:clientData/>
  </xdr:twoCellAnchor>
  <xdr:twoCellAnchor>
    <xdr:from>
      <xdr:col>9</xdr:col>
      <xdr:colOff>285750</xdr:colOff>
      <xdr:row>30</xdr:row>
      <xdr:rowOff>190499</xdr:rowOff>
    </xdr:from>
    <xdr:to>
      <xdr:col>12</xdr:col>
      <xdr:colOff>1449164</xdr:colOff>
      <xdr:row>37</xdr:row>
      <xdr:rowOff>340178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B9A8F333-1C67-4D55-AF93-4AC346CEDD2C}"/>
            </a:ext>
          </a:extLst>
        </xdr:cNvPr>
        <xdr:cNvSpPr/>
      </xdr:nvSpPr>
      <xdr:spPr>
        <a:xfrm>
          <a:off x="11702143" y="11225892"/>
          <a:ext cx="4429128" cy="4218215"/>
        </a:xfrm>
        <a:prstGeom prst="rect">
          <a:avLst/>
        </a:prstGeom>
        <a:gradFill flip="none" rotWithShape="1">
          <a:gsLst>
            <a:gs pos="0">
              <a:schemeClr val="accent6">
                <a:lumMod val="5000"/>
                <a:lumOff val="95000"/>
                <a:alpha val="0"/>
              </a:schemeClr>
            </a:gs>
            <a:gs pos="68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2700000" scaled="1"/>
          <a:tileRect/>
        </a:gradFill>
        <a:ln>
          <a:noFill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870857</xdr:colOff>
      <xdr:row>32</xdr:row>
      <xdr:rowOff>415018</xdr:rowOff>
    </xdr:from>
    <xdr:to>
      <xdr:col>13</xdr:col>
      <xdr:colOff>775607</xdr:colOff>
      <xdr:row>34</xdr:row>
      <xdr:rowOff>351518</xdr:rowOff>
    </xdr:to>
    <xdr:sp macro="" textlink="">
      <xdr:nvSpPr>
        <xdr:cNvPr id="37" name="Rectangle: Rounded Corners 36">
          <a:extLst>
            <a:ext uri="{FF2B5EF4-FFF2-40B4-BE49-F238E27FC236}">
              <a16:creationId xmlns:a16="http://schemas.microsoft.com/office/drawing/2014/main" id="{238E2D40-66D3-4FF7-9703-582E6950E121}"/>
            </a:ext>
          </a:extLst>
        </xdr:cNvPr>
        <xdr:cNvSpPr/>
      </xdr:nvSpPr>
      <xdr:spPr>
        <a:xfrm>
          <a:off x="13280571" y="12144375"/>
          <a:ext cx="4177393" cy="2045607"/>
        </a:xfrm>
        <a:prstGeom prst="roundRect">
          <a:avLst/>
        </a:prstGeom>
        <a:solidFill>
          <a:schemeClr val="accent6">
            <a:lumMod val="7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20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Aptos Light" panose="020B0004020202020204" pitchFamily="34" charset="0"/>
              <a:ea typeface="+mn-ea"/>
              <a:cs typeface="+mn-cs"/>
            </a:rPr>
            <a:t>Coming</a:t>
          </a:r>
          <a:r>
            <a:rPr lang="en-US" sz="3200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Aptos Light" panose="020B0004020202020204" pitchFamily="34" charset="0"/>
              <a:ea typeface="+mn-ea"/>
              <a:cs typeface="+mn-cs"/>
            </a:rPr>
            <a:t> Soon! </a:t>
          </a:r>
          <a:endParaRPr lang="en-US" sz="3200" i="1" baseline="0">
            <a:solidFill>
              <a:schemeClr val="lt1"/>
            </a:solidFill>
            <a:effectLst>
              <a:outerShdw blurRad="50800" dist="50800" dir="5400000" sx="1000" sy="1000" algn="ctr" rotWithShape="0">
                <a:srgbClr val="000000">
                  <a:alpha val="43000"/>
                </a:srgbClr>
              </a:outerShdw>
            </a:effectLst>
            <a:latin typeface="Aptos Light" panose="020B0004020202020204" pitchFamily="34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i="1" baseline="0">
              <a:solidFill>
                <a:schemeClr val="lt1"/>
              </a:solidFill>
              <a:effectLst>
                <a:outerShdw blurRad="50800" dist="50800" dir="5400000" sx="1000" sy="1000" algn="ctr" rotWithShape="0">
                  <a:srgbClr val="000000">
                    <a:alpha val="43000"/>
                  </a:srgbClr>
                </a:outerShdw>
              </a:effectLst>
              <a:latin typeface="Aptos Light" panose="020B0004020202020204" pitchFamily="34" charset="0"/>
              <a:ea typeface="+mn-ea"/>
              <a:cs typeface="+mn-cs"/>
            </a:rPr>
            <a:t>New Pallet Bundles are on the way!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000">
              <a:solidFill>
                <a:schemeClr val="lt1"/>
              </a:solidFill>
              <a:effectLst/>
              <a:latin typeface="Aptos Light" panose="020B0004020202020204" pitchFamily="34" charset="0"/>
              <a:ea typeface="+mn-ea"/>
              <a:cs typeface="+mn-cs"/>
            </a:rPr>
            <a:t>Currently taking reservations contact sales@theplantcompany.com</a:t>
          </a:r>
          <a:endParaRPr lang="en-US" sz="4400" i="1">
            <a:solidFill>
              <a:schemeClr val="lt1"/>
            </a:solidFill>
            <a:effectLst>
              <a:outerShdw blurRad="50800" dist="50800" dir="5400000" sx="1000" sy="1000" algn="ctr" rotWithShape="0">
                <a:srgbClr val="000000">
                  <a:alpha val="43000"/>
                </a:srgbClr>
              </a:outerShdw>
            </a:effectLst>
            <a:latin typeface="Aptos Light" panose="020B0004020202020204" pitchFamily="34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6</xdr:col>
      <xdr:colOff>158749</xdr:colOff>
      <xdr:row>27</xdr:row>
      <xdr:rowOff>195035</xdr:rowOff>
    </xdr:from>
    <xdr:to>
      <xdr:col>8</xdr:col>
      <xdr:colOff>309561</xdr:colOff>
      <xdr:row>38</xdr:row>
      <xdr:rowOff>239614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B01B6D3-47DB-D9B1-D1FD-6241B05984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0172" r="27710"/>
        <a:stretch>
          <a:fillRect/>
        </a:stretch>
      </xdr:blipFill>
      <xdr:spPr>
        <a:xfrm>
          <a:off x="6730999" y="10339160"/>
          <a:ext cx="3540125" cy="5426204"/>
        </a:xfrm>
        <a:prstGeom prst="rect">
          <a:avLst/>
        </a:prstGeom>
      </xdr:spPr>
    </xdr:pic>
    <xdr:clientData/>
  </xdr:twoCellAnchor>
  <xdr:twoCellAnchor editAs="oneCell">
    <xdr:from>
      <xdr:col>3</xdr:col>
      <xdr:colOff>71218</xdr:colOff>
      <xdr:row>25</xdr:row>
      <xdr:rowOff>1442357</xdr:rowOff>
    </xdr:from>
    <xdr:to>
      <xdr:col>5</xdr:col>
      <xdr:colOff>892430</xdr:colOff>
      <xdr:row>25</xdr:row>
      <xdr:rowOff>1779814</xdr:rowOff>
    </xdr:to>
    <xdr:pic>
      <xdr:nvPicPr>
        <xdr:cNvPr id="15" name="Picture 14" descr="image">
          <a:extLst>
            <a:ext uri="{FF2B5EF4-FFF2-40B4-BE49-F238E27FC236}">
              <a16:creationId xmlns:a16="http://schemas.microsoft.com/office/drawing/2014/main" id="{898C1946-E55E-EE4B-F0D6-AAB256832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754" y="9334500"/>
          <a:ext cx="4383259" cy="337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653143</xdr:colOff>
      <xdr:row>25</xdr:row>
      <xdr:rowOff>1414653</xdr:rowOff>
    </xdr:from>
    <xdr:to>
      <xdr:col>10</xdr:col>
      <xdr:colOff>703264</xdr:colOff>
      <xdr:row>25</xdr:row>
      <xdr:rowOff>1718583</xdr:rowOff>
    </xdr:to>
    <xdr:pic>
      <xdr:nvPicPr>
        <xdr:cNvPr id="17" name="Picture 16" descr="image">
          <a:extLst>
            <a:ext uri="{FF2B5EF4-FFF2-40B4-BE49-F238E27FC236}">
              <a16:creationId xmlns:a16="http://schemas.microsoft.com/office/drawing/2014/main" id="{FAE0ED08-F304-9FCC-790F-B648C8F84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9306796"/>
          <a:ext cx="5993040" cy="303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870857</xdr:colOff>
      <xdr:row>25</xdr:row>
      <xdr:rowOff>1357801</xdr:rowOff>
    </xdr:from>
    <xdr:to>
      <xdr:col>14</xdr:col>
      <xdr:colOff>576035</xdr:colOff>
      <xdr:row>25</xdr:row>
      <xdr:rowOff>1722663</xdr:rowOff>
    </xdr:to>
    <xdr:pic>
      <xdr:nvPicPr>
        <xdr:cNvPr id="19" name="Picture 18" descr="image">
          <a:extLst>
            <a:ext uri="{FF2B5EF4-FFF2-40B4-BE49-F238E27FC236}">
              <a16:creationId xmlns:a16="http://schemas.microsoft.com/office/drawing/2014/main" id="{14E18987-2426-0A5B-0D19-9EF13D370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9464" y="9249944"/>
          <a:ext cx="3855357" cy="364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1084716</xdr:colOff>
      <xdr:row>38</xdr:row>
      <xdr:rowOff>133802</xdr:rowOff>
    </xdr:from>
    <xdr:ext cx="3233283" cy="65594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E098EF4-6E3E-412D-8F10-989A7B799288}"/>
            </a:ext>
          </a:extLst>
        </xdr:cNvPr>
        <xdr:cNvSpPr txBox="1"/>
      </xdr:nvSpPr>
      <xdr:spPr>
        <a:xfrm>
          <a:off x="6402841" y="15659552"/>
          <a:ext cx="3233283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indent="0" algn="ctr"/>
          <a:r>
            <a:rPr lang="en-US" sz="1800" b="1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8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Deco Display Rack</a:t>
          </a:r>
        </a:p>
        <a:p>
          <a:pPr marL="0" indent="0" algn="ctr"/>
          <a:r>
            <a:rPr lang="en-US" sz="1800" b="0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shipped </a:t>
          </a:r>
          <a:r>
            <a:rPr lang="en-US" sz="1800" b="1" i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unassembled</a:t>
          </a:r>
        </a:p>
      </xdr:txBody>
    </xdr:sp>
    <xdr:clientData/>
  </xdr:oneCellAnchor>
  <xdr:oneCellAnchor>
    <xdr:from>
      <xdr:col>4</xdr:col>
      <xdr:colOff>667657</xdr:colOff>
      <xdr:row>37</xdr:row>
      <xdr:rowOff>73477</xdr:rowOff>
    </xdr:from>
    <xdr:ext cx="502558" cy="405432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B65A1A7-B6C2-44FC-BE12-F768C3F2628E}"/>
            </a:ext>
          </a:extLst>
        </xdr:cNvPr>
        <xdr:cNvSpPr txBox="1"/>
      </xdr:nvSpPr>
      <xdr:spPr>
        <a:xfrm>
          <a:off x="4219121" y="15177406"/>
          <a:ext cx="502558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b="1"/>
            <a:t>*</a:t>
          </a:r>
        </a:p>
      </xdr:txBody>
    </xdr:sp>
    <xdr:clientData/>
  </xdr:oneCellAnchor>
  <xdr:twoCellAnchor editAs="oneCell">
    <xdr:from>
      <xdr:col>6</xdr:col>
      <xdr:colOff>1211026</xdr:colOff>
      <xdr:row>25</xdr:row>
      <xdr:rowOff>595312</xdr:rowOff>
    </xdr:from>
    <xdr:to>
      <xdr:col>10</xdr:col>
      <xdr:colOff>140495</xdr:colOff>
      <xdr:row>25</xdr:row>
      <xdr:rowOff>1281114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390DEF-6EDB-7F41-4D50-F295716C0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7089" y="8477250"/>
          <a:ext cx="4858781" cy="685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E011F-0566-4282-8379-67A0852A44FE}">
  <sheetPr codeName="Sheet1" filterMode="1">
    <pageSetUpPr fitToPage="1"/>
  </sheetPr>
  <dimension ref="A1:AR965"/>
  <sheetViews>
    <sheetView showGridLines="0" tabSelected="1" zoomScale="70" zoomScaleNormal="70" workbookViewId="0">
      <selection activeCell="D7" sqref="D7:E7"/>
    </sheetView>
  </sheetViews>
  <sheetFormatPr defaultRowHeight="15.75" x14ac:dyDescent="0.25"/>
  <cols>
    <col min="1" max="1" width="5.28515625" style="20" customWidth="1"/>
    <col min="2" max="2" width="3.5703125" style="20" customWidth="1"/>
    <col min="3" max="3" width="17.7109375" style="20" customWidth="1"/>
    <col min="4" max="4" width="26.7109375" style="57" customWidth="1"/>
    <col min="5" max="5" width="26.7109375" style="20" customWidth="1"/>
    <col min="6" max="6" width="18.7109375" style="20" customWidth="1"/>
    <col min="7" max="7" width="21.42578125" style="20" customWidth="1"/>
    <col min="8" max="8" width="29.28515625" style="58" customWidth="1"/>
    <col min="9" max="9" width="23.42578125" style="20" customWidth="1"/>
    <col min="10" max="10" width="14.85546875" style="20" bestFit="1" customWidth="1"/>
    <col min="11" max="11" width="14" style="20" bestFit="1" customWidth="1"/>
    <col min="12" max="12" width="20" style="20" customWidth="1"/>
    <col min="13" max="13" width="30" style="20" customWidth="1"/>
    <col min="14" max="14" width="12.28515625" style="20" customWidth="1"/>
    <col min="15" max="15" width="14.42578125" style="29" customWidth="1"/>
    <col min="16" max="16" width="11.42578125" style="29" customWidth="1"/>
    <col min="17" max="17" width="5.5703125" style="29" customWidth="1"/>
    <col min="18" max="18" width="27" style="29" hidden="1" customWidth="1"/>
    <col min="19" max="19" width="102.85546875" style="20" hidden="1" customWidth="1"/>
    <col min="20" max="20" width="172" style="20" hidden="1" customWidth="1"/>
    <col min="21" max="21" width="15.42578125" style="20" hidden="1" customWidth="1"/>
    <col min="22" max="23" width="9.140625" style="20" hidden="1" customWidth="1"/>
    <col min="24" max="24" width="15.5703125" style="20" hidden="1" customWidth="1"/>
    <col min="25" max="30" width="9.140625" style="20" hidden="1" customWidth="1"/>
    <col min="31" max="38" width="0" style="20" hidden="1" customWidth="1"/>
    <col min="39" max="39" width="193.5703125" style="20" hidden="1" customWidth="1"/>
    <col min="40" max="47" width="0" style="20" hidden="1" customWidth="1"/>
    <col min="48" max="16384" width="9.140625" style="20"/>
  </cols>
  <sheetData>
    <row r="1" spans="1:23" ht="16.5" thickBot="1" x14ac:dyDescent="0.3"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4"/>
      <c r="P1" s="344"/>
      <c r="Q1" s="344"/>
      <c r="R1" s="26"/>
    </row>
    <row r="2" spans="1:23" x14ac:dyDescent="0.25">
      <c r="A2" s="19"/>
      <c r="B2" s="56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345"/>
      <c r="P2" s="345"/>
      <c r="Q2" s="346"/>
      <c r="R2" s="26"/>
      <c r="W2" s="27"/>
    </row>
    <row r="3" spans="1:23" x14ac:dyDescent="0.25">
      <c r="A3" s="19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345"/>
      <c r="P3" s="345"/>
      <c r="Q3" s="181"/>
      <c r="R3" s="26"/>
      <c r="W3" s="27"/>
    </row>
    <row r="4" spans="1:23" x14ac:dyDescent="0.25">
      <c r="A4" s="19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345"/>
      <c r="P4" s="345"/>
      <c r="Q4" s="181"/>
      <c r="R4" s="26"/>
      <c r="W4" s="27"/>
    </row>
    <row r="5" spans="1:23" x14ac:dyDescent="0.25">
      <c r="A5" s="19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345"/>
      <c r="P5" s="345"/>
      <c r="Q5" s="25"/>
      <c r="R5" s="26"/>
      <c r="W5" s="27"/>
    </row>
    <row r="6" spans="1:23" ht="41.25" customHeight="1" x14ac:dyDescent="0.7">
      <c r="A6" s="19"/>
      <c r="C6" s="23"/>
      <c r="D6" s="23"/>
      <c r="E6" s="23"/>
      <c r="F6" s="23"/>
      <c r="G6" s="23"/>
      <c r="H6" s="23"/>
      <c r="I6" s="23"/>
      <c r="J6" s="23"/>
      <c r="K6" s="334"/>
      <c r="L6" s="334"/>
      <c r="M6" s="334"/>
      <c r="N6" s="334"/>
      <c r="O6" s="345"/>
      <c r="P6" s="334"/>
      <c r="Q6" s="307"/>
      <c r="R6" s="308"/>
      <c r="S6" s="334"/>
      <c r="T6" s="347" t="s">
        <v>0</v>
      </c>
      <c r="W6" s="27"/>
    </row>
    <row r="7" spans="1:23" ht="23.25" x14ac:dyDescent="0.25">
      <c r="A7" s="19"/>
      <c r="B7" s="114"/>
      <c r="C7" s="342" t="s">
        <v>1791</v>
      </c>
      <c r="D7" s="419"/>
      <c r="E7" s="420"/>
      <c r="F7" s="340"/>
      <c r="G7" s="341"/>
      <c r="H7" s="341"/>
      <c r="I7" s="23"/>
      <c r="J7" s="23"/>
      <c r="K7" s="334"/>
      <c r="L7" s="334"/>
      <c r="M7" s="334"/>
      <c r="N7" s="334"/>
      <c r="O7" s="334"/>
      <c r="P7" s="334"/>
      <c r="Q7" s="307"/>
      <c r="R7" s="308"/>
      <c r="T7" s="20" t="s">
        <v>1</v>
      </c>
      <c r="W7" s="27"/>
    </row>
    <row r="8" spans="1:23" ht="23.25" x14ac:dyDescent="0.35">
      <c r="A8" s="19"/>
      <c r="C8" s="339" t="s">
        <v>2</v>
      </c>
      <c r="D8" s="419"/>
      <c r="E8" s="420"/>
      <c r="F8" s="332"/>
      <c r="G8" s="333"/>
      <c r="H8" s="337"/>
      <c r="I8" s="23"/>
      <c r="J8" s="23"/>
      <c r="K8" s="334"/>
      <c r="L8" s="334"/>
      <c r="M8" s="334"/>
      <c r="N8" s="334"/>
      <c r="O8" s="334"/>
      <c r="P8" s="334"/>
      <c r="Q8" s="307"/>
      <c r="R8" s="308"/>
      <c r="W8" s="27"/>
    </row>
    <row r="9" spans="1:23" ht="23.25" x14ac:dyDescent="0.35">
      <c r="A9" s="19"/>
      <c r="B9" s="114"/>
      <c r="C9" s="338" t="s">
        <v>3</v>
      </c>
      <c r="D9" s="419"/>
      <c r="E9" s="420"/>
      <c r="F9" s="332"/>
      <c r="G9" s="333"/>
      <c r="H9" s="337"/>
      <c r="I9" s="23"/>
      <c r="J9" s="23"/>
      <c r="K9" s="23"/>
      <c r="L9" s="23"/>
      <c r="M9" s="23"/>
      <c r="N9" s="23"/>
      <c r="O9" s="334"/>
      <c r="P9" s="334"/>
      <c r="Q9" s="307"/>
      <c r="R9" s="308"/>
      <c r="W9" s="27"/>
    </row>
    <row r="10" spans="1:23" ht="23.25" x14ac:dyDescent="0.35">
      <c r="A10" s="19"/>
      <c r="B10" s="114"/>
      <c r="C10" s="336" t="s">
        <v>4</v>
      </c>
      <c r="D10" s="419"/>
      <c r="E10" s="420"/>
      <c r="F10" s="332"/>
      <c r="G10" s="333"/>
      <c r="H10" s="333"/>
      <c r="I10" s="23"/>
      <c r="J10" s="23"/>
      <c r="K10" s="23"/>
      <c r="L10" s="23"/>
      <c r="M10" s="23"/>
      <c r="N10" s="23"/>
      <c r="O10" s="334"/>
      <c r="P10" s="335"/>
      <c r="Q10" s="307"/>
      <c r="R10" s="308"/>
      <c r="T10" s="203" t="s">
        <v>5</v>
      </c>
      <c r="W10" s="27"/>
    </row>
    <row r="11" spans="1:23" ht="20.25" customHeight="1" x14ac:dyDescent="0.25">
      <c r="A11" s="19"/>
      <c r="B11" s="114"/>
      <c r="C11" s="413" t="s">
        <v>6</v>
      </c>
      <c r="D11" s="414"/>
      <c r="E11" s="414"/>
      <c r="F11" s="414"/>
      <c r="G11" s="414"/>
      <c r="H11" s="414"/>
      <c r="I11" s="414"/>
      <c r="J11" s="414"/>
      <c r="K11" s="414"/>
      <c r="L11" s="414"/>
      <c r="M11" s="414"/>
      <c r="N11" s="414"/>
      <c r="O11" s="414"/>
      <c r="P11" s="415"/>
      <c r="Q11" s="307"/>
      <c r="R11" s="308"/>
      <c r="T11" s="203"/>
      <c r="W11" s="27"/>
    </row>
    <row r="12" spans="1:23" ht="24" customHeight="1" x14ac:dyDescent="0.25">
      <c r="A12" s="19"/>
      <c r="B12" s="114"/>
      <c r="C12" s="416"/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8"/>
      <c r="Q12" s="292"/>
      <c r="R12" s="293"/>
      <c r="W12" s="27"/>
    </row>
    <row r="13" spans="1:23" ht="65.25" customHeight="1" x14ac:dyDescent="0.25">
      <c r="A13" s="19"/>
      <c r="B13" s="114"/>
      <c r="C13" s="357" t="s">
        <v>7</v>
      </c>
      <c r="D13" s="358">
        <v>39</v>
      </c>
      <c r="E13" s="309"/>
      <c r="F13" s="309"/>
      <c r="G13" s="309"/>
      <c r="H13" s="309"/>
      <c r="I13" s="309"/>
      <c r="J13" s="309"/>
      <c r="K13" s="309"/>
      <c r="L13" s="309"/>
      <c r="M13" s="310"/>
      <c r="N13" s="311"/>
      <c r="O13" s="312"/>
      <c r="P13" s="313"/>
      <c r="Q13" s="292"/>
      <c r="R13" s="293"/>
      <c r="T13" s="20" t="s">
        <v>8</v>
      </c>
      <c r="W13" s="27"/>
    </row>
    <row r="14" spans="1:23" ht="30" customHeight="1" x14ac:dyDescent="0.25">
      <c r="A14" s="19"/>
      <c r="B14" s="114"/>
      <c r="C14" s="314"/>
      <c r="D14" s="315"/>
      <c r="E14" s="315"/>
      <c r="F14" s="315"/>
      <c r="G14" s="315"/>
      <c r="H14" s="315"/>
      <c r="I14" s="315"/>
      <c r="J14" s="315"/>
      <c r="K14" s="315"/>
      <c r="L14" s="315"/>
      <c r="M14" s="316"/>
      <c r="N14" s="317"/>
      <c r="O14" s="318"/>
      <c r="P14" s="319"/>
      <c r="Q14" s="292"/>
      <c r="R14" s="293"/>
      <c r="T14" s="203" t="s">
        <v>9</v>
      </c>
      <c r="W14" s="27"/>
    </row>
    <row r="15" spans="1:23" ht="30" customHeight="1" x14ac:dyDescent="0.25">
      <c r="A15" s="19"/>
      <c r="B15" s="114"/>
      <c r="C15" s="320"/>
      <c r="D15" s="321"/>
      <c r="E15" s="321"/>
      <c r="F15" s="321"/>
      <c r="G15" s="321"/>
      <c r="H15" s="321"/>
      <c r="I15" s="321"/>
      <c r="J15" s="321"/>
      <c r="K15" s="321"/>
      <c r="L15" s="321"/>
      <c r="M15" s="287"/>
      <c r="N15" s="289"/>
      <c r="O15" s="290"/>
      <c r="P15" s="291"/>
      <c r="Q15" s="292"/>
      <c r="R15" s="293"/>
      <c r="T15" s="203"/>
      <c r="W15" s="27"/>
    </row>
    <row r="16" spans="1:23" ht="23.25" customHeight="1" x14ac:dyDescent="0.25">
      <c r="A16" s="19"/>
      <c r="B16" s="114"/>
      <c r="C16" s="286"/>
      <c r="D16" s="322" t="s">
        <v>10</v>
      </c>
      <c r="E16" s="321"/>
      <c r="F16" s="321"/>
      <c r="G16" s="321"/>
      <c r="H16" s="323" t="s">
        <v>11</v>
      </c>
      <c r="I16" s="321"/>
      <c r="J16" s="321"/>
      <c r="K16" s="321"/>
      <c r="L16" s="321"/>
      <c r="M16" s="324" t="s">
        <v>12</v>
      </c>
      <c r="N16" s="289"/>
      <c r="O16" s="290"/>
      <c r="P16" s="291"/>
      <c r="Q16" s="292"/>
      <c r="R16" s="293"/>
      <c r="T16" s="203"/>
      <c r="W16" s="27"/>
    </row>
    <row r="17" spans="1:23" ht="23.25" customHeight="1" x14ac:dyDescent="0.25">
      <c r="A17" s="19"/>
      <c r="B17" s="114"/>
      <c r="C17" s="286"/>
      <c r="D17" s="321">
        <v>1275</v>
      </c>
      <c r="E17" s="321"/>
      <c r="F17" s="321"/>
      <c r="G17" s="321"/>
      <c r="H17" s="321">
        <v>1150</v>
      </c>
      <c r="I17" s="321"/>
      <c r="J17" s="321"/>
      <c r="K17" s="321"/>
      <c r="L17" s="321"/>
      <c r="M17" s="325">
        <v>1375</v>
      </c>
      <c r="N17" s="289"/>
      <c r="O17" s="290"/>
      <c r="P17" s="291"/>
      <c r="Q17" s="292"/>
      <c r="R17" s="293"/>
      <c r="T17" s="203"/>
      <c r="W17" s="27"/>
    </row>
    <row r="18" spans="1:23" ht="23.25" customHeight="1" x14ac:dyDescent="0.25">
      <c r="A18" s="19"/>
      <c r="B18" s="114"/>
      <c r="C18" s="286"/>
      <c r="D18" s="321"/>
      <c r="E18" s="321"/>
      <c r="F18" s="321"/>
      <c r="G18" s="321"/>
      <c r="H18" s="321"/>
      <c r="I18" s="321"/>
      <c r="J18" s="321"/>
      <c r="K18" s="321"/>
      <c r="L18" s="321"/>
      <c r="M18" s="325"/>
      <c r="N18" s="289"/>
      <c r="O18" s="290"/>
      <c r="P18" s="291"/>
      <c r="Q18" s="292"/>
      <c r="R18" s="293"/>
      <c r="T18" s="203"/>
      <c r="W18" s="27"/>
    </row>
    <row r="19" spans="1:23" ht="23.25" customHeight="1" x14ac:dyDescent="0.25">
      <c r="A19" s="19"/>
      <c r="B19" s="114"/>
      <c r="C19" s="286"/>
      <c r="D19" s="321"/>
      <c r="E19" s="321"/>
      <c r="F19" s="321"/>
      <c r="G19" s="321"/>
      <c r="H19" s="321"/>
      <c r="I19" s="321"/>
      <c r="J19" s="321"/>
      <c r="K19" s="321"/>
      <c r="L19" s="321"/>
      <c r="M19" s="287"/>
      <c r="N19" s="289"/>
      <c r="O19" s="290"/>
      <c r="P19" s="291"/>
      <c r="Q19" s="292"/>
      <c r="R19" s="293"/>
      <c r="T19" s="203"/>
      <c r="W19" s="27"/>
    </row>
    <row r="20" spans="1:23" ht="23.25" customHeight="1" x14ac:dyDescent="0.25">
      <c r="A20" s="19"/>
      <c r="B20" s="114"/>
      <c r="C20" s="286"/>
      <c r="D20" s="321"/>
      <c r="E20" s="321"/>
      <c r="F20" s="321"/>
      <c r="G20" s="321"/>
      <c r="H20" s="321"/>
      <c r="I20" s="321"/>
      <c r="J20" s="321"/>
      <c r="K20" s="321"/>
      <c r="L20" s="321"/>
      <c r="M20" s="287"/>
      <c r="N20" s="289"/>
      <c r="O20" s="290"/>
      <c r="P20" s="291"/>
      <c r="Q20" s="292"/>
      <c r="R20" s="293"/>
      <c r="T20" s="203"/>
      <c r="W20" s="27"/>
    </row>
    <row r="21" spans="1:23" ht="23.25" customHeight="1" x14ac:dyDescent="0.25">
      <c r="A21" s="19"/>
      <c r="B21" s="114"/>
      <c r="C21" s="286"/>
      <c r="D21" s="321"/>
      <c r="E21" s="321"/>
      <c r="F21" s="321"/>
      <c r="G21" s="321"/>
      <c r="H21" s="321"/>
      <c r="I21" s="321"/>
      <c r="J21" s="321"/>
      <c r="K21" s="321"/>
      <c r="L21" s="321"/>
      <c r="M21" s="287"/>
      <c r="N21" s="289"/>
      <c r="O21" s="290"/>
      <c r="P21" s="291"/>
      <c r="Q21" s="292"/>
      <c r="R21" s="293"/>
      <c r="T21" s="203"/>
      <c r="W21" s="27"/>
    </row>
    <row r="22" spans="1:23" ht="23.25" customHeight="1" x14ac:dyDescent="0.25">
      <c r="A22" s="19"/>
      <c r="B22" s="114"/>
      <c r="C22" s="286"/>
      <c r="D22" s="321"/>
      <c r="E22" s="321"/>
      <c r="F22" s="321"/>
      <c r="G22" s="321"/>
      <c r="H22" s="321"/>
      <c r="I22" s="321"/>
      <c r="J22" s="321"/>
      <c r="K22" s="321"/>
      <c r="L22" s="321"/>
      <c r="M22" s="287"/>
      <c r="N22" s="289"/>
      <c r="O22" s="290"/>
      <c r="P22" s="291"/>
      <c r="Q22" s="292"/>
      <c r="R22" s="293"/>
      <c r="T22" s="203"/>
      <c r="W22" s="27"/>
    </row>
    <row r="23" spans="1:23" ht="23.25" customHeight="1" x14ac:dyDescent="0.25">
      <c r="A23" s="19"/>
      <c r="B23" s="114"/>
      <c r="C23" s="286"/>
      <c r="D23" s="321"/>
      <c r="E23" s="321"/>
      <c r="F23" s="321"/>
      <c r="G23" s="321"/>
      <c r="H23" s="321"/>
      <c r="I23" s="321"/>
      <c r="J23" s="321"/>
      <c r="K23" s="321"/>
      <c r="L23" s="321"/>
      <c r="M23" s="287"/>
      <c r="N23" s="289"/>
      <c r="O23" s="290"/>
      <c r="P23" s="291"/>
      <c r="Q23" s="292"/>
      <c r="R23" s="293"/>
      <c r="T23" s="203"/>
      <c r="W23" s="27"/>
    </row>
    <row r="24" spans="1:23" ht="23.25" customHeight="1" x14ac:dyDescent="0.25">
      <c r="A24" s="19"/>
      <c r="B24" s="114"/>
      <c r="C24" s="286"/>
      <c r="D24" s="286"/>
      <c r="E24" s="287"/>
      <c r="F24" s="287"/>
      <c r="G24" s="287"/>
      <c r="H24" s="287"/>
      <c r="I24" s="288"/>
      <c r="J24" s="288"/>
      <c r="K24" s="288"/>
      <c r="L24" s="288"/>
      <c r="M24" s="287"/>
      <c r="N24" s="289"/>
      <c r="O24" s="290"/>
      <c r="P24" s="291"/>
      <c r="Q24" s="292"/>
      <c r="R24" s="293"/>
      <c r="T24" s="203"/>
      <c r="W24" s="27"/>
    </row>
    <row r="25" spans="1:23" ht="23.25" customHeight="1" x14ac:dyDescent="0.25">
      <c r="A25" s="19"/>
      <c r="B25" s="114"/>
      <c r="C25" s="286"/>
      <c r="D25" s="286"/>
      <c r="E25" s="287"/>
      <c r="F25" s="287"/>
      <c r="G25" s="287"/>
      <c r="H25" s="287"/>
      <c r="I25" s="288"/>
      <c r="J25" s="288"/>
      <c r="K25" s="288"/>
      <c r="L25" s="288"/>
      <c r="M25" s="287"/>
      <c r="N25" s="289"/>
      <c r="O25" s="290"/>
      <c r="P25" s="291"/>
      <c r="Q25" s="292"/>
      <c r="R25" s="293"/>
      <c r="T25" s="203"/>
      <c r="W25" s="27"/>
    </row>
    <row r="26" spans="1:23" ht="144" customHeight="1" x14ac:dyDescent="0.35">
      <c r="A26" s="19"/>
      <c r="B26" s="114"/>
      <c r="C26" s="326"/>
      <c r="D26" s="327"/>
      <c r="E26" s="328"/>
      <c r="F26" s="328"/>
      <c r="G26" s="287"/>
      <c r="H26" s="329"/>
      <c r="I26" s="329"/>
      <c r="J26" s="329"/>
      <c r="K26" s="329"/>
      <c r="L26" s="329"/>
      <c r="M26" s="328"/>
      <c r="N26" s="328"/>
      <c r="O26" s="330"/>
      <c r="P26" s="331"/>
      <c r="Q26" s="292"/>
      <c r="R26" s="293"/>
      <c r="T26" s="203"/>
      <c r="W26" s="27"/>
    </row>
    <row r="27" spans="1:23" ht="31.5" customHeight="1" x14ac:dyDescent="0.25">
      <c r="A27" s="19"/>
      <c r="B27" s="114"/>
      <c r="C27" s="282"/>
      <c r="D27" s="283"/>
      <c r="E27" s="453" t="s">
        <v>13</v>
      </c>
      <c r="F27" s="464">
        <v>0</v>
      </c>
      <c r="G27" s="305"/>
      <c r="H27" s="305"/>
      <c r="I27" s="451" t="s">
        <v>13</v>
      </c>
      <c r="J27" s="449">
        <v>0</v>
      </c>
      <c r="K27" s="305"/>
      <c r="L27" s="305"/>
      <c r="M27" s="305"/>
      <c r="N27" s="451" t="s">
        <v>13</v>
      </c>
      <c r="O27" s="449">
        <v>0</v>
      </c>
      <c r="P27" s="280"/>
      <c r="Q27" s="278"/>
      <c r="R27" s="279"/>
      <c r="T27" s="203"/>
      <c r="W27" s="27"/>
    </row>
    <row r="28" spans="1:23" ht="25.5" customHeight="1" x14ac:dyDescent="0.25">
      <c r="A28" s="19"/>
      <c r="B28" s="114"/>
      <c r="C28" s="284"/>
      <c r="D28" s="285"/>
      <c r="E28" s="454"/>
      <c r="F28" s="465"/>
      <c r="G28" s="306"/>
      <c r="H28" s="306"/>
      <c r="I28" s="452"/>
      <c r="J28" s="450"/>
      <c r="K28" s="306"/>
      <c r="L28" s="306"/>
      <c r="M28" s="306"/>
      <c r="N28" s="452"/>
      <c r="O28" s="450"/>
      <c r="P28" s="281"/>
      <c r="Q28" s="278"/>
      <c r="R28" s="279"/>
      <c r="T28" s="203"/>
      <c r="W28" s="27"/>
    </row>
    <row r="29" spans="1:23" ht="23.25" customHeight="1" x14ac:dyDescent="0.25">
      <c r="A29" s="19"/>
      <c r="B29" s="114"/>
      <c r="C29" s="286"/>
      <c r="D29" s="286"/>
      <c r="E29" s="287"/>
      <c r="F29" s="287"/>
      <c r="G29" s="287"/>
      <c r="H29" s="287"/>
      <c r="I29" s="288"/>
      <c r="J29" s="288"/>
      <c r="K29" s="288"/>
      <c r="L29" s="288"/>
      <c r="M29" s="287"/>
      <c r="N29" s="289"/>
      <c r="O29" s="290"/>
      <c r="P29" s="291"/>
      <c r="Q29" s="292"/>
      <c r="R29" s="293"/>
      <c r="T29" s="203"/>
      <c r="W29" s="27"/>
    </row>
    <row r="30" spans="1:23" ht="23.25" customHeight="1" x14ac:dyDescent="0.25">
      <c r="A30" s="19"/>
      <c r="B30" s="114"/>
      <c r="C30" s="286"/>
      <c r="D30" s="286"/>
      <c r="E30" s="287"/>
      <c r="F30" s="287"/>
      <c r="G30" s="287"/>
      <c r="H30" s="287"/>
      <c r="I30" s="288"/>
      <c r="J30" s="288"/>
      <c r="K30" s="294"/>
      <c r="L30" s="294"/>
      <c r="M30" s="294"/>
      <c r="N30" s="294"/>
      <c r="O30" s="290"/>
      <c r="P30" s="291"/>
      <c r="Q30" s="292"/>
      <c r="R30" s="293"/>
      <c r="T30" s="203"/>
      <c r="W30" s="27"/>
    </row>
    <row r="31" spans="1:23" ht="23.25" customHeight="1" x14ac:dyDescent="0.25">
      <c r="A31" s="19"/>
      <c r="B31" s="114"/>
      <c r="C31" s="286"/>
      <c r="D31" s="295" t="s">
        <v>14</v>
      </c>
      <c r="E31" s="287"/>
      <c r="F31" s="287"/>
      <c r="G31" s="287"/>
      <c r="H31" s="287"/>
      <c r="I31" s="287"/>
      <c r="J31" s="287"/>
      <c r="K31" s="294"/>
      <c r="L31" s="294"/>
      <c r="M31" s="294"/>
      <c r="N31" s="294"/>
      <c r="O31" s="290"/>
      <c r="P31" s="291"/>
      <c r="Q31" s="292"/>
      <c r="R31" s="293"/>
      <c r="T31" s="203"/>
      <c r="W31" s="27"/>
    </row>
    <row r="32" spans="1:23" ht="30.75" customHeight="1" x14ac:dyDescent="0.25">
      <c r="A32" s="19"/>
      <c r="B32" s="114"/>
      <c r="C32" s="286"/>
      <c r="D32" s="287">
        <v>1650</v>
      </c>
      <c r="E32" s="287"/>
      <c r="F32" s="287"/>
      <c r="G32" s="287"/>
      <c r="H32" s="287"/>
      <c r="I32" s="287"/>
      <c r="J32" s="287"/>
      <c r="K32" s="294"/>
      <c r="L32" s="294"/>
      <c r="M32" s="294"/>
      <c r="N32" s="294"/>
      <c r="O32" s="290"/>
      <c r="P32" s="291"/>
      <c r="Q32" s="292"/>
      <c r="R32" s="293"/>
      <c r="T32" s="203"/>
      <c r="W32" s="27"/>
    </row>
    <row r="33" spans="1:23" ht="117" customHeight="1" x14ac:dyDescent="0.25">
      <c r="A33" s="19"/>
      <c r="B33" s="114"/>
      <c r="C33" s="286"/>
      <c r="D33" s="286"/>
      <c r="E33" s="287"/>
      <c r="F33" s="287"/>
      <c r="G33" s="287"/>
      <c r="H33" s="287"/>
      <c r="I33" s="287"/>
      <c r="J33" s="287"/>
      <c r="K33" s="294"/>
      <c r="L33" s="294"/>
      <c r="M33" s="294"/>
      <c r="N33" s="294"/>
      <c r="O33" s="290"/>
      <c r="P33" s="291"/>
      <c r="Q33" s="296"/>
      <c r="R33" s="297"/>
      <c r="T33" s="203"/>
      <c r="W33" s="27"/>
    </row>
    <row r="34" spans="1:23" ht="48.75" customHeight="1" x14ac:dyDescent="0.25">
      <c r="A34" s="19"/>
      <c r="B34" s="114"/>
      <c r="C34" s="286"/>
      <c r="D34" s="286"/>
      <c r="E34" s="287"/>
      <c r="F34" s="287"/>
      <c r="G34" s="287"/>
      <c r="H34" s="298"/>
      <c r="I34" s="288"/>
      <c r="J34" s="288"/>
      <c r="K34" s="294"/>
      <c r="L34" s="294"/>
      <c r="M34" s="294"/>
      <c r="N34" s="294"/>
      <c r="O34" s="290"/>
      <c r="P34" s="291"/>
      <c r="Q34" s="299"/>
      <c r="R34" s="300"/>
      <c r="T34" s="203"/>
      <c r="W34" s="27"/>
    </row>
    <row r="35" spans="1:23" ht="33" customHeight="1" x14ac:dyDescent="0.25">
      <c r="A35" s="19"/>
      <c r="B35" s="114"/>
      <c r="C35" s="286"/>
      <c r="D35" s="286"/>
      <c r="E35" s="287"/>
      <c r="F35" s="287"/>
      <c r="G35" s="287"/>
      <c r="H35" s="287"/>
      <c r="I35" s="288"/>
      <c r="J35" s="288"/>
      <c r="K35" s="294"/>
      <c r="L35" s="294"/>
      <c r="M35" s="294"/>
      <c r="N35" s="294"/>
      <c r="O35" s="290"/>
      <c r="P35" s="291"/>
      <c r="Q35" s="276"/>
      <c r="R35" s="277"/>
      <c r="T35" s="203"/>
      <c r="W35" s="27"/>
    </row>
    <row r="36" spans="1:23" ht="33" customHeight="1" x14ac:dyDescent="0.25">
      <c r="A36" s="19"/>
      <c r="B36" s="114"/>
      <c r="C36" s="286"/>
      <c r="D36" s="286"/>
      <c r="E36" s="287"/>
      <c r="F36" s="287"/>
      <c r="G36" s="287"/>
      <c r="H36" s="287"/>
      <c r="I36" s="288"/>
      <c r="J36" s="288"/>
      <c r="K36" s="288"/>
      <c r="L36" s="294"/>
      <c r="M36" s="294"/>
      <c r="N36" s="294"/>
      <c r="O36" s="290"/>
      <c r="P36" s="291"/>
      <c r="Q36" s="276"/>
      <c r="R36" s="277"/>
      <c r="T36" s="203"/>
      <c r="W36" s="27"/>
    </row>
    <row r="37" spans="1:23" ht="33" customHeight="1" x14ac:dyDescent="0.25">
      <c r="A37" s="19"/>
      <c r="B37" s="114"/>
      <c r="C37" s="286"/>
      <c r="D37" s="286"/>
      <c r="E37" s="287"/>
      <c r="F37" s="287"/>
      <c r="G37" s="287"/>
      <c r="H37" s="287"/>
      <c r="I37" s="288"/>
      <c r="J37" s="288"/>
      <c r="K37" s="288"/>
      <c r="L37" s="294"/>
      <c r="M37" s="294"/>
      <c r="N37" s="294"/>
      <c r="O37" s="290"/>
      <c r="P37" s="291"/>
      <c r="Q37" s="276"/>
      <c r="R37" s="277"/>
      <c r="T37" s="203"/>
      <c r="W37" s="27"/>
    </row>
    <row r="38" spans="1:23" ht="33" customHeight="1" x14ac:dyDescent="0.25">
      <c r="A38" s="19"/>
      <c r="B38" s="114"/>
      <c r="C38" s="286"/>
      <c r="D38" s="286"/>
      <c r="E38" s="287"/>
      <c r="F38" s="287"/>
      <c r="G38" s="287"/>
      <c r="H38" s="287"/>
      <c r="I38" s="288"/>
      <c r="J38" s="288"/>
      <c r="K38" s="288"/>
      <c r="L38" s="294"/>
      <c r="M38" s="294"/>
      <c r="N38" s="294"/>
      <c r="O38" s="290"/>
      <c r="P38" s="291"/>
      <c r="Q38" s="276"/>
      <c r="R38" s="277"/>
      <c r="T38" s="203"/>
      <c r="W38" s="27"/>
    </row>
    <row r="39" spans="1:23" ht="48" customHeight="1" x14ac:dyDescent="0.25">
      <c r="A39" s="19"/>
      <c r="B39" s="114"/>
      <c r="C39" s="286"/>
      <c r="D39" s="286"/>
      <c r="E39" s="287"/>
      <c r="F39" s="287"/>
      <c r="G39" s="287"/>
      <c r="H39" s="287"/>
      <c r="I39" s="288"/>
      <c r="J39" s="288"/>
      <c r="K39" s="288"/>
      <c r="L39" s="294"/>
      <c r="M39" s="491" t="s">
        <v>15</v>
      </c>
      <c r="N39" s="373">
        <f>(F27*D17)+(J27*H17)+(O27*M17)+(F43*D32)</f>
        <v>0</v>
      </c>
      <c r="O39" s="373"/>
      <c r="P39" s="374"/>
      <c r="Q39" s="276"/>
      <c r="R39" s="277"/>
      <c r="T39" s="203"/>
      <c r="W39" s="27"/>
    </row>
    <row r="40" spans="1:23" ht="38.25" customHeight="1" x14ac:dyDescent="0.25">
      <c r="A40" s="19"/>
      <c r="B40" s="114"/>
      <c r="C40" s="286"/>
      <c r="D40" s="286"/>
      <c r="E40" s="287"/>
      <c r="F40" s="287"/>
      <c r="G40" s="287"/>
      <c r="H40" s="287"/>
      <c r="I40" s="269"/>
      <c r="J40" s="269"/>
      <c r="K40" s="269"/>
      <c r="L40" s="269"/>
      <c r="M40" s="492"/>
      <c r="N40" s="17"/>
      <c r="O40" s="17"/>
      <c r="P40" s="18"/>
      <c r="Q40" s="276"/>
      <c r="R40" s="277"/>
      <c r="T40" s="203"/>
      <c r="W40" s="27"/>
    </row>
    <row r="41" spans="1:23" ht="32.25" customHeight="1" thickBot="1" x14ac:dyDescent="0.3">
      <c r="A41" s="19"/>
      <c r="B41" s="114"/>
      <c r="C41" s="286"/>
      <c r="D41" s="286"/>
      <c r="E41" s="287"/>
      <c r="F41" s="287"/>
      <c r="G41" s="287"/>
      <c r="H41" s="287"/>
      <c r="I41" s="269"/>
      <c r="J41" s="269"/>
      <c r="K41" s="269"/>
      <c r="L41" s="269"/>
      <c r="M41" s="354"/>
      <c r="N41" s="301" t="s">
        <v>16</v>
      </c>
      <c r="O41" s="379">
        <f>G51*F51+G52*F52+G53*F53+G55*F55+G54*F54</f>
        <v>0</v>
      </c>
      <c r="P41" s="380"/>
      <c r="Q41" s="276"/>
      <c r="R41" s="277"/>
      <c r="T41" s="203"/>
      <c r="W41" s="27"/>
    </row>
    <row r="42" spans="1:23" ht="31.5" customHeight="1" thickTop="1" x14ac:dyDescent="0.4">
      <c r="A42" s="19"/>
      <c r="B42" s="114"/>
      <c r="C42" s="286"/>
      <c r="D42" s="286"/>
      <c r="E42" s="287"/>
      <c r="F42" s="287"/>
      <c r="G42" s="287"/>
      <c r="H42" s="287"/>
      <c r="I42" s="269"/>
      <c r="J42" s="269"/>
      <c r="K42" s="269"/>
      <c r="L42" s="269"/>
      <c r="M42" s="370" t="s">
        <v>1739</v>
      </c>
      <c r="N42" s="371"/>
      <c r="O42" s="371"/>
      <c r="P42" s="372"/>
      <c r="Q42" s="276"/>
      <c r="R42" s="277"/>
      <c r="T42" s="203"/>
      <c r="W42" s="27"/>
    </row>
    <row r="43" spans="1:23" ht="45" customHeight="1" x14ac:dyDescent="0.25">
      <c r="A43" s="19"/>
      <c r="B43" s="114"/>
      <c r="C43" s="282"/>
      <c r="D43" s="283"/>
      <c r="E43" s="453" t="s">
        <v>13</v>
      </c>
      <c r="F43" s="464">
        <v>0</v>
      </c>
      <c r="G43" s="280"/>
      <c r="H43" s="268"/>
      <c r="I43" s="269"/>
      <c r="J43" s="269"/>
      <c r="K43" s="268"/>
      <c r="L43" s="268"/>
      <c r="M43" s="302" t="s">
        <v>17</v>
      </c>
      <c r="O43" s="303" t="s">
        <v>18</v>
      </c>
      <c r="P43" s="304" t="s">
        <v>19</v>
      </c>
      <c r="Q43" s="278"/>
      <c r="R43" s="279"/>
      <c r="T43" s="203"/>
      <c r="W43" s="27"/>
    </row>
    <row r="44" spans="1:23" ht="30.75" customHeight="1" x14ac:dyDescent="0.25">
      <c r="A44" s="19"/>
      <c r="B44" s="114"/>
      <c r="C44" s="284"/>
      <c r="D44" s="285"/>
      <c r="E44" s="454"/>
      <c r="F44" s="465"/>
      <c r="G44" s="281"/>
      <c r="H44" s="268"/>
      <c r="I44" s="269"/>
      <c r="J44" s="269"/>
      <c r="K44" s="268"/>
      <c r="L44" s="268"/>
      <c r="M44" s="377" t="s">
        <v>20</v>
      </c>
      <c r="N44" s="378"/>
      <c r="O44" s="60">
        <v>400</v>
      </c>
      <c r="P44" s="16" t="b">
        <v>0</v>
      </c>
      <c r="Q44" s="278"/>
      <c r="R44" s="279"/>
      <c r="T44" s="203"/>
      <c r="W44" s="27"/>
    </row>
    <row r="45" spans="1:23" ht="30.75" customHeight="1" x14ac:dyDescent="0.25">
      <c r="A45" s="19"/>
      <c r="B45" s="114"/>
      <c r="C45" s="275"/>
      <c r="D45" s="275"/>
      <c r="E45" s="268"/>
      <c r="F45" s="268"/>
      <c r="G45" s="268"/>
      <c r="H45" s="268"/>
      <c r="I45" s="269"/>
      <c r="J45" s="269"/>
      <c r="K45" s="269"/>
      <c r="L45" s="269"/>
      <c r="M45" s="377" t="s">
        <v>21</v>
      </c>
      <c r="N45" s="378"/>
      <c r="O45" s="60">
        <v>485</v>
      </c>
      <c r="P45" s="16" t="b">
        <v>0</v>
      </c>
      <c r="Q45" s="276"/>
      <c r="R45" s="277"/>
      <c r="T45" s="203"/>
      <c r="W45" s="27"/>
    </row>
    <row r="46" spans="1:23" ht="30.75" customHeight="1" x14ac:dyDescent="0.25">
      <c r="A46" s="19"/>
      <c r="B46" s="114"/>
      <c r="C46" s="275"/>
      <c r="D46" s="275"/>
      <c r="E46" s="268"/>
      <c r="F46" s="268"/>
      <c r="G46" s="268"/>
      <c r="H46" s="268"/>
      <c r="I46" s="269"/>
      <c r="J46" s="269"/>
      <c r="K46" s="269"/>
      <c r="L46" s="269"/>
      <c r="M46" s="377" t="s">
        <v>22</v>
      </c>
      <c r="N46" s="378"/>
      <c r="O46" s="60">
        <v>520</v>
      </c>
      <c r="P46" s="16" t="b">
        <v>0</v>
      </c>
      <c r="Q46" s="276"/>
      <c r="R46" s="277"/>
      <c r="T46" s="203"/>
      <c r="W46" s="27"/>
    </row>
    <row r="47" spans="1:23" ht="30.75" customHeight="1" x14ac:dyDescent="0.25">
      <c r="A47" s="19"/>
      <c r="B47" s="114"/>
      <c r="C47" s="268"/>
      <c r="D47" s="268"/>
      <c r="E47" s="268"/>
      <c r="F47" s="268"/>
      <c r="G47" s="268"/>
      <c r="H47" s="268"/>
      <c r="I47" s="269"/>
      <c r="J47" s="269"/>
      <c r="K47" s="269"/>
      <c r="L47" s="269"/>
      <c r="M47" s="377" t="s">
        <v>23</v>
      </c>
      <c r="N47" s="378"/>
      <c r="O47" s="60">
        <v>800</v>
      </c>
      <c r="P47" s="16" t="b">
        <v>0</v>
      </c>
      <c r="Q47" s="273"/>
      <c r="R47" s="274"/>
      <c r="T47" s="203"/>
      <c r="W47" s="27"/>
    </row>
    <row r="48" spans="1:23" ht="30.75" customHeight="1" x14ac:dyDescent="0.25">
      <c r="A48" s="19"/>
      <c r="B48" s="114"/>
      <c r="C48" s="268"/>
      <c r="D48" s="268"/>
      <c r="E48" s="268"/>
      <c r="F48" s="268"/>
      <c r="G48" s="268"/>
      <c r="H48" s="268"/>
      <c r="I48" s="269"/>
      <c r="J48" s="269"/>
      <c r="K48" s="269"/>
      <c r="L48" s="269"/>
      <c r="M48" s="377" t="s">
        <v>24</v>
      </c>
      <c r="N48" s="378"/>
      <c r="O48" s="60">
        <v>900</v>
      </c>
      <c r="P48" s="16" t="b">
        <v>0</v>
      </c>
      <c r="Q48" s="270"/>
      <c r="R48" s="271"/>
      <c r="T48" s="203"/>
      <c r="W48" s="27"/>
    </row>
    <row r="49" spans="1:23" ht="30.75" customHeight="1" x14ac:dyDescent="0.35">
      <c r="A49" s="19"/>
      <c r="B49" s="114"/>
      <c r="C49" s="398"/>
      <c r="D49" s="399"/>
      <c r="E49" s="399"/>
      <c r="F49" s="399"/>
      <c r="G49" s="399"/>
      <c r="H49" s="259"/>
      <c r="I49" s="259"/>
      <c r="J49" s="259"/>
      <c r="K49" s="259"/>
      <c r="L49" s="259"/>
      <c r="M49" s="377" t="s">
        <v>25</v>
      </c>
      <c r="N49" s="378"/>
      <c r="O49" s="60">
        <v>1100</v>
      </c>
      <c r="P49" s="16" t="b">
        <v>0</v>
      </c>
      <c r="Q49" s="270"/>
      <c r="R49" s="260"/>
      <c r="W49" s="27"/>
    </row>
    <row r="50" spans="1:23" ht="38.25" customHeight="1" x14ac:dyDescent="0.25">
      <c r="A50" s="19"/>
      <c r="B50" s="114"/>
      <c r="C50" s="400" t="s">
        <v>27</v>
      </c>
      <c r="D50" s="401"/>
      <c r="E50" s="272" t="s">
        <v>28</v>
      </c>
      <c r="F50" s="272" t="s">
        <v>29</v>
      </c>
      <c r="G50" s="272" t="s">
        <v>30</v>
      </c>
      <c r="H50" s="259"/>
      <c r="I50" s="259"/>
      <c r="J50" s="259"/>
      <c r="K50" s="259"/>
      <c r="L50" s="259"/>
      <c r="M50" s="375" t="s">
        <v>26</v>
      </c>
      <c r="N50" s="376"/>
      <c r="O50" s="60">
        <v>195</v>
      </c>
      <c r="P50" s="16" t="b">
        <v>0</v>
      </c>
      <c r="Q50" s="208"/>
      <c r="R50" s="260"/>
      <c r="W50" s="27"/>
    </row>
    <row r="51" spans="1:23" ht="49.5" customHeight="1" x14ac:dyDescent="0.25">
      <c r="A51" s="19"/>
      <c r="B51" s="114"/>
      <c r="C51" s="394" t="s">
        <v>1769</v>
      </c>
      <c r="D51" s="395"/>
      <c r="E51" s="267">
        <v>16</v>
      </c>
      <c r="F51" s="14">
        <v>76</v>
      </c>
      <c r="G51" s="5">
        <v>0</v>
      </c>
      <c r="H51" s="259"/>
      <c r="I51" s="259"/>
      <c r="J51" s="259"/>
      <c r="K51" s="259"/>
      <c r="L51" s="259"/>
      <c r="M51" s="375" t="s">
        <v>1780</v>
      </c>
      <c r="N51" s="376"/>
      <c r="O51" s="60">
        <v>229</v>
      </c>
      <c r="P51" s="16" t="b">
        <v>0</v>
      </c>
      <c r="Q51" s="208"/>
      <c r="R51" s="260"/>
      <c r="W51" s="27"/>
    </row>
    <row r="52" spans="1:23" ht="43.5" customHeight="1" x14ac:dyDescent="0.25">
      <c r="A52" s="19"/>
      <c r="B52" s="114"/>
      <c r="C52" s="368" t="s">
        <v>2178</v>
      </c>
      <c r="D52" s="369"/>
      <c r="E52" s="266">
        <v>6</v>
      </c>
      <c r="F52" s="15">
        <v>102</v>
      </c>
      <c r="G52" s="6">
        <v>0</v>
      </c>
      <c r="H52" s="259"/>
      <c r="I52" s="259"/>
      <c r="J52" s="259"/>
      <c r="K52" s="259"/>
      <c r="L52" s="259"/>
      <c r="M52" s="362" t="s">
        <v>1792</v>
      </c>
      <c r="N52" s="363"/>
      <c r="O52" s="363"/>
      <c r="P52" s="364"/>
      <c r="Q52" s="208"/>
      <c r="R52" s="260"/>
      <c r="W52" s="27"/>
    </row>
    <row r="53" spans="1:23" ht="44.25" customHeight="1" x14ac:dyDescent="0.25">
      <c r="A53" s="19"/>
      <c r="B53" s="114"/>
      <c r="C53" s="396" t="s">
        <v>1770</v>
      </c>
      <c r="D53" s="397"/>
      <c r="E53" s="267">
        <v>12</v>
      </c>
      <c r="F53" s="14">
        <v>138</v>
      </c>
      <c r="G53" s="5">
        <v>0</v>
      </c>
      <c r="H53" s="259"/>
      <c r="I53" s="259"/>
      <c r="J53" s="259"/>
      <c r="K53" s="259"/>
      <c r="L53" s="259"/>
      <c r="M53" s="362"/>
      <c r="N53" s="363"/>
      <c r="O53" s="363"/>
      <c r="P53" s="364"/>
      <c r="Q53" s="208"/>
      <c r="R53" s="260"/>
      <c r="W53" s="27"/>
    </row>
    <row r="54" spans="1:23" ht="44.25" customHeight="1" thickBot="1" x14ac:dyDescent="0.3">
      <c r="A54" s="19"/>
      <c r="B54" s="114"/>
      <c r="C54" s="368" t="s">
        <v>2180</v>
      </c>
      <c r="D54" s="369"/>
      <c r="E54" s="266">
        <v>12</v>
      </c>
      <c r="F54" s="15">
        <v>195</v>
      </c>
      <c r="G54" s="6">
        <v>0</v>
      </c>
      <c r="H54" s="259"/>
      <c r="I54" s="259"/>
      <c r="J54" s="259"/>
      <c r="K54" s="259"/>
      <c r="L54" s="259"/>
      <c r="M54" s="365"/>
      <c r="N54" s="366"/>
      <c r="O54" s="366"/>
      <c r="P54" s="367"/>
      <c r="Q54" s="208"/>
      <c r="R54" s="260"/>
      <c r="W54" s="27"/>
    </row>
    <row r="55" spans="1:23" ht="40.5" customHeight="1" thickTop="1" x14ac:dyDescent="0.25">
      <c r="A55" s="19"/>
      <c r="B55" s="114"/>
      <c r="C55" s="396" t="s">
        <v>2179</v>
      </c>
      <c r="D55" s="397"/>
      <c r="E55" s="267">
        <v>16</v>
      </c>
      <c r="F55" s="14">
        <v>160</v>
      </c>
      <c r="G55" s="5">
        <v>0</v>
      </c>
      <c r="H55" s="259"/>
      <c r="I55" s="259"/>
      <c r="J55" s="259"/>
      <c r="K55" s="259"/>
      <c r="L55" s="259"/>
      <c r="M55" s="355" t="s">
        <v>31</v>
      </c>
      <c r="N55" s="386">
        <f>IF(P44,400,0) + IF(P45,485,0) + IF(P46,520,0) + IF(P47,800,0) + IF(P48,900,0) + IF(P49,1100,0) + IF(P50,195,0)+IF(P51,229,0)+N39+O41</f>
        <v>0</v>
      </c>
      <c r="O55" s="386"/>
      <c r="P55" s="387"/>
      <c r="Q55" s="208"/>
      <c r="R55" s="260"/>
      <c r="W55" s="27"/>
    </row>
    <row r="56" spans="1:23" ht="32.25" customHeight="1" x14ac:dyDescent="0.25">
      <c r="A56" s="19"/>
      <c r="B56" s="114"/>
      <c r="C56" s="349"/>
      <c r="D56" s="350"/>
      <c r="E56" s="350" t="s">
        <v>32</v>
      </c>
      <c r="F56" s="350"/>
      <c r="G56" s="258">
        <f>SUBTOTAL(9,G51:G55)</f>
        <v>0</v>
      </c>
      <c r="H56" s="352"/>
      <c r="I56" s="352"/>
      <c r="J56" s="352"/>
      <c r="K56" s="352"/>
      <c r="L56" s="352"/>
      <c r="M56" s="352"/>
      <c r="N56" s="352"/>
      <c r="O56" s="352"/>
      <c r="P56" s="351"/>
      <c r="Q56" s="208"/>
      <c r="R56" s="260"/>
      <c r="W56" s="27"/>
    </row>
    <row r="57" spans="1:23" ht="32.25" customHeight="1" x14ac:dyDescent="0.25">
      <c r="A57" s="19"/>
      <c r="B57" s="114"/>
      <c r="C57" s="493" t="s">
        <v>33</v>
      </c>
      <c r="D57" s="494"/>
      <c r="E57" s="494"/>
      <c r="F57" s="494"/>
      <c r="G57" s="494"/>
      <c r="H57" s="494"/>
      <c r="I57" s="494"/>
      <c r="J57" s="494"/>
      <c r="K57" s="494"/>
      <c r="L57" s="494"/>
      <c r="M57" s="494"/>
      <c r="N57" s="494"/>
      <c r="O57" s="494"/>
      <c r="P57" s="495"/>
      <c r="Q57" s="208"/>
      <c r="R57" s="260"/>
      <c r="W57" s="27"/>
    </row>
    <row r="58" spans="1:23" ht="42" customHeight="1" x14ac:dyDescent="0.25">
      <c r="A58" s="19"/>
      <c r="B58" s="114"/>
      <c r="C58" s="493"/>
      <c r="D58" s="494"/>
      <c r="E58" s="494"/>
      <c r="F58" s="494"/>
      <c r="G58" s="494"/>
      <c r="H58" s="494"/>
      <c r="I58" s="494"/>
      <c r="J58" s="494"/>
      <c r="K58" s="494"/>
      <c r="L58" s="494"/>
      <c r="M58" s="494"/>
      <c r="N58" s="494"/>
      <c r="O58" s="494"/>
      <c r="P58" s="495"/>
      <c r="Q58" s="208"/>
      <c r="R58" s="260"/>
      <c r="W58" s="27"/>
    </row>
    <row r="59" spans="1:23" ht="30.75" customHeight="1" x14ac:dyDescent="0.25">
      <c r="A59" s="19"/>
      <c r="B59" s="114"/>
      <c r="C59" s="402" t="s">
        <v>1771</v>
      </c>
      <c r="D59" s="403"/>
      <c r="E59" s="403"/>
      <c r="F59" s="403"/>
      <c r="G59" s="403"/>
      <c r="H59" s="403"/>
      <c r="I59" s="403"/>
      <c r="J59" s="403"/>
      <c r="K59" s="403"/>
      <c r="L59" s="403"/>
      <c r="M59" s="403"/>
      <c r="N59" s="403"/>
      <c r="O59" s="403"/>
      <c r="P59" s="404"/>
      <c r="Q59" s="208"/>
      <c r="R59" s="260"/>
      <c r="W59" s="27"/>
    </row>
    <row r="60" spans="1:23" ht="30.75" customHeight="1" x14ac:dyDescent="0.25">
      <c r="A60" s="19"/>
      <c r="B60" s="114"/>
      <c r="C60" s="381" t="s">
        <v>2553</v>
      </c>
      <c r="D60" s="382"/>
      <c r="E60" s="382"/>
      <c r="F60" s="382"/>
      <c r="G60" s="382"/>
      <c r="H60" s="382"/>
      <c r="I60" s="382"/>
      <c r="J60" s="382"/>
      <c r="K60" s="382"/>
      <c r="L60" s="382"/>
      <c r="M60" s="382"/>
      <c r="N60" s="382"/>
      <c r="O60" s="382"/>
      <c r="P60" s="383"/>
      <c r="Q60" s="261"/>
      <c r="R60" s="262"/>
      <c r="W60" s="27"/>
    </row>
    <row r="61" spans="1:23" ht="30.75" customHeight="1" x14ac:dyDescent="0.25">
      <c r="A61" s="19"/>
      <c r="B61" s="114"/>
      <c r="C61" s="381" t="s">
        <v>1796</v>
      </c>
      <c r="D61" s="382"/>
      <c r="E61" s="382"/>
      <c r="F61" s="382"/>
      <c r="G61" s="382" t="s">
        <v>1793</v>
      </c>
      <c r="H61" s="382"/>
      <c r="I61" s="382"/>
      <c r="J61" s="382"/>
      <c r="K61" s="382"/>
      <c r="L61" s="382"/>
      <c r="M61" s="382"/>
      <c r="N61" s="382"/>
      <c r="O61" s="382"/>
      <c r="P61" s="383"/>
      <c r="Q61" s="261"/>
      <c r="R61" s="262"/>
      <c r="W61" s="27"/>
    </row>
    <row r="62" spans="1:23" s="169" customFormat="1" ht="59.25" customHeight="1" x14ac:dyDescent="0.55000000000000004">
      <c r="A62" s="162"/>
      <c r="B62" s="163"/>
      <c r="C62" s="48" t="s">
        <v>34</v>
      </c>
      <c r="D62" s="48" t="s">
        <v>35</v>
      </c>
      <c r="E62" s="462" t="s">
        <v>36</v>
      </c>
      <c r="F62" s="462"/>
      <c r="G62" s="462"/>
      <c r="H62" s="463"/>
      <c r="I62" s="201" t="s">
        <v>37</v>
      </c>
      <c r="J62" s="248" t="s">
        <v>38</v>
      </c>
      <c r="K62" s="138" t="s">
        <v>39</v>
      </c>
      <c r="L62" s="249" t="s">
        <v>40</v>
      </c>
      <c r="M62" s="263" t="s">
        <v>41</v>
      </c>
      <c r="N62" s="408" t="s">
        <v>42</v>
      </c>
      <c r="O62" s="408"/>
      <c r="P62" s="409"/>
      <c r="Q62" s="264"/>
      <c r="R62" s="265"/>
      <c r="T62" s="252"/>
      <c r="W62" s="170"/>
    </row>
    <row r="63" spans="1:23" s="169" customFormat="1" ht="18.75" x14ac:dyDescent="0.3">
      <c r="A63" s="19"/>
      <c r="B63" s="114"/>
      <c r="C63" s="254" t="s">
        <v>43</v>
      </c>
      <c r="D63" s="255" t="s">
        <v>44</v>
      </c>
      <c r="E63" s="459" t="s">
        <v>45</v>
      </c>
      <c r="F63" s="460"/>
      <c r="G63" s="460"/>
      <c r="H63" s="461"/>
      <c r="I63" s="3"/>
      <c r="J63" s="242" t="str">
        <f>IF(I63="", "", --LEFT(I63, FIND(" ", I63)-1) * 12)</f>
        <v/>
      </c>
      <c r="K63" s="250">
        <v>10</v>
      </c>
      <c r="L63" s="13" t="str">
        <f>IF(OR(J63="", K63=""), "", J63 * K63)</f>
        <v/>
      </c>
      <c r="M63" s="251" t="s">
        <v>46</v>
      </c>
      <c r="N63" s="455" t="s">
        <v>47</v>
      </c>
      <c r="O63" s="422"/>
      <c r="P63" s="423"/>
      <c r="Q63" s="202"/>
      <c r="R63" s="215"/>
      <c r="T63" s="252" t="s">
        <v>48</v>
      </c>
      <c r="W63" s="170"/>
    </row>
    <row r="64" spans="1:23" ht="18.75" hidden="1" x14ac:dyDescent="0.3">
      <c r="A64" s="19"/>
      <c r="B64" s="114"/>
      <c r="C64" s="254" t="s">
        <v>43</v>
      </c>
      <c r="D64" s="256" t="s">
        <v>44</v>
      </c>
      <c r="E64" s="459" t="s">
        <v>49</v>
      </c>
      <c r="F64" s="460"/>
      <c r="G64" s="460"/>
      <c r="H64" s="461"/>
      <c r="I64" s="3"/>
      <c r="J64" s="242" t="str">
        <f t="shared" ref="J64" si="0">IF(I64="", "", --LEFT(I64, FIND(" ", I64)-1) * 12)</f>
        <v/>
      </c>
      <c r="K64" s="253">
        <v>10</v>
      </c>
      <c r="L64" s="13" t="str">
        <f t="shared" ref="L64:L69" si="1">IF(OR(J64="", K64=""), "", J64 * K64)</f>
        <v/>
      </c>
      <c r="M64" s="87" t="s">
        <v>50</v>
      </c>
      <c r="N64" s="455" t="s">
        <v>47</v>
      </c>
      <c r="O64" s="422"/>
      <c r="P64" s="423"/>
      <c r="Q64" s="202"/>
      <c r="R64" s="215"/>
      <c r="W64" s="27"/>
    </row>
    <row r="65" spans="1:23" ht="18.75" x14ac:dyDescent="0.3">
      <c r="A65" s="19"/>
      <c r="B65" s="114"/>
      <c r="C65" s="254" t="s">
        <v>43</v>
      </c>
      <c r="D65" s="256" t="s">
        <v>44</v>
      </c>
      <c r="E65" s="459" t="s">
        <v>51</v>
      </c>
      <c r="F65" s="460"/>
      <c r="G65" s="460"/>
      <c r="H65" s="461"/>
      <c r="I65" s="3"/>
      <c r="J65" s="242" t="str">
        <f>IF(I65="", "", --LEFT(I65, FIND(" ", I65)-1) * 20)</f>
        <v/>
      </c>
      <c r="K65" s="253">
        <v>6</v>
      </c>
      <c r="L65" s="13" t="str">
        <f>IF(OR(J65="", K65=""), "", J65 * K65)</f>
        <v/>
      </c>
      <c r="M65" s="86" t="s">
        <v>52</v>
      </c>
      <c r="N65" s="421" t="s">
        <v>53</v>
      </c>
      <c r="O65" s="422"/>
      <c r="P65" s="423"/>
      <c r="Q65" s="202"/>
      <c r="R65" s="215"/>
      <c r="T65" s="20" t="s">
        <v>54</v>
      </c>
      <c r="W65" s="27"/>
    </row>
    <row r="66" spans="1:23" ht="18.75" x14ac:dyDescent="0.3">
      <c r="A66" s="19"/>
      <c r="B66" s="114"/>
      <c r="C66" s="254" t="s">
        <v>43</v>
      </c>
      <c r="D66" s="256" t="s">
        <v>44</v>
      </c>
      <c r="E66" s="459" t="s">
        <v>55</v>
      </c>
      <c r="F66" s="460"/>
      <c r="G66" s="460"/>
      <c r="H66" s="461"/>
      <c r="I66" s="3"/>
      <c r="J66" s="242" t="str">
        <f>IF(I66="", "", --LEFT(I66, FIND(" ", I66)-1) * 6)</f>
        <v/>
      </c>
      <c r="K66" s="253">
        <v>14</v>
      </c>
      <c r="L66" s="13" t="str">
        <f t="shared" si="1"/>
        <v/>
      </c>
      <c r="M66" s="86" t="s">
        <v>56</v>
      </c>
      <c r="N66" s="421" t="s">
        <v>57</v>
      </c>
      <c r="O66" s="422"/>
      <c r="P66" s="423"/>
      <c r="Q66" s="202"/>
      <c r="R66" s="215"/>
      <c r="W66" s="27"/>
    </row>
    <row r="67" spans="1:23" ht="18.75" x14ac:dyDescent="0.3">
      <c r="A67" s="19"/>
      <c r="B67" s="114"/>
      <c r="C67" s="254" t="s">
        <v>43</v>
      </c>
      <c r="D67" s="256" t="s">
        <v>44</v>
      </c>
      <c r="E67" s="459" t="s">
        <v>58</v>
      </c>
      <c r="F67" s="460"/>
      <c r="G67" s="460"/>
      <c r="H67" s="461"/>
      <c r="I67" s="3"/>
      <c r="J67" s="242" t="str">
        <f>IF(I67="", "", --LEFT(I67, FIND(" ", I67)-1) * 16)</f>
        <v/>
      </c>
      <c r="K67" s="253">
        <v>8.5</v>
      </c>
      <c r="L67" s="13" t="str">
        <f t="shared" si="1"/>
        <v/>
      </c>
      <c r="M67" s="80" t="s">
        <v>59</v>
      </c>
      <c r="N67" s="421" t="s">
        <v>53</v>
      </c>
      <c r="O67" s="422"/>
      <c r="P67" s="423"/>
      <c r="Q67" s="202"/>
      <c r="R67" s="215"/>
      <c r="T67" s="20" t="s">
        <v>60</v>
      </c>
      <c r="W67" s="27"/>
    </row>
    <row r="68" spans="1:23" ht="18.75" x14ac:dyDescent="0.3">
      <c r="A68" s="19"/>
      <c r="B68" s="114"/>
      <c r="C68" s="254" t="s">
        <v>43</v>
      </c>
      <c r="D68" s="256" t="s">
        <v>44</v>
      </c>
      <c r="E68" s="459" t="s">
        <v>61</v>
      </c>
      <c r="F68" s="460"/>
      <c r="G68" s="460"/>
      <c r="H68" s="461"/>
      <c r="I68" s="3"/>
      <c r="J68" s="242" t="str">
        <f>IF(I68="", "", --LEFT(I68, FIND(" ", I68)-1) * 16)</f>
        <v/>
      </c>
      <c r="K68" s="253">
        <v>7</v>
      </c>
      <c r="L68" s="13" t="str">
        <f t="shared" si="1"/>
        <v/>
      </c>
      <c r="M68" s="80" t="s">
        <v>59</v>
      </c>
      <c r="N68" s="421" t="s">
        <v>53</v>
      </c>
      <c r="O68" s="422"/>
      <c r="P68" s="423"/>
      <c r="Q68" s="202"/>
      <c r="R68" s="215"/>
      <c r="W68" s="27"/>
    </row>
    <row r="69" spans="1:23" ht="18.75" x14ac:dyDescent="0.3">
      <c r="A69" s="19"/>
      <c r="B69" s="114"/>
      <c r="C69" s="257" t="s">
        <v>43</v>
      </c>
      <c r="D69" s="246" t="s">
        <v>44</v>
      </c>
      <c r="E69" s="459" t="s">
        <v>62</v>
      </c>
      <c r="F69" s="460"/>
      <c r="G69" s="460"/>
      <c r="H69" s="461"/>
      <c r="I69" s="3"/>
      <c r="J69" s="242" t="str">
        <f>IF(I69="", "", --LEFT(I69, FIND(" ", I69)-1) * 24)</f>
        <v/>
      </c>
      <c r="K69" s="253">
        <v>8.15</v>
      </c>
      <c r="L69" s="13" t="str">
        <f t="shared" si="1"/>
        <v/>
      </c>
      <c r="M69" s="80" t="s">
        <v>59</v>
      </c>
      <c r="N69" s="421" t="s">
        <v>53</v>
      </c>
      <c r="O69" s="422"/>
      <c r="P69" s="423"/>
      <c r="Q69" s="202"/>
      <c r="R69" s="215"/>
      <c r="W69" s="27"/>
    </row>
    <row r="70" spans="1:23" ht="18.75" x14ac:dyDescent="0.3">
      <c r="A70" s="19"/>
      <c r="B70" s="114"/>
      <c r="C70" s="257" t="s">
        <v>43</v>
      </c>
      <c r="D70" s="246" t="s">
        <v>44</v>
      </c>
      <c r="E70" s="459" t="s">
        <v>63</v>
      </c>
      <c r="F70" s="460"/>
      <c r="G70" s="460"/>
      <c r="H70" s="461"/>
      <c r="I70" s="3"/>
      <c r="J70" s="242" t="str">
        <f>IF(I70="", "", --LEFT(I70, FIND(" ", I70)-1) * 20)</f>
        <v/>
      </c>
      <c r="K70" s="253">
        <v>8.1999999999999993</v>
      </c>
      <c r="L70" s="13" t="str">
        <f>IF(OR(J70="", K70=""), "", J70 * K70)</f>
        <v/>
      </c>
      <c r="M70" s="80" t="s">
        <v>64</v>
      </c>
      <c r="N70" s="456" t="s">
        <v>53</v>
      </c>
      <c r="O70" s="457"/>
      <c r="P70" s="458"/>
      <c r="Q70" s="202"/>
      <c r="R70" s="215"/>
      <c r="W70" s="27"/>
    </row>
    <row r="71" spans="1:23" ht="21.75" thickBot="1" x14ac:dyDescent="0.3">
      <c r="A71" s="19"/>
      <c r="B71" s="114"/>
      <c r="C71" s="235"/>
      <c r="D71" s="224"/>
      <c r="E71" s="224"/>
      <c r="F71" s="224"/>
      <c r="G71" s="224"/>
      <c r="H71" s="236"/>
      <c r="I71" s="67"/>
      <c r="J71" s="67"/>
      <c r="K71" s="138"/>
      <c r="L71" s="71">
        <f>SUBTOTAL(9,L63:L70)</f>
        <v>0</v>
      </c>
      <c r="M71" s="247"/>
      <c r="N71" s="138"/>
      <c r="O71" s="213"/>
      <c r="P71" s="227"/>
      <c r="Q71" s="202"/>
      <c r="R71" s="215"/>
      <c r="W71" s="27"/>
    </row>
    <row r="72" spans="1:23" ht="55.15" customHeight="1" thickTop="1" x14ac:dyDescent="0.55000000000000004">
      <c r="A72" s="19"/>
      <c r="B72" s="114"/>
      <c r="C72" s="48"/>
      <c r="D72" s="48"/>
      <c r="E72" s="462" t="s">
        <v>65</v>
      </c>
      <c r="F72" s="462"/>
      <c r="G72" s="462"/>
      <c r="H72" s="463"/>
      <c r="I72" s="201" t="s">
        <v>37</v>
      </c>
      <c r="J72" s="248" t="s">
        <v>38</v>
      </c>
      <c r="K72" s="138" t="s">
        <v>39</v>
      </c>
      <c r="L72" s="143" t="s">
        <v>40</v>
      </c>
      <c r="M72" s="138"/>
      <c r="N72" s="408" t="s">
        <v>2546</v>
      </c>
      <c r="O72" s="408"/>
      <c r="P72" s="409"/>
      <c r="Q72" s="228"/>
      <c r="R72" s="120"/>
      <c r="W72" s="27"/>
    </row>
    <row r="73" spans="1:23" ht="18.75" x14ac:dyDescent="0.3">
      <c r="A73" s="19"/>
      <c r="B73" s="114"/>
      <c r="C73" s="245" t="s">
        <v>66</v>
      </c>
      <c r="D73" s="246" t="s">
        <v>67</v>
      </c>
      <c r="E73" s="459" t="s">
        <v>68</v>
      </c>
      <c r="F73" s="460"/>
      <c r="G73" s="460"/>
      <c r="H73" s="461"/>
      <c r="I73" s="3"/>
      <c r="J73" s="242" t="str">
        <f>IF(I73="", "", --LEFT(I73, FIND(" ", I73)-1) * 2)</f>
        <v/>
      </c>
      <c r="K73" s="243">
        <v>35</v>
      </c>
      <c r="L73" s="12" t="str">
        <f>IF(OR(J73="", K73=""), "", J73 * K73)</f>
        <v/>
      </c>
      <c r="M73" s="138"/>
      <c r="N73" s="455" t="s">
        <v>2545</v>
      </c>
      <c r="O73" s="422" t="s">
        <v>2545</v>
      </c>
      <c r="P73" s="423" t="s">
        <v>2545</v>
      </c>
      <c r="Q73" s="228"/>
      <c r="R73" s="120"/>
      <c r="W73" s="27"/>
    </row>
    <row r="74" spans="1:23" ht="18.75" x14ac:dyDescent="0.3">
      <c r="A74" s="19"/>
      <c r="B74" s="114"/>
      <c r="C74" s="245" t="s">
        <v>69</v>
      </c>
      <c r="D74" s="246" t="s">
        <v>67</v>
      </c>
      <c r="E74" s="459" t="s">
        <v>2182</v>
      </c>
      <c r="F74" s="460"/>
      <c r="G74" s="460"/>
      <c r="H74" s="461"/>
      <c r="I74" s="3"/>
      <c r="J74" s="242" t="str">
        <f>IF(I74="", "", --LEFT(I74, FIND(" ", I74)-1) * 6)</f>
        <v/>
      </c>
      <c r="K74" s="243">
        <v>19</v>
      </c>
      <c r="L74" s="12" t="str">
        <f t="shared" ref="L74:L75" si="2">IF(OR(J74="", K74=""), "", J74 * K74)</f>
        <v/>
      </c>
      <c r="M74" s="138"/>
      <c r="N74" s="455" t="s">
        <v>2544</v>
      </c>
      <c r="O74" s="422" t="s">
        <v>2544</v>
      </c>
      <c r="P74" s="423" t="s">
        <v>2544</v>
      </c>
      <c r="Q74" s="228"/>
      <c r="R74" s="120"/>
      <c r="W74" s="27"/>
    </row>
    <row r="75" spans="1:23" ht="18.75" x14ac:dyDescent="0.3">
      <c r="A75" s="19"/>
      <c r="B75" s="114"/>
      <c r="C75" s="245" t="s">
        <v>70</v>
      </c>
      <c r="D75" s="246" t="s">
        <v>67</v>
      </c>
      <c r="E75" s="459" t="s">
        <v>2181</v>
      </c>
      <c r="F75" s="460"/>
      <c r="G75" s="460"/>
      <c r="H75" s="461"/>
      <c r="I75" s="3"/>
      <c r="J75" s="242" t="str">
        <f>IF(I75="", "", --LEFT(I75, FIND(" ", I75)-1) * 16)</f>
        <v/>
      </c>
      <c r="K75" s="244">
        <v>10</v>
      </c>
      <c r="L75" s="12" t="str">
        <f t="shared" si="2"/>
        <v/>
      </c>
      <c r="M75" s="138"/>
      <c r="N75" s="455" t="s">
        <v>2543</v>
      </c>
      <c r="O75" s="422" t="s">
        <v>2545</v>
      </c>
      <c r="P75" s="423" t="s">
        <v>2545</v>
      </c>
      <c r="Q75" s="228"/>
      <c r="R75" s="120"/>
      <c r="W75" s="27"/>
    </row>
    <row r="76" spans="1:23" ht="24.95" customHeight="1" thickBot="1" x14ac:dyDescent="0.3">
      <c r="A76" s="19"/>
      <c r="B76" s="114"/>
      <c r="C76" s="235"/>
      <c r="D76" s="224"/>
      <c r="E76" s="224"/>
      <c r="F76" s="224"/>
      <c r="G76" s="224"/>
      <c r="H76" s="236"/>
      <c r="I76" s="67"/>
      <c r="J76" s="67"/>
      <c r="K76" s="138"/>
      <c r="L76" s="149">
        <f>SUBTOTAL(9,L73:L75)</f>
        <v>0</v>
      </c>
      <c r="M76" s="138"/>
      <c r="N76" s="138"/>
      <c r="O76" s="213"/>
      <c r="P76" s="227"/>
      <c r="Q76" s="228"/>
      <c r="R76" s="120"/>
      <c r="W76" s="27"/>
    </row>
    <row r="77" spans="1:23" ht="51" customHeight="1" thickTop="1" x14ac:dyDescent="0.55000000000000004">
      <c r="A77" s="19"/>
      <c r="C77" s="237"/>
      <c r="D77" s="238"/>
      <c r="E77" s="499" t="s">
        <v>71</v>
      </c>
      <c r="F77" s="499"/>
      <c r="G77" s="499"/>
      <c r="H77" s="500"/>
      <c r="I77" s="239" t="s">
        <v>37</v>
      </c>
      <c r="J77" s="240" t="s">
        <v>72</v>
      </c>
      <c r="K77" s="241"/>
      <c r="L77" s="47"/>
      <c r="M77" s="138" t="s">
        <v>41</v>
      </c>
      <c r="N77" s="408" t="s">
        <v>42</v>
      </c>
      <c r="O77" s="408"/>
      <c r="P77" s="409"/>
      <c r="Q77" s="228"/>
      <c r="R77" s="120"/>
    </row>
    <row r="78" spans="1:23" ht="18.75" x14ac:dyDescent="0.3">
      <c r="A78" s="19"/>
      <c r="C78" s="83" t="s">
        <v>88</v>
      </c>
      <c r="D78" s="84" t="s">
        <v>1014</v>
      </c>
      <c r="E78" s="429" t="s">
        <v>1035</v>
      </c>
      <c r="F78" s="430"/>
      <c r="G78" s="430" t="s">
        <v>1036</v>
      </c>
      <c r="H78" s="431"/>
      <c r="I78" s="1"/>
      <c r="J78" s="2"/>
      <c r="K78" s="80">
        <v>20</v>
      </c>
      <c r="L78" s="145" t="str">
        <f>IF(AND(I78="",J78=""),"",(I78*K78)+(J78*(K78+2.25)))</f>
        <v/>
      </c>
      <c r="M78" s="86" t="s">
        <v>360</v>
      </c>
      <c r="N78" s="388" t="s">
        <v>357</v>
      </c>
      <c r="O78" s="389"/>
      <c r="P78" s="390"/>
      <c r="Q78" s="202"/>
      <c r="R78" s="215"/>
    </row>
    <row r="79" spans="1:23" ht="18.75" x14ac:dyDescent="0.3">
      <c r="A79" s="19"/>
      <c r="C79" s="83" t="s">
        <v>88</v>
      </c>
      <c r="D79" s="84" t="s">
        <v>1014</v>
      </c>
      <c r="E79" s="504" t="s">
        <v>1174</v>
      </c>
      <c r="F79" s="505"/>
      <c r="G79" s="505" t="s">
        <v>1175</v>
      </c>
      <c r="H79" s="506"/>
      <c r="I79" s="1"/>
      <c r="J79" s="2"/>
      <c r="K79" s="80">
        <v>20</v>
      </c>
      <c r="L79" s="145" t="str">
        <f>IF(AND(I79="",J79=""),"",(I79*K79)+(J79*(K79+2.25)))</f>
        <v/>
      </c>
      <c r="M79" s="86" t="s">
        <v>464</v>
      </c>
      <c r="N79" s="388" t="s">
        <v>357</v>
      </c>
      <c r="O79" s="389"/>
      <c r="P79" s="390"/>
      <c r="Q79" s="202"/>
      <c r="R79" s="215"/>
    </row>
    <row r="80" spans="1:23" ht="18.75" x14ac:dyDescent="0.3">
      <c r="A80" s="19"/>
      <c r="C80" s="83" t="s">
        <v>73</v>
      </c>
      <c r="D80" s="84" t="s">
        <v>1014</v>
      </c>
      <c r="E80" s="429" t="s">
        <v>1451</v>
      </c>
      <c r="F80" s="430"/>
      <c r="G80" s="430" t="s">
        <v>1452</v>
      </c>
      <c r="H80" s="431"/>
      <c r="I80" s="1"/>
      <c r="J80" s="2"/>
      <c r="K80" s="80">
        <v>30</v>
      </c>
      <c r="L80" s="145" t="str">
        <f>IF(AND(I80="",J80=""),"",(I80*K80)+(J80*(K80+3.47)))</f>
        <v/>
      </c>
      <c r="M80" s="80" t="s">
        <v>617</v>
      </c>
      <c r="N80" s="388" t="s">
        <v>77</v>
      </c>
      <c r="O80" s="389"/>
      <c r="P80" s="390"/>
      <c r="Q80" s="202"/>
      <c r="R80" s="215"/>
    </row>
    <row r="81" spans="1:18" ht="18.75" x14ac:dyDescent="0.3">
      <c r="A81" s="19"/>
      <c r="C81" s="86" t="s">
        <v>73</v>
      </c>
      <c r="D81" s="84" t="s">
        <v>1014</v>
      </c>
      <c r="E81" s="429" t="s">
        <v>74</v>
      </c>
      <c r="F81" s="430"/>
      <c r="G81" s="430" t="s">
        <v>75</v>
      </c>
      <c r="H81" s="431"/>
      <c r="I81" s="1"/>
      <c r="J81" s="2"/>
      <c r="K81" s="80">
        <v>30</v>
      </c>
      <c r="L81" s="145" t="str">
        <f>IF(AND(I81="",J81=""),"",(I81*K81)+(J81*(K81+3.47)))</f>
        <v/>
      </c>
      <c r="M81" s="80" t="s">
        <v>76</v>
      </c>
      <c r="N81" s="388" t="s">
        <v>77</v>
      </c>
      <c r="O81" s="389"/>
      <c r="P81" s="390"/>
      <c r="Q81" s="202"/>
      <c r="R81" s="215"/>
    </row>
    <row r="82" spans="1:18" ht="18.75" x14ac:dyDescent="0.3">
      <c r="A82" s="19"/>
      <c r="C82" s="86" t="s">
        <v>73</v>
      </c>
      <c r="D82" s="84" t="s">
        <v>1014</v>
      </c>
      <c r="E82" s="429" t="s">
        <v>78</v>
      </c>
      <c r="F82" s="430"/>
      <c r="G82" s="430" t="s">
        <v>79</v>
      </c>
      <c r="H82" s="431"/>
      <c r="I82" s="1"/>
      <c r="J82" s="2"/>
      <c r="K82" s="80">
        <v>30</v>
      </c>
      <c r="L82" s="145" t="str">
        <f>IF(AND(I82="",J82=""),"",(I82*K82)+(J82*(K82+3.47)))</f>
        <v/>
      </c>
      <c r="M82" s="80" t="s">
        <v>76</v>
      </c>
      <c r="N82" s="388" t="s">
        <v>77</v>
      </c>
      <c r="O82" s="389"/>
      <c r="P82" s="390"/>
      <c r="Q82" s="202"/>
      <c r="R82" s="215"/>
    </row>
    <row r="83" spans="1:18" ht="21.75" thickBot="1" x14ac:dyDescent="0.3">
      <c r="A83" s="19"/>
      <c r="C83" s="223"/>
      <c r="D83" s="224"/>
      <c r="E83" s="224"/>
      <c r="F83" s="224"/>
      <c r="G83" s="224"/>
      <c r="H83" s="224"/>
      <c r="I83" s="225"/>
      <c r="J83" s="225"/>
      <c r="K83" s="226"/>
      <c r="L83" s="149">
        <f>SUBTOTAL(9,L78:L82)</f>
        <v>0</v>
      </c>
      <c r="M83" s="138"/>
      <c r="N83" s="138"/>
      <c r="O83" s="213"/>
      <c r="P83" s="227"/>
      <c r="Q83" s="228"/>
      <c r="R83" s="120"/>
    </row>
    <row r="84" spans="1:18" ht="35.25" thickTop="1" x14ac:dyDescent="0.55000000000000004">
      <c r="A84" s="19"/>
      <c r="C84" s="229"/>
      <c r="D84" s="65"/>
      <c r="E84" s="496" t="s">
        <v>84</v>
      </c>
      <c r="F84" s="496"/>
      <c r="G84" s="496"/>
      <c r="H84" s="496"/>
      <c r="I84" s="467" t="s">
        <v>85</v>
      </c>
      <c r="J84" s="467"/>
      <c r="K84" s="138"/>
      <c r="L84" s="138"/>
      <c r="M84" s="138"/>
      <c r="N84" s="138"/>
      <c r="O84" s="213"/>
      <c r="P84" s="227"/>
      <c r="Q84" s="228"/>
      <c r="R84" s="120"/>
    </row>
    <row r="85" spans="1:18" ht="53.25" customHeight="1" x14ac:dyDescent="0.35">
      <c r="A85" s="19"/>
      <c r="C85" s="230"/>
      <c r="D85" s="231"/>
      <c r="E85" s="497" t="s">
        <v>86</v>
      </c>
      <c r="F85" s="497"/>
      <c r="G85" s="497"/>
      <c r="H85" s="498"/>
      <c r="I85" s="232" t="s">
        <v>37</v>
      </c>
      <c r="J85" s="166" t="s">
        <v>72</v>
      </c>
      <c r="K85" s="233" t="s">
        <v>87</v>
      </c>
      <c r="L85" s="234"/>
      <c r="M85" s="48" t="s">
        <v>41</v>
      </c>
      <c r="N85" s="408" t="s">
        <v>42</v>
      </c>
      <c r="O85" s="408"/>
      <c r="P85" s="409"/>
      <c r="Q85" s="228"/>
      <c r="R85" s="120"/>
    </row>
    <row r="86" spans="1:18" ht="18.75" x14ac:dyDescent="0.3">
      <c r="A86" s="19"/>
      <c r="C86" s="222" t="s">
        <v>88</v>
      </c>
      <c r="D86" s="84" t="s">
        <v>1772</v>
      </c>
      <c r="E86" s="429" t="s">
        <v>274</v>
      </c>
      <c r="F86" s="430"/>
      <c r="G86" s="430" t="s">
        <v>275</v>
      </c>
      <c r="H86" s="431"/>
      <c r="I86" s="1"/>
      <c r="J86" s="7"/>
      <c r="K86" s="80">
        <v>75</v>
      </c>
      <c r="L86" s="145" t="str">
        <f>IF(AND(I86="",J86=""),"",(I86*K86)+(J86*(K86+2.25)))</f>
        <v/>
      </c>
      <c r="M86" s="86" t="s">
        <v>276</v>
      </c>
      <c r="N86" s="421" t="s">
        <v>83</v>
      </c>
      <c r="O86" s="422"/>
      <c r="P86" s="423"/>
      <c r="Q86" s="202"/>
      <c r="R86" s="215"/>
    </row>
    <row r="87" spans="1:18" ht="18.75" x14ac:dyDescent="0.3">
      <c r="A87" s="19"/>
      <c r="C87" s="222" t="s">
        <v>88</v>
      </c>
      <c r="D87" s="84" t="s">
        <v>1772</v>
      </c>
      <c r="E87" s="429" t="s">
        <v>285</v>
      </c>
      <c r="F87" s="430"/>
      <c r="G87" s="430" t="s">
        <v>286</v>
      </c>
      <c r="H87" s="431"/>
      <c r="I87" s="1"/>
      <c r="J87" s="7"/>
      <c r="K87" s="80">
        <v>150</v>
      </c>
      <c r="L87" s="145" t="str">
        <f>IF(AND(I87="",J87=""),"",(I87*K87)+(J87*(K87+2.25)))</f>
        <v/>
      </c>
      <c r="M87" s="80" t="s">
        <v>89</v>
      </c>
      <c r="N87" s="421" t="s">
        <v>83</v>
      </c>
      <c r="O87" s="422"/>
      <c r="P87" s="423"/>
      <c r="Q87" s="202"/>
      <c r="R87" s="215"/>
    </row>
    <row r="88" spans="1:18" ht="18.75" x14ac:dyDescent="0.3">
      <c r="A88" s="19"/>
      <c r="C88" s="222" t="s">
        <v>88</v>
      </c>
      <c r="D88" s="84" t="s">
        <v>1772</v>
      </c>
      <c r="E88" s="429" t="s">
        <v>2535</v>
      </c>
      <c r="F88" s="430"/>
      <c r="G88" s="430"/>
      <c r="H88" s="431"/>
      <c r="I88" s="1"/>
      <c r="J88" s="7"/>
      <c r="K88" s="80">
        <v>150</v>
      </c>
      <c r="L88" s="145" t="str">
        <f t="shared" ref="L88:L112" si="3">IF(AND(I88="",J88=""),"",(I88*K88)+(J88*(K88+2.25)))</f>
        <v/>
      </c>
      <c r="M88" s="80" t="s">
        <v>89</v>
      </c>
      <c r="N88" s="421" t="s">
        <v>83</v>
      </c>
      <c r="O88" s="422"/>
      <c r="P88" s="423"/>
      <c r="Q88" s="202"/>
      <c r="R88" s="215"/>
    </row>
    <row r="89" spans="1:18" ht="18.75" x14ac:dyDescent="0.3">
      <c r="A89" s="19"/>
      <c r="C89" s="222" t="s">
        <v>88</v>
      </c>
      <c r="D89" s="84" t="s">
        <v>1772</v>
      </c>
      <c r="E89" s="429" t="s">
        <v>307</v>
      </c>
      <c r="F89" s="430"/>
      <c r="G89" s="430" t="s">
        <v>308</v>
      </c>
      <c r="H89" s="431"/>
      <c r="I89" s="1"/>
      <c r="J89" s="7"/>
      <c r="K89" s="80">
        <v>150</v>
      </c>
      <c r="L89" s="145" t="str">
        <f t="shared" si="3"/>
        <v/>
      </c>
      <c r="M89" s="80" t="s">
        <v>89</v>
      </c>
      <c r="N89" s="421" t="s">
        <v>83</v>
      </c>
      <c r="O89" s="422"/>
      <c r="P89" s="423"/>
      <c r="Q89" s="202"/>
      <c r="R89" s="215"/>
    </row>
    <row r="90" spans="1:18" ht="18.75" x14ac:dyDescent="0.3">
      <c r="A90" s="19"/>
      <c r="C90" s="222" t="s">
        <v>88</v>
      </c>
      <c r="D90" s="84" t="s">
        <v>1772</v>
      </c>
      <c r="E90" s="429" t="s">
        <v>2536</v>
      </c>
      <c r="F90" s="430"/>
      <c r="G90" s="430"/>
      <c r="H90" s="431"/>
      <c r="I90" s="1"/>
      <c r="J90" s="7"/>
      <c r="K90" s="80">
        <v>150</v>
      </c>
      <c r="L90" s="145" t="str">
        <f t="shared" si="3"/>
        <v/>
      </c>
      <c r="M90" s="80" t="s">
        <v>89</v>
      </c>
      <c r="N90" s="421" t="s">
        <v>83</v>
      </c>
      <c r="O90" s="422"/>
      <c r="P90" s="423"/>
      <c r="Q90" s="202"/>
      <c r="R90" s="215"/>
    </row>
    <row r="91" spans="1:18" ht="18.75" x14ac:dyDescent="0.3">
      <c r="A91" s="19"/>
      <c r="C91" s="222" t="s">
        <v>88</v>
      </c>
      <c r="D91" s="84" t="s">
        <v>1772</v>
      </c>
      <c r="E91" s="429" t="s">
        <v>2137</v>
      </c>
      <c r="F91" s="430"/>
      <c r="G91" s="430" t="s">
        <v>327</v>
      </c>
      <c r="H91" s="431"/>
      <c r="I91" s="1"/>
      <c r="J91" s="7"/>
      <c r="K91" s="80">
        <v>150</v>
      </c>
      <c r="L91" s="145" t="str">
        <f t="shared" si="3"/>
        <v/>
      </c>
      <c r="M91" s="80" t="s">
        <v>89</v>
      </c>
      <c r="N91" s="421" t="s">
        <v>83</v>
      </c>
      <c r="O91" s="422"/>
      <c r="P91" s="423"/>
      <c r="Q91" s="202"/>
      <c r="R91" s="215"/>
    </row>
    <row r="92" spans="1:18" ht="18.75" x14ac:dyDescent="0.3">
      <c r="A92" s="19"/>
      <c r="C92" s="222" t="s">
        <v>88</v>
      </c>
      <c r="D92" s="84" t="s">
        <v>1772</v>
      </c>
      <c r="E92" s="429" t="s">
        <v>331</v>
      </c>
      <c r="F92" s="430"/>
      <c r="G92" s="430" t="s">
        <v>332</v>
      </c>
      <c r="H92" s="431"/>
      <c r="I92" s="1"/>
      <c r="J92" s="7"/>
      <c r="K92" s="80">
        <v>150</v>
      </c>
      <c r="L92" s="145" t="str">
        <f t="shared" si="3"/>
        <v/>
      </c>
      <c r="M92" s="80" t="s">
        <v>89</v>
      </c>
      <c r="N92" s="421" t="s">
        <v>83</v>
      </c>
      <c r="O92" s="422"/>
      <c r="P92" s="423"/>
      <c r="Q92" s="202"/>
      <c r="R92" s="215"/>
    </row>
    <row r="93" spans="1:18" ht="18.75" x14ac:dyDescent="0.3">
      <c r="A93" s="19"/>
      <c r="C93" s="222" t="s">
        <v>88</v>
      </c>
      <c r="D93" s="84" t="s">
        <v>1772</v>
      </c>
      <c r="E93" s="429" t="s">
        <v>341</v>
      </c>
      <c r="F93" s="430"/>
      <c r="G93" s="430" t="s">
        <v>342</v>
      </c>
      <c r="H93" s="431"/>
      <c r="I93" s="1"/>
      <c r="J93" s="7"/>
      <c r="K93" s="80">
        <v>150</v>
      </c>
      <c r="L93" s="145" t="str">
        <f t="shared" si="3"/>
        <v/>
      </c>
      <c r="M93" s="80" t="s">
        <v>89</v>
      </c>
      <c r="N93" s="421" t="s">
        <v>83</v>
      </c>
      <c r="O93" s="422"/>
      <c r="P93" s="423"/>
      <c r="Q93" s="202"/>
      <c r="R93" s="215"/>
    </row>
    <row r="94" spans="1:18" ht="18.75" x14ac:dyDescent="0.3">
      <c r="A94" s="19"/>
      <c r="C94" s="222" t="s">
        <v>88</v>
      </c>
      <c r="D94" s="84" t="s">
        <v>1772</v>
      </c>
      <c r="E94" s="429" t="s">
        <v>353</v>
      </c>
      <c r="F94" s="430"/>
      <c r="G94" s="430" t="s">
        <v>354</v>
      </c>
      <c r="H94" s="431"/>
      <c r="I94" s="1"/>
      <c r="J94" s="7"/>
      <c r="K94" s="80">
        <v>150</v>
      </c>
      <c r="L94" s="145" t="str">
        <f t="shared" si="3"/>
        <v/>
      </c>
      <c r="M94" s="80" t="s">
        <v>89</v>
      </c>
      <c r="N94" s="421" t="s">
        <v>83</v>
      </c>
      <c r="O94" s="422"/>
      <c r="P94" s="423"/>
      <c r="Q94" s="202"/>
      <c r="R94" s="215"/>
    </row>
    <row r="95" spans="1:18" ht="18.75" hidden="1" x14ac:dyDescent="0.3">
      <c r="A95" s="19"/>
      <c r="C95" s="222" t="s">
        <v>88</v>
      </c>
      <c r="D95" s="84" t="s">
        <v>1772</v>
      </c>
      <c r="E95" s="429"/>
      <c r="F95" s="430"/>
      <c r="G95" s="430"/>
      <c r="H95" s="431"/>
      <c r="I95" s="1"/>
      <c r="J95" s="8"/>
      <c r="K95" s="80">
        <v>150</v>
      </c>
      <c r="L95" s="145" t="str">
        <f t="shared" si="3"/>
        <v/>
      </c>
      <c r="M95" s="80" t="s">
        <v>89</v>
      </c>
      <c r="N95" s="421" t="s">
        <v>83</v>
      </c>
      <c r="O95" s="422"/>
      <c r="P95" s="423"/>
      <c r="Q95" s="202"/>
      <c r="R95" s="215"/>
    </row>
    <row r="96" spans="1:18" ht="18.75" hidden="1" x14ac:dyDescent="0.3">
      <c r="A96" s="19"/>
      <c r="C96" s="222" t="s">
        <v>88</v>
      </c>
      <c r="D96" s="84" t="s">
        <v>1772</v>
      </c>
      <c r="E96" s="429"/>
      <c r="F96" s="430"/>
      <c r="G96" s="430"/>
      <c r="H96" s="431"/>
      <c r="I96" s="1"/>
      <c r="J96" s="8"/>
      <c r="K96" s="80">
        <v>150</v>
      </c>
      <c r="L96" s="145" t="str">
        <f t="shared" si="3"/>
        <v/>
      </c>
      <c r="M96" s="80" t="s">
        <v>89</v>
      </c>
      <c r="N96" s="421" t="s">
        <v>83</v>
      </c>
      <c r="O96" s="422"/>
      <c r="P96" s="423"/>
      <c r="Q96" s="202"/>
      <c r="R96" s="215"/>
    </row>
    <row r="97" spans="1:18" ht="18.75" hidden="1" x14ac:dyDescent="0.3">
      <c r="A97" s="19"/>
      <c r="C97" s="222" t="s">
        <v>88</v>
      </c>
      <c r="D97" s="84" t="s">
        <v>1772</v>
      </c>
      <c r="E97" s="429"/>
      <c r="F97" s="430"/>
      <c r="G97" s="430"/>
      <c r="H97" s="431"/>
      <c r="I97" s="1"/>
      <c r="J97" s="8"/>
      <c r="K97" s="80">
        <v>150</v>
      </c>
      <c r="L97" s="145" t="str">
        <f t="shared" si="3"/>
        <v/>
      </c>
      <c r="M97" s="80" t="s">
        <v>89</v>
      </c>
      <c r="N97" s="421" t="s">
        <v>83</v>
      </c>
      <c r="O97" s="422"/>
      <c r="P97" s="423"/>
      <c r="Q97" s="202"/>
      <c r="R97" s="215"/>
    </row>
    <row r="98" spans="1:18" ht="18.75" hidden="1" x14ac:dyDescent="0.3">
      <c r="A98" s="19"/>
      <c r="C98" s="222" t="s">
        <v>88</v>
      </c>
      <c r="D98" s="84" t="s">
        <v>1772</v>
      </c>
      <c r="E98" s="429"/>
      <c r="F98" s="430"/>
      <c r="G98" s="430"/>
      <c r="H98" s="431"/>
      <c r="I98" s="1"/>
      <c r="J98" s="8"/>
      <c r="K98" s="80">
        <v>150</v>
      </c>
      <c r="L98" s="145" t="str">
        <f t="shared" si="3"/>
        <v/>
      </c>
      <c r="M98" s="80" t="s">
        <v>89</v>
      </c>
      <c r="N98" s="421" t="s">
        <v>83</v>
      </c>
      <c r="O98" s="422"/>
      <c r="P98" s="423"/>
      <c r="Q98" s="202"/>
      <c r="R98" s="215"/>
    </row>
    <row r="99" spans="1:18" ht="18.75" hidden="1" x14ac:dyDescent="0.3">
      <c r="A99" s="19"/>
      <c r="C99" s="222" t="s">
        <v>88</v>
      </c>
      <c r="D99" s="84" t="s">
        <v>1772</v>
      </c>
      <c r="E99" s="429"/>
      <c r="F99" s="430"/>
      <c r="G99" s="430"/>
      <c r="H99" s="431"/>
      <c r="I99" s="1"/>
      <c r="J99" s="8"/>
      <c r="K99" s="80">
        <v>150</v>
      </c>
      <c r="L99" s="145" t="str">
        <f t="shared" si="3"/>
        <v/>
      </c>
      <c r="M99" s="80" t="s">
        <v>89</v>
      </c>
      <c r="N99" s="421" t="s">
        <v>83</v>
      </c>
      <c r="O99" s="422"/>
      <c r="P99" s="423"/>
      <c r="Q99" s="202"/>
      <c r="R99" s="215"/>
    </row>
    <row r="100" spans="1:18" ht="18.75" hidden="1" x14ac:dyDescent="0.3">
      <c r="A100" s="19"/>
      <c r="C100" s="222" t="s">
        <v>88</v>
      </c>
      <c r="D100" s="84" t="s">
        <v>1772</v>
      </c>
      <c r="E100" s="429"/>
      <c r="F100" s="430"/>
      <c r="G100" s="430"/>
      <c r="H100" s="431"/>
      <c r="I100" s="1"/>
      <c r="J100" s="8"/>
      <c r="K100" s="80">
        <v>150</v>
      </c>
      <c r="L100" s="145" t="str">
        <f t="shared" si="3"/>
        <v/>
      </c>
      <c r="M100" s="80" t="s">
        <v>89</v>
      </c>
      <c r="N100" s="421" t="s">
        <v>83</v>
      </c>
      <c r="O100" s="422"/>
      <c r="P100" s="423"/>
      <c r="Q100" s="202"/>
      <c r="R100" s="215"/>
    </row>
    <row r="101" spans="1:18" ht="18.75" hidden="1" x14ac:dyDescent="0.3">
      <c r="A101" s="19"/>
      <c r="C101" s="222" t="s">
        <v>88</v>
      </c>
      <c r="D101" s="84" t="s">
        <v>1772</v>
      </c>
      <c r="E101" s="429"/>
      <c r="F101" s="430"/>
      <c r="G101" s="430"/>
      <c r="H101" s="431"/>
      <c r="I101" s="1"/>
      <c r="J101" s="8"/>
      <c r="K101" s="80">
        <v>150</v>
      </c>
      <c r="L101" s="145" t="str">
        <f t="shared" si="3"/>
        <v/>
      </c>
      <c r="M101" s="80" t="s">
        <v>89</v>
      </c>
      <c r="N101" s="421" t="s">
        <v>83</v>
      </c>
      <c r="O101" s="422"/>
      <c r="P101" s="423"/>
      <c r="Q101" s="202"/>
      <c r="R101" s="215"/>
    </row>
    <row r="102" spans="1:18" ht="18.75" hidden="1" x14ac:dyDescent="0.3">
      <c r="A102" s="19"/>
      <c r="C102" s="222" t="s">
        <v>88</v>
      </c>
      <c r="D102" s="84" t="s">
        <v>1772</v>
      </c>
      <c r="E102" s="429"/>
      <c r="F102" s="430"/>
      <c r="G102" s="430"/>
      <c r="H102" s="431"/>
      <c r="I102" s="1"/>
      <c r="J102" s="8"/>
      <c r="K102" s="80">
        <v>150</v>
      </c>
      <c r="L102" s="145" t="str">
        <f t="shared" si="3"/>
        <v/>
      </c>
      <c r="M102" s="80" t="s">
        <v>89</v>
      </c>
      <c r="N102" s="421" t="s">
        <v>83</v>
      </c>
      <c r="O102" s="422"/>
      <c r="P102" s="423"/>
      <c r="Q102" s="202"/>
      <c r="R102" s="215"/>
    </row>
    <row r="103" spans="1:18" ht="18.75" hidden="1" x14ac:dyDescent="0.3">
      <c r="A103" s="19"/>
      <c r="C103" s="222" t="s">
        <v>88</v>
      </c>
      <c r="D103" s="84" t="s">
        <v>1772</v>
      </c>
      <c r="E103" s="429"/>
      <c r="F103" s="430"/>
      <c r="G103" s="430"/>
      <c r="H103" s="431"/>
      <c r="I103" s="1"/>
      <c r="J103" s="8"/>
      <c r="K103" s="80">
        <v>150</v>
      </c>
      <c r="L103" s="145" t="str">
        <f t="shared" si="3"/>
        <v/>
      </c>
      <c r="M103" s="80" t="s">
        <v>89</v>
      </c>
      <c r="N103" s="421" t="s">
        <v>83</v>
      </c>
      <c r="O103" s="422"/>
      <c r="P103" s="423"/>
      <c r="Q103" s="202"/>
      <c r="R103" s="215"/>
    </row>
    <row r="104" spans="1:18" ht="18.75" hidden="1" x14ac:dyDescent="0.3">
      <c r="A104" s="19"/>
      <c r="C104" s="222" t="s">
        <v>88</v>
      </c>
      <c r="D104" s="84" t="s">
        <v>1772</v>
      </c>
      <c r="E104" s="429"/>
      <c r="F104" s="430"/>
      <c r="G104" s="430"/>
      <c r="H104" s="431"/>
      <c r="I104" s="1"/>
      <c r="J104" s="8"/>
      <c r="K104" s="80">
        <v>150</v>
      </c>
      <c r="L104" s="145" t="str">
        <f t="shared" si="3"/>
        <v/>
      </c>
      <c r="M104" s="80" t="s">
        <v>89</v>
      </c>
      <c r="N104" s="421" t="s">
        <v>83</v>
      </c>
      <c r="O104" s="422"/>
      <c r="P104" s="423"/>
      <c r="Q104" s="202"/>
      <c r="R104" s="215"/>
    </row>
    <row r="105" spans="1:18" ht="18.75" hidden="1" x14ac:dyDescent="0.3">
      <c r="A105" s="19"/>
      <c r="C105" s="222" t="s">
        <v>88</v>
      </c>
      <c r="D105" s="84" t="s">
        <v>1772</v>
      </c>
      <c r="E105" s="429"/>
      <c r="F105" s="430"/>
      <c r="G105" s="430"/>
      <c r="H105" s="431"/>
      <c r="I105" s="1"/>
      <c r="J105" s="8"/>
      <c r="K105" s="80">
        <v>150</v>
      </c>
      <c r="L105" s="145" t="str">
        <f t="shared" si="3"/>
        <v/>
      </c>
      <c r="M105" s="80" t="s">
        <v>89</v>
      </c>
      <c r="N105" s="421" t="s">
        <v>83</v>
      </c>
      <c r="O105" s="422"/>
      <c r="P105" s="423"/>
      <c r="Q105" s="202"/>
      <c r="R105" s="215"/>
    </row>
    <row r="106" spans="1:18" ht="18.75" hidden="1" x14ac:dyDescent="0.3">
      <c r="A106" s="19"/>
      <c r="C106" s="222" t="s">
        <v>88</v>
      </c>
      <c r="D106" s="84" t="s">
        <v>1772</v>
      </c>
      <c r="E106" s="429"/>
      <c r="F106" s="430"/>
      <c r="G106" s="430"/>
      <c r="H106" s="431"/>
      <c r="I106" s="1"/>
      <c r="J106" s="8"/>
      <c r="K106" s="80">
        <v>150</v>
      </c>
      <c r="L106" s="145" t="str">
        <f t="shared" si="3"/>
        <v/>
      </c>
      <c r="M106" s="80" t="s">
        <v>89</v>
      </c>
      <c r="N106" s="421" t="s">
        <v>83</v>
      </c>
      <c r="O106" s="422"/>
      <c r="P106" s="423"/>
      <c r="Q106" s="202"/>
      <c r="R106" s="215"/>
    </row>
    <row r="107" spans="1:18" ht="18.75" hidden="1" x14ac:dyDescent="0.3">
      <c r="A107" s="19"/>
      <c r="C107" s="222" t="s">
        <v>88</v>
      </c>
      <c r="D107" s="84" t="s">
        <v>1772</v>
      </c>
      <c r="E107" s="429"/>
      <c r="F107" s="430"/>
      <c r="G107" s="430"/>
      <c r="H107" s="431"/>
      <c r="I107" s="1"/>
      <c r="J107" s="8"/>
      <c r="K107" s="80">
        <v>150</v>
      </c>
      <c r="L107" s="145" t="str">
        <f t="shared" si="3"/>
        <v/>
      </c>
      <c r="M107" s="80" t="s">
        <v>89</v>
      </c>
      <c r="N107" s="421" t="s">
        <v>83</v>
      </c>
      <c r="O107" s="422"/>
      <c r="P107" s="423"/>
      <c r="Q107" s="202"/>
      <c r="R107" s="215"/>
    </row>
    <row r="108" spans="1:18" ht="18.75" hidden="1" x14ac:dyDescent="0.3">
      <c r="A108" s="19"/>
      <c r="C108" s="222" t="s">
        <v>88</v>
      </c>
      <c r="D108" s="84" t="s">
        <v>1772</v>
      </c>
      <c r="E108" s="429"/>
      <c r="F108" s="430"/>
      <c r="G108" s="430"/>
      <c r="H108" s="431"/>
      <c r="I108" s="1"/>
      <c r="J108" s="8"/>
      <c r="K108" s="80">
        <v>150</v>
      </c>
      <c r="L108" s="145" t="str">
        <f t="shared" si="3"/>
        <v/>
      </c>
      <c r="M108" s="80" t="s">
        <v>89</v>
      </c>
      <c r="N108" s="421" t="s">
        <v>83</v>
      </c>
      <c r="O108" s="422"/>
      <c r="P108" s="423"/>
      <c r="Q108" s="202"/>
      <c r="R108" s="215"/>
    </row>
    <row r="109" spans="1:18" ht="18.75" hidden="1" x14ac:dyDescent="0.3">
      <c r="A109" s="19"/>
      <c r="C109" s="222" t="s">
        <v>88</v>
      </c>
      <c r="D109" s="84" t="s">
        <v>1772</v>
      </c>
      <c r="E109" s="429"/>
      <c r="F109" s="430"/>
      <c r="G109" s="430"/>
      <c r="H109" s="431"/>
      <c r="I109" s="1"/>
      <c r="J109" s="8"/>
      <c r="K109" s="80">
        <v>150</v>
      </c>
      <c r="L109" s="145" t="str">
        <f t="shared" si="3"/>
        <v/>
      </c>
      <c r="M109" s="80" t="s">
        <v>89</v>
      </c>
      <c r="N109" s="421" t="s">
        <v>83</v>
      </c>
      <c r="O109" s="422"/>
      <c r="P109" s="423"/>
      <c r="Q109" s="202"/>
      <c r="R109" s="215"/>
    </row>
    <row r="110" spans="1:18" ht="18.75" hidden="1" x14ac:dyDescent="0.3">
      <c r="A110" s="19"/>
      <c r="C110" s="222" t="s">
        <v>88</v>
      </c>
      <c r="D110" s="84" t="s">
        <v>1772</v>
      </c>
      <c r="E110" s="429"/>
      <c r="F110" s="430"/>
      <c r="G110" s="430"/>
      <c r="H110" s="431"/>
      <c r="I110" s="1"/>
      <c r="J110" s="8"/>
      <c r="K110" s="80">
        <v>150</v>
      </c>
      <c r="L110" s="145" t="str">
        <f t="shared" si="3"/>
        <v/>
      </c>
      <c r="M110" s="80" t="s">
        <v>89</v>
      </c>
      <c r="N110" s="421" t="s">
        <v>83</v>
      </c>
      <c r="O110" s="422"/>
      <c r="P110" s="423"/>
      <c r="Q110" s="202"/>
      <c r="R110" s="215"/>
    </row>
    <row r="111" spans="1:18" ht="18.75" hidden="1" x14ac:dyDescent="0.3">
      <c r="A111" s="19"/>
      <c r="C111" s="222" t="s">
        <v>88</v>
      </c>
      <c r="D111" s="84" t="s">
        <v>1772</v>
      </c>
      <c r="E111" s="429"/>
      <c r="F111" s="430"/>
      <c r="G111" s="430"/>
      <c r="H111" s="431"/>
      <c r="I111" s="1"/>
      <c r="J111" s="8"/>
      <c r="K111" s="80">
        <v>150</v>
      </c>
      <c r="L111" s="145" t="str">
        <f t="shared" si="3"/>
        <v/>
      </c>
      <c r="M111" s="80" t="s">
        <v>89</v>
      </c>
      <c r="N111" s="421" t="s">
        <v>83</v>
      </c>
      <c r="O111" s="422"/>
      <c r="P111" s="423"/>
      <c r="Q111" s="202"/>
      <c r="R111" s="215"/>
    </row>
    <row r="112" spans="1:18" ht="18.75" hidden="1" x14ac:dyDescent="0.3">
      <c r="A112" s="19"/>
      <c r="C112" s="222" t="s">
        <v>88</v>
      </c>
      <c r="D112" s="84" t="s">
        <v>1772</v>
      </c>
      <c r="E112" s="429"/>
      <c r="F112" s="430"/>
      <c r="G112" s="430"/>
      <c r="H112" s="431"/>
      <c r="I112" s="1"/>
      <c r="J112" s="8"/>
      <c r="K112" s="80">
        <v>75</v>
      </c>
      <c r="L112" s="145" t="str">
        <f t="shared" si="3"/>
        <v/>
      </c>
      <c r="M112" s="80" t="s">
        <v>89</v>
      </c>
      <c r="N112" s="456" t="s">
        <v>83</v>
      </c>
      <c r="O112" s="457"/>
      <c r="P112" s="458"/>
      <c r="Q112" s="202"/>
      <c r="R112" s="215"/>
    </row>
    <row r="113" spans="1:44" ht="27" thickBot="1" x14ac:dyDescent="0.45">
      <c r="A113" s="19"/>
      <c r="C113" s="210"/>
      <c r="D113" s="211"/>
      <c r="E113" s="391"/>
      <c r="F113" s="391"/>
      <c r="G113" s="391"/>
      <c r="H113" s="391"/>
      <c r="I113" s="48"/>
      <c r="J113" s="212"/>
      <c r="K113" s="213"/>
      <c r="L113" s="214">
        <f>SUBTOTAL(9,L86:L112)</f>
        <v>0</v>
      </c>
      <c r="M113" s="213"/>
      <c r="N113" s="392"/>
      <c r="O113" s="392"/>
      <c r="P113" s="393"/>
      <c r="Q113" s="202"/>
      <c r="R113" s="215"/>
    </row>
    <row r="114" spans="1:44" ht="27" thickTop="1" x14ac:dyDescent="0.4">
      <c r="A114" s="19"/>
      <c r="B114" s="114"/>
      <c r="C114" s="211"/>
      <c r="D114" s="211"/>
      <c r="E114" s="488" t="s">
        <v>90</v>
      </c>
      <c r="F114" s="488"/>
      <c r="G114" s="488"/>
      <c r="H114" s="488"/>
      <c r="I114" s="216"/>
      <c r="J114" s="217"/>
      <c r="K114" s="213"/>
      <c r="L114" s="213"/>
      <c r="M114" s="213"/>
      <c r="N114" s="472"/>
      <c r="O114" s="472"/>
      <c r="P114" s="473"/>
      <c r="Q114" s="218"/>
      <c r="R114" s="105"/>
      <c r="W114" s="27"/>
    </row>
    <row r="115" spans="1:44" ht="48" customHeight="1" x14ac:dyDescent="0.25">
      <c r="A115" s="19"/>
      <c r="B115" s="114"/>
      <c r="C115" s="219"/>
      <c r="D115" s="219"/>
      <c r="E115" s="489" t="s">
        <v>2547</v>
      </c>
      <c r="F115" s="489"/>
      <c r="G115" s="489"/>
      <c r="H115" s="490"/>
      <c r="I115" s="220" t="s">
        <v>37</v>
      </c>
      <c r="J115" s="221" t="s">
        <v>72</v>
      </c>
      <c r="K115" s="138" t="s">
        <v>39</v>
      </c>
      <c r="L115" s="143" t="s">
        <v>40</v>
      </c>
      <c r="M115" s="110" t="s">
        <v>41</v>
      </c>
      <c r="N115" s="408" t="s">
        <v>42</v>
      </c>
      <c r="O115" s="408"/>
      <c r="P115" s="409"/>
      <c r="Q115" s="150"/>
      <c r="R115" s="105"/>
      <c r="W115" s="27"/>
    </row>
    <row r="116" spans="1:44" ht="18.75" hidden="1" x14ac:dyDescent="0.3">
      <c r="A116" s="19"/>
      <c r="B116" s="114"/>
      <c r="C116" s="127" t="s">
        <v>91</v>
      </c>
      <c r="D116" s="84" t="s">
        <v>709</v>
      </c>
      <c r="E116" s="438" t="s">
        <v>92</v>
      </c>
      <c r="F116" s="439"/>
      <c r="G116" s="439" t="s">
        <v>93</v>
      </c>
      <c r="H116" s="440"/>
      <c r="I116" s="1">
        <v>12</v>
      </c>
      <c r="J116" s="7"/>
      <c r="K116" s="80">
        <v>2.65</v>
      </c>
      <c r="L116" s="145">
        <f>IF(AND(I116="",J116=""),"",(I116*K116)+(J116*(K116+2.1)))</f>
        <v>31.799999999999997</v>
      </c>
      <c r="M116" s="91" t="s">
        <v>94</v>
      </c>
      <c r="N116" s="421" t="s">
        <v>95</v>
      </c>
      <c r="O116" s="422"/>
      <c r="P116" s="423"/>
      <c r="Q116" s="202"/>
      <c r="R116" s="172">
        <v>30</v>
      </c>
      <c r="S116" s="20" t="s">
        <v>2185</v>
      </c>
      <c r="T116" s="20" t="s">
        <v>92</v>
      </c>
      <c r="W116" s="27"/>
    </row>
    <row r="117" spans="1:44" ht="18.75" hidden="1" x14ac:dyDescent="0.3">
      <c r="A117" s="19"/>
      <c r="B117" s="114"/>
      <c r="C117" s="88" t="s">
        <v>91</v>
      </c>
      <c r="D117" s="84" t="s">
        <v>709</v>
      </c>
      <c r="E117" s="429" t="s">
        <v>96</v>
      </c>
      <c r="F117" s="430"/>
      <c r="G117" s="430" t="s">
        <v>97</v>
      </c>
      <c r="H117" s="431"/>
      <c r="I117" s="1">
        <v>12</v>
      </c>
      <c r="J117" s="7"/>
      <c r="K117" s="125">
        <v>2.65</v>
      </c>
      <c r="L117" s="81">
        <f>IF(AND(I117="",J117=""),"",(I117*K117)+(J117*(K117+2.1)))</f>
        <v>31.799999999999997</v>
      </c>
      <c r="M117" s="80" t="s">
        <v>98</v>
      </c>
      <c r="N117" s="421" t="s">
        <v>95</v>
      </c>
      <c r="O117" s="422"/>
      <c r="P117" s="423"/>
      <c r="Q117" s="202"/>
      <c r="R117" s="172">
        <v>27</v>
      </c>
      <c r="S117" s="20" t="s">
        <v>2186</v>
      </c>
      <c r="T117" s="20" t="s">
        <v>96</v>
      </c>
      <c r="W117" s="27"/>
    </row>
    <row r="118" spans="1:44" ht="18.75" x14ac:dyDescent="0.3">
      <c r="A118" s="206"/>
      <c r="B118" s="114"/>
      <c r="C118" s="88" t="s">
        <v>91</v>
      </c>
      <c r="D118" s="84" t="s">
        <v>709</v>
      </c>
      <c r="E118" s="429" t="s">
        <v>99</v>
      </c>
      <c r="F118" s="430"/>
      <c r="G118" s="430" t="s">
        <v>100</v>
      </c>
      <c r="H118" s="431"/>
      <c r="I118" s="1"/>
      <c r="J118" s="7"/>
      <c r="K118" s="125">
        <v>2.65</v>
      </c>
      <c r="L118" s="81" t="str">
        <f>IF(AND(I118="",J118=""),"",(I118*K118)+(J118*(K118+2.1)))</f>
        <v/>
      </c>
      <c r="M118" s="80" t="s">
        <v>94</v>
      </c>
      <c r="N118" s="421" t="s">
        <v>95</v>
      </c>
      <c r="O118" s="422"/>
      <c r="P118" s="423"/>
      <c r="Q118" s="202"/>
      <c r="R118" s="172">
        <v>89</v>
      </c>
      <c r="S118" s="20" t="s">
        <v>2187</v>
      </c>
      <c r="T118" s="20" t="s">
        <v>99</v>
      </c>
      <c r="W118" s="27"/>
    </row>
    <row r="119" spans="1:44" ht="18.75" x14ac:dyDescent="0.3">
      <c r="A119" s="19"/>
      <c r="C119" s="83" t="s">
        <v>91</v>
      </c>
      <c r="D119" s="84" t="s">
        <v>709</v>
      </c>
      <c r="E119" s="429" t="s">
        <v>101</v>
      </c>
      <c r="F119" s="430"/>
      <c r="G119" s="430" t="s">
        <v>102</v>
      </c>
      <c r="H119" s="431"/>
      <c r="I119" s="1"/>
      <c r="J119" s="7"/>
      <c r="K119" s="125">
        <v>2.65</v>
      </c>
      <c r="L119" s="81" t="str">
        <f t="shared" ref="L119:L175" si="4">IF(AND(I119="",J119=""),"",(I119*K119)+(J119*(K119+2.1)))</f>
        <v/>
      </c>
      <c r="M119" s="80" t="s">
        <v>94</v>
      </c>
      <c r="N119" s="421" t="s">
        <v>95</v>
      </c>
      <c r="O119" s="422"/>
      <c r="P119" s="423"/>
      <c r="Q119" s="202"/>
      <c r="R119" s="172">
        <v>176</v>
      </c>
      <c r="S119" s="20" t="s">
        <v>2188</v>
      </c>
      <c r="T119" s="20" t="s">
        <v>101</v>
      </c>
    </row>
    <row r="120" spans="1:44" ht="18.75" hidden="1" x14ac:dyDescent="0.3">
      <c r="A120" s="19"/>
      <c r="B120" s="114"/>
      <c r="C120" s="88" t="s">
        <v>91</v>
      </c>
      <c r="D120" s="84" t="s">
        <v>709</v>
      </c>
      <c r="E120" s="429" t="s">
        <v>103</v>
      </c>
      <c r="F120" s="430"/>
      <c r="G120" s="430" t="s">
        <v>104</v>
      </c>
      <c r="H120" s="431"/>
      <c r="I120" s="1">
        <v>12</v>
      </c>
      <c r="J120" s="7"/>
      <c r="K120" s="125">
        <v>2.65</v>
      </c>
      <c r="L120" s="81">
        <f t="shared" si="4"/>
        <v>31.799999999999997</v>
      </c>
      <c r="M120" s="80" t="s">
        <v>105</v>
      </c>
      <c r="N120" s="421" t="s">
        <v>95</v>
      </c>
      <c r="O120" s="422"/>
      <c r="P120" s="423"/>
      <c r="Q120" s="202"/>
      <c r="R120" s="172">
        <v>-89</v>
      </c>
      <c r="S120" s="20" t="s">
        <v>2189</v>
      </c>
      <c r="T120" s="20" t="s">
        <v>103</v>
      </c>
      <c r="W120" s="27"/>
    </row>
    <row r="121" spans="1:44" ht="18.75" hidden="1" x14ac:dyDescent="0.3">
      <c r="A121" s="19"/>
      <c r="B121" s="114"/>
      <c r="C121" s="88" t="s">
        <v>91</v>
      </c>
      <c r="D121" s="84" t="s">
        <v>709</v>
      </c>
      <c r="E121" s="429" t="s">
        <v>106</v>
      </c>
      <c r="F121" s="430"/>
      <c r="G121" s="430" t="s">
        <v>107</v>
      </c>
      <c r="H121" s="431"/>
      <c r="I121" s="1">
        <v>12</v>
      </c>
      <c r="J121" s="7"/>
      <c r="K121" s="125">
        <v>2.65</v>
      </c>
      <c r="L121" s="81">
        <f t="shared" si="4"/>
        <v>31.799999999999997</v>
      </c>
      <c r="M121" s="80" t="s">
        <v>108</v>
      </c>
      <c r="N121" s="421" t="s">
        <v>95</v>
      </c>
      <c r="O121" s="422"/>
      <c r="P121" s="423"/>
      <c r="Q121" s="202"/>
      <c r="R121" s="172">
        <v>44</v>
      </c>
      <c r="S121" s="20" t="s">
        <v>2190</v>
      </c>
      <c r="T121" s="203" t="s">
        <v>106</v>
      </c>
      <c r="W121" s="27"/>
    </row>
    <row r="122" spans="1:44" ht="18.75" hidden="1" x14ac:dyDescent="0.3">
      <c r="A122" s="19"/>
      <c r="B122" s="114"/>
      <c r="C122" s="88" t="s">
        <v>91</v>
      </c>
      <c r="D122" s="84" t="s">
        <v>709</v>
      </c>
      <c r="E122" s="429" t="s">
        <v>109</v>
      </c>
      <c r="F122" s="430"/>
      <c r="G122" s="430" t="s">
        <v>110</v>
      </c>
      <c r="H122" s="431"/>
      <c r="I122" s="1">
        <v>12</v>
      </c>
      <c r="J122" s="7"/>
      <c r="K122" s="125">
        <v>2.65</v>
      </c>
      <c r="L122" s="81">
        <f t="shared" si="4"/>
        <v>31.799999999999997</v>
      </c>
      <c r="M122" s="80" t="s">
        <v>111</v>
      </c>
      <c r="N122" s="421" t="s">
        <v>95</v>
      </c>
      <c r="O122" s="422"/>
      <c r="P122" s="423"/>
      <c r="Q122" s="202"/>
      <c r="R122" s="172">
        <v>0</v>
      </c>
      <c r="S122" s="20" t="s">
        <v>2191</v>
      </c>
      <c r="T122" s="203" t="s">
        <v>109</v>
      </c>
      <c r="V122" s="203"/>
      <c r="W122" s="204"/>
      <c r="X122" s="203"/>
      <c r="Y122" s="203"/>
      <c r="Z122" s="203"/>
      <c r="AA122" s="203"/>
      <c r="AB122" s="203"/>
      <c r="AC122" s="203"/>
      <c r="AD122" s="203"/>
    </row>
    <row r="123" spans="1:44" ht="18.75" x14ac:dyDescent="0.3">
      <c r="A123" s="19"/>
      <c r="B123" s="114"/>
      <c r="C123" s="88" t="s">
        <v>91</v>
      </c>
      <c r="D123" s="84" t="s">
        <v>709</v>
      </c>
      <c r="E123" s="504" t="s">
        <v>112</v>
      </c>
      <c r="F123" s="505"/>
      <c r="G123" s="505" t="s">
        <v>113</v>
      </c>
      <c r="H123" s="506"/>
      <c r="I123" s="1"/>
      <c r="J123" s="7"/>
      <c r="K123" s="125">
        <v>2.65</v>
      </c>
      <c r="L123" s="81" t="str">
        <f t="shared" si="4"/>
        <v/>
      </c>
      <c r="M123" s="80" t="s">
        <v>114</v>
      </c>
      <c r="N123" s="421" t="s">
        <v>95</v>
      </c>
      <c r="O123" s="422"/>
      <c r="P123" s="423"/>
      <c r="Q123" s="202"/>
      <c r="R123" s="172">
        <v>51</v>
      </c>
      <c r="S123" s="20" t="s">
        <v>2192</v>
      </c>
      <c r="T123" s="20" t="s">
        <v>112</v>
      </c>
      <c r="V123" s="203"/>
      <c r="W123" s="204"/>
      <c r="X123" s="203"/>
      <c r="Y123" s="203"/>
      <c r="Z123" s="203"/>
      <c r="AA123" s="203"/>
      <c r="AB123" s="203"/>
      <c r="AC123" s="203"/>
      <c r="AD123" s="203"/>
    </row>
    <row r="124" spans="1:44" s="205" customFormat="1" ht="18.75" hidden="1" x14ac:dyDescent="0.3">
      <c r="A124" s="19"/>
      <c r="B124" s="207"/>
      <c r="C124" s="83" t="s">
        <v>91</v>
      </c>
      <c r="D124" s="84" t="s">
        <v>709</v>
      </c>
      <c r="E124" s="429" t="s">
        <v>115</v>
      </c>
      <c r="F124" s="430"/>
      <c r="G124" s="430" t="s">
        <v>116</v>
      </c>
      <c r="H124" s="431"/>
      <c r="I124" s="1">
        <v>12</v>
      </c>
      <c r="J124" s="7"/>
      <c r="K124" s="125">
        <v>2.65</v>
      </c>
      <c r="L124" s="81">
        <f t="shared" si="4"/>
        <v>31.799999999999997</v>
      </c>
      <c r="M124" s="80" t="s">
        <v>117</v>
      </c>
      <c r="N124" s="421" t="s">
        <v>95</v>
      </c>
      <c r="O124" s="422"/>
      <c r="P124" s="423"/>
      <c r="Q124" s="202"/>
      <c r="R124" s="172">
        <v>45</v>
      </c>
      <c r="S124" s="20" t="s">
        <v>2193</v>
      </c>
      <c r="T124" s="20" t="s">
        <v>115</v>
      </c>
      <c r="U124" s="20"/>
      <c r="V124" s="20"/>
      <c r="W124" s="20"/>
      <c r="X124" s="20"/>
      <c r="Y124" s="20"/>
      <c r="Z124" s="20"/>
      <c r="AA124" s="20"/>
      <c r="AB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</row>
    <row r="125" spans="1:44" ht="18.75" x14ac:dyDescent="0.3">
      <c r="A125" s="19"/>
      <c r="C125" s="83" t="s">
        <v>91</v>
      </c>
      <c r="D125" s="84" t="s">
        <v>709</v>
      </c>
      <c r="E125" s="429" t="s">
        <v>2158</v>
      </c>
      <c r="F125" s="430"/>
      <c r="G125" s="430"/>
      <c r="H125" s="431"/>
      <c r="I125" s="1"/>
      <c r="J125" s="7"/>
      <c r="K125" s="125">
        <v>2.65</v>
      </c>
      <c r="L125" s="81" t="str">
        <f t="shared" si="4"/>
        <v/>
      </c>
      <c r="M125" s="80" t="s">
        <v>2149</v>
      </c>
      <c r="N125" s="421" t="s">
        <v>95</v>
      </c>
      <c r="O125" s="422"/>
      <c r="P125" s="423"/>
      <c r="Q125" s="202"/>
      <c r="R125" s="172">
        <v>162</v>
      </c>
      <c r="S125" s="20" t="s">
        <v>2194</v>
      </c>
      <c r="T125" s="20" t="s">
        <v>2158</v>
      </c>
    </row>
    <row r="126" spans="1:44" ht="18.75" hidden="1" x14ac:dyDescent="0.3">
      <c r="A126" s="19"/>
      <c r="C126" s="83" t="s">
        <v>91</v>
      </c>
      <c r="D126" s="84" t="s">
        <v>709</v>
      </c>
      <c r="E126" s="429" t="s">
        <v>1781</v>
      </c>
      <c r="F126" s="430"/>
      <c r="G126" s="430"/>
      <c r="H126" s="431"/>
      <c r="I126" s="1">
        <v>12</v>
      </c>
      <c r="J126" s="7"/>
      <c r="K126" s="125">
        <v>2.65</v>
      </c>
      <c r="L126" s="81">
        <f t="shared" si="4"/>
        <v>31.799999999999997</v>
      </c>
      <c r="M126" s="80" t="s">
        <v>409</v>
      </c>
      <c r="N126" s="421" t="s">
        <v>95</v>
      </c>
      <c r="O126" s="422"/>
      <c r="P126" s="423"/>
      <c r="Q126" s="202"/>
      <c r="R126" s="172">
        <v>-2</v>
      </c>
      <c r="S126" s="20" t="s">
        <v>2195</v>
      </c>
      <c r="T126" s="20" t="s">
        <v>1781</v>
      </c>
    </row>
    <row r="127" spans="1:44" ht="18.75" hidden="1" x14ac:dyDescent="0.3">
      <c r="A127" s="19"/>
      <c r="C127" s="83" t="s">
        <v>91</v>
      </c>
      <c r="D127" s="84" t="s">
        <v>709</v>
      </c>
      <c r="E127" s="429" t="s">
        <v>1782</v>
      </c>
      <c r="F127" s="430"/>
      <c r="G127" s="430"/>
      <c r="H127" s="431"/>
      <c r="I127" s="1">
        <v>12</v>
      </c>
      <c r="J127" s="7"/>
      <c r="K127" s="125">
        <v>2.65</v>
      </c>
      <c r="L127" s="81">
        <f t="shared" si="4"/>
        <v>31.799999999999997</v>
      </c>
      <c r="M127" s="80" t="s">
        <v>409</v>
      </c>
      <c r="N127" s="421" t="s">
        <v>95</v>
      </c>
      <c r="O127" s="422"/>
      <c r="P127" s="423"/>
      <c r="Q127" s="202"/>
      <c r="R127" s="172">
        <v>0</v>
      </c>
      <c r="S127" s="20" t="s">
        <v>2196</v>
      </c>
      <c r="T127" s="20" t="s">
        <v>1782</v>
      </c>
    </row>
    <row r="128" spans="1:44" s="203" customFormat="1" ht="18.75" x14ac:dyDescent="0.3">
      <c r="A128" s="208"/>
      <c r="B128" s="209"/>
      <c r="C128" s="88" t="s">
        <v>91</v>
      </c>
      <c r="D128" s="84" t="s">
        <v>709</v>
      </c>
      <c r="E128" s="429" t="s">
        <v>118</v>
      </c>
      <c r="F128" s="430"/>
      <c r="G128" s="430" t="s">
        <v>119</v>
      </c>
      <c r="H128" s="431"/>
      <c r="I128" s="1"/>
      <c r="J128" s="7"/>
      <c r="K128" s="125">
        <v>2.65</v>
      </c>
      <c r="L128" s="81" t="str">
        <f t="shared" si="4"/>
        <v/>
      </c>
      <c r="M128" s="80" t="s">
        <v>120</v>
      </c>
      <c r="N128" s="421" t="s">
        <v>95</v>
      </c>
      <c r="O128" s="422"/>
      <c r="P128" s="423"/>
      <c r="Q128" s="202"/>
      <c r="R128" s="172">
        <v>168</v>
      </c>
      <c r="S128" s="203" t="s">
        <v>2197</v>
      </c>
      <c r="T128" s="20" t="s">
        <v>118</v>
      </c>
      <c r="W128" s="204"/>
    </row>
    <row r="129" spans="1:24" s="203" customFormat="1" ht="18.75" hidden="1" x14ac:dyDescent="0.3">
      <c r="A129" s="208"/>
      <c r="C129" s="83" t="s">
        <v>91</v>
      </c>
      <c r="D129" s="84" t="s">
        <v>709</v>
      </c>
      <c r="E129" s="429" t="s">
        <v>121</v>
      </c>
      <c r="F129" s="430"/>
      <c r="G129" s="430" t="s">
        <v>122</v>
      </c>
      <c r="H129" s="431"/>
      <c r="I129" s="1">
        <v>12</v>
      </c>
      <c r="J129" s="7"/>
      <c r="K129" s="125">
        <v>2.65</v>
      </c>
      <c r="L129" s="81">
        <f t="shared" si="4"/>
        <v>31.799999999999997</v>
      </c>
      <c r="M129" s="80" t="s">
        <v>123</v>
      </c>
      <c r="N129" s="421" t="s">
        <v>95</v>
      </c>
      <c r="O129" s="422"/>
      <c r="P129" s="423"/>
      <c r="Q129" s="202"/>
      <c r="R129" s="172">
        <v>0</v>
      </c>
      <c r="S129" s="203" t="s">
        <v>2198</v>
      </c>
      <c r="T129" s="20" t="s">
        <v>121</v>
      </c>
    </row>
    <row r="130" spans="1:24" s="203" customFormat="1" ht="18.75" hidden="1" x14ac:dyDescent="0.3">
      <c r="A130" s="208"/>
      <c r="C130" s="83" t="s">
        <v>91</v>
      </c>
      <c r="D130" s="84" t="s">
        <v>709</v>
      </c>
      <c r="E130" s="429" t="s">
        <v>124</v>
      </c>
      <c r="F130" s="430"/>
      <c r="G130" s="430" t="s">
        <v>125</v>
      </c>
      <c r="H130" s="431"/>
      <c r="I130" s="1">
        <v>12</v>
      </c>
      <c r="J130" s="7"/>
      <c r="K130" s="125">
        <v>2.65</v>
      </c>
      <c r="L130" s="81">
        <f t="shared" si="4"/>
        <v>31.799999999999997</v>
      </c>
      <c r="M130" s="80" t="s">
        <v>120</v>
      </c>
      <c r="N130" s="421" t="s">
        <v>95</v>
      </c>
      <c r="O130" s="422"/>
      <c r="P130" s="423"/>
      <c r="Q130" s="202"/>
      <c r="R130" s="172">
        <v>-4</v>
      </c>
      <c r="S130" s="203" t="s">
        <v>2199</v>
      </c>
      <c r="T130" s="20" t="s">
        <v>124</v>
      </c>
    </row>
    <row r="131" spans="1:24" s="203" customFormat="1" ht="18.75" x14ac:dyDescent="0.3">
      <c r="A131" s="208"/>
      <c r="B131" s="209"/>
      <c r="C131" s="88" t="s">
        <v>91</v>
      </c>
      <c r="D131" s="84" t="s">
        <v>709</v>
      </c>
      <c r="E131" s="429" t="s">
        <v>126</v>
      </c>
      <c r="F131" s="430"/>
      <c r="G131" s="430" t="s">
        <v>127</v>
      </c>
      <c r="H131" s="431"/>
      <c r="I131" s="1"/>
      <c r="J131" s="7"/>
      <c r="K131" s="125">
        <v>2.65</v>
      </c>
      <c r="L131" s="81" t="str">
        <f t="shared" si="4"/>
        <v/>
      </c>
      <c r="M131" s="80" t="s">
        <v>120</v>
      </c>
      <c r="N131" s="421" t="s">
        <v>95</v>
      </c>
      <c r="O131" s="422"/>
      <c r="P131" s="423"/>
      <c r="Q131" s="202"/>
      <c r="R131" s="172">
        <v>98</v>
      </c>
      <c r="S131" s="203" t="s">
        <v>2200</v>
      </c>
      <c r="T131" s="20" t="s">
        <v>126</v>
      </c>
      <c r="W131" s="204"/>
    </row>
    <row r="132" spans="1:24" ht="18.75" x14ac:dyDescent="0.3">
      <c r="A132" s="19"/>
      <c r="B132" s="114"/>
      <c r="C132" s="88" t="s">
        <v>91</v>
      </c>
      <c r="D132" s="84" t="s">
        <v>709</v>
      </c>
      <c r="E132" s="429" t="s">
        <v>128</v>
      </c>
      <c r="F132" s="430"/>
      <c r="G132" s="430" t="s">
        <v>129</v>
      </c>
      <c r="H132" s="431"/>
      <c r="I132" s="1"/>
      <c r="J132" s="7"/>
      <c r="K132" s="125">
        <v>2.65</v>
      </c>
      <c r="L132" s="81" t="str">
        <f t="shared" si="4"/>
        <v/>
      </c>
      <c r="M132" s="80" t="s">
        <v>120</v>
      </c>
      <c r="N132" s="421" t="s">
        <v>95</v>
      </c>
      <c r="O132" s="422"/>
      <c r="P132" s="423"/>
      <c r="Q132" s="202"/>
      <c r="R132" s="172">
        <v>84</v>
      </c>
      <c r="S132" s="20" t="s">
        <v>2201</v>
      </c>
      <c r="T132" s="20" t="s">
        <v>128</v>
      </c>
      <c r="U132" s="176"/>
      <c r="V132" s="176"/>
      <c r="W132" s="27"/>
      <c r="X132" s="177"/>
    </row>
    <row r="133" spans="1:24" ht="18.75" x14ac:dyDescent="0.3">
      <c r="A133" s="19"/>
      <c r="B133" s="114"/>
      <c r="C133" s="88" t="s">
        <v>91</v>
      </c>
      <c r="D133" s="84" t="s">
        <v>709</v>
      </c>
      <c r="E133" s="429" t="s">
        <v>130</v>
      </c>
      <c r="F133" s="430"/>
      <c r="G133" s="430" t="s">
        <v>131</v>
      </c>
      <c r="H133" s="431"/>
      <c r="I133" s="1"/>
      <c r="J133" s="7"/>
      <c r="K133" s="125">
        <v>2.65</v>
      </c>
      <c r="L133" s="81" t="str">
        <f t="shared" si="4"/>
        <v/>
      </c>
      <c r="M133" s="80" t="s">
        <v>94</v>
      </c>
      <c r="N133" s="421" t="s">
        <v>95</v>
      </c>
      <c r="O133" s="422"/>
      <c r="P133" s="423"/>
      <c r="Q133" s="202"/>
      <c r="R133" s="172">
        <v>1083</v>
      </c>
      <c r="S133" s="20" t="s">
        <v>2202</v>
      </c>
      <c r="T133" s="20" t="s">
        <v>130</v>
      </c>
      <c r="U133" s="176"/>
      <c r="V133" s="176"/>
      <c r="W133" s="27"/>
      <c r="X133" s="177"/>
    </row>
    <row r="134" spans="1:24" ht="18.75" x14ac:dyDescent="0.3">
      <c r="A134" s="19"/>
      <c r="C134" s="83" t="s">
        <v>91</v>
      </c>
      <c r="D134" s="84" t="s">
        <v>709</v>
      </c>
      <c r="E134" s="429" t="s">
        <v>132</v>
      </c>
      <c r="F134" s="430"/>
      <c r="G134" s="430" t="s">
        <v>133</v>
      </c>
      <c r="H134" s="431"/>
      <c r="I134" s="1"/>
      <c r="J134" s="7"/>
      <c r="K134" s="125">
        <v>2.65</v>
      </c>
      <c r="L134" s="81" t="str">
        <f t="shared" si="4"/>
        <v/>
      </c>
      <c r="M134" s="80" t="s">
        <v>134</v>
      </c>
      <c r="N134" s="421" t="s">
        <v>95</v>
      </c>
      <c r="O134" s="422"/>
      <c r="P134" s="423"/>
      <c r="Q134" s="202"/>
      <c r="R134" s="172">
        <v>267</v>
      </c>
      <c r="S134" s="20" t="s">
        <v>2203</v>
      </c>
      <c r="T134" s="20" t="s">
        <v>132</v>
      </c>
      <c r="U134" s="176"/>
      <c r="V134" s="176"/>
      <c r="X134" s="177"/>
    </row>
    <row r="135" spans="1:24" ht="18.75" hidden="1" x14ac:dyDescent="0.3">
      <c r="A135" s="19"/>
      <c r="B135" s="114"/>
      <c r="C135" s="88" t="s">
        <v>91</v>
      </c>
      <c r="D135" s="84" t="s">
        <v>709</v>
      </c>
      <c r="E135" s="429" t="s">
        <v>135</v>
      </c>
      <c r="F135" s="430"/>
      <c r="G135" s="430" t="s">
        <v>136</v>
      </c>
      <c r="H135" s="431"/>
      <c r="I135" s="1">
        <v>12</v>
      </c>
      <c r="J135" s="7"/>
      <c r="K135" s="125">
        <v>2.65</v>
      </c>
      <c r="L135" s="81">
        <f t="shared" si="4"/>
        <v>31.799999999999997</v>
      </c>
      <c r="M135" s="80" t="s">
        <v>134</v>
      </c>
      <c r="N135" s="421" t="s">
        <v>95</v>
      </c>
      <c r="O135" s="422"/>
      <c r="P135" s="423"/>
      <c r="Q135" s="202"/>
      <c r="R135" s="172">
        <v>0</v>
      </c>
      <c r="S135" s="20" t="s">
        <v>2204</v>
      </c>
      <c r="T135" s="20" t="s">
        <v>135</v>
      </c>
      <c r="U135" s="176"/>
      <c r="V135" s="176"/>
      <c r="W135" s="27"/>
      <c r="X135" s="177"/>
    </row>
    <row r="136" spans="1:24" ht="18.75" x14ac:dyDescent="0.3">
      <c r="A136" s="19"/>
      <c r="B136" s="114"/>
      <c r="C136" s="88" t="s">
        <v>91</v>
      </c>
      <c r="D136" s="84" t="s">
        <v>709</v>
      </c>
      <c r="E136" s="429" t="s">
        <v>137</v>
      </c>
      <c r="F136" s="430"/>
      <c r="G136" s="430" t="s">
        <v>138</v>
      </c>
      <c r="H136" s="431"/>
      <c r="I136" s="1"/>
      <c r="J136" s="7"/>
      <c r="K136" s="125">
        <v>2.65</v>
      </c>
      <c r="L136" s="81" t="str">
        <f t="shared" si="4"/>
        <v/>
      </c>
      <c r="M136" s="80" t="s">
        <v>134</v>
      </c>
      <c r="N136" s="421" t="s">
        <v>95</v>
      </c>
      <c r="O136" s="422"/>
      <c r="P136" s="423"/>
      <c r="Q136" s="202"/>
      <c r="R136" s="172">
        <v>99</v>
      </c>
      <c r="S136" s="20" t="s">
        <v>2205</v>
      </c>
      <c r="T136" s="20" t="s">
        <v>137</v>
      </c>
      <c r="U136" s="176"/>
      <c r="V136" s="176"/>
      <c r="W136" s="27"/>
      <c r="X136" s="177"/>
    </row>
    <row r="137" spans="1:24" ht="18.75" hidden="1" x14ac:dyDescent="0.3">
      <c r="A137" s="19"/>
      <c r="C137" s="83" t="s">
        <v>91</v>
      </c>
      <c r="D137" s="84" t="s">
        <v>709</v>
      </c>
      <c r="E137" s="429" t="s">
        <v>139</v>
      </c>
      <c r="F137" s="430"/>
      <c r="G137" s="430" t="s">
        <v>140</v>
      </c>
      <c r="H137" s="431"/>
      <c r="I137" s="1">
        <v>12</v>
      </c>
      <c r="J137" s="7"/>
      <c r="K137" s="125">
        <v>2.65</v>
      </c>
      <c r="L137" s="81">
        <f t="shared" si="4"/>
        <v>31.799999999999997</v>
      </c>
      <c r="M137" s="80" t="s">
        <v>141</v>
      </c>
      <c r="N137" s="421" t="s">
        <v>95</v>
      </c>
      <c r="O137" s="422"/>
      <c r="P137" s="423"/>
      <c r="Q137" s="202"/>
      <c r="R137" s="172">
        <v>-30</v>
      </c>
      <c r="S137" s="20" t="s">
        <v>2206</v>
      </c>
      <c r="T137" s="20" t="s">
        <v>139</v>
      </c>
      <c r="U137" s="176"/>
      <c r="V137" s="176"/>
      <c r="X137" s="177"/>
    </row>
    <row r="138" spans="1:24" ht="18.75" x14ac:dyDescent="0.3">
      <c r="A138" s="19"/>
      <c r="B138" s="114"/>
      <c r="C138" s="88" t="s">
        <v>91</v>
      </c>
      <c r="D138" s="84" t="s">
        <v>709</v>
      </c>
      <c r="E138" s="429" t="s">
        <v>142</v>
      </c>
      <c r="F138" s="430"/>
      <c r="G138" s="430" t="s">
        <v>143</v>
      </c>
      <c r="H138" s="431"/>
      <c r="I138" s="1"/>
      <c r="J138" s="7"/>
      <c r="K138" s="125">
        <v>2.65</v>
      </c>
      <c r="L138" s="81" t="str">
        <f t="shared" si="4"/>
        <v/>
      </c>
      <c r="M138" s="80" t="s">
        <v>134</v>
      </c>
      <c r="N138" s="421" t="s">
        <v>95</v>
      </c>
      <c r="O138" s="422"/>
      <c r="P138" s="423"/>
      <c r="Q138" s="202"/>
      <c r="R138" s="172">
        <v>370</v>
      </c>
      <c r="S138" s="20" t="s">
        <v>2207</v>
      </c>
      <c r="T138" s="20" t="s">
        <v>142</v>
      </c>
      <c r="U138" s="176"/>
      <c r="V138" s="176"/>
      <c r="W138" s="27"/>
      <c r="X138" s="177"/>
    </row>
    <row r="139" spans="1:24" ht="18.75" hidden="1" x14ac:dyDescent="0.3">
      <c r="A139" s="19"/>
      <c r="C139" s="83" t="s">
        <v>91</v>
      </c>
      <c r="D139" s="84" t="s">
        <v>709</v>
      </c>
      <c r="E139" s="429" t="s">
        <v>144</v>
      </c>
      <c r="F139" s="430"/>
      <c r="G139" s="430" t="s">
        <v>145</v>
      </c>
      <c r="H139" s="431"/>
      <c r="I139" s="1">
        <v>12</v>
      </c>
      <c r="J139" s="7"/>
      <c r="K139" s="125">
        <v>2.65</v>
      </c>
      <c r="L139" s="81">
        <f t="shared" si="4"/>
        <v>31.799999999999997</v>
      </c>
      <c r="M139" s="80" t="s">
        <v>146</v>
      </c>
      <c r="N139" s="421" t="s">
        <v>95</v>
      </c>
      <c r="O139" s="422"/>
      <c r="P139" s="423"/>
      <c r="Q139" s="202"/>
      <c r="R139" s="172">
        <v>-100</v>
      </c>
      <c r="S139" s="20" t="s">
        <v>2208</v>
      </c>
      <c r="T139" s="20" t="s">
        <v>144</v>
      </c>
      <c r="U139" s="176"/>
      <c r="V139" s="176"/>
      <c r="X139" s="177"/>
    </row>
    <row r="140" spans="1:24" ht="18.75" hidden="1" x14ac:dyDescent="0.3">
      <c r="A140" s="19"/>
      <c r="C140" s="83" t="s">
        <v>91</v>
      </c>
      <c r="D140" s="84" t="s">
        <v>709</v>
      </c>
      <c r="E140" s="429" t="s">
        <v>147</v>
      </c>
      <c r="F140" s="430"/>
      <c r="G140" s="430" t="s">
        <v>148</v>
      </c>
      <c r="H140" s="431"/>
      <c r="I140" s="1">
        <v>12</v>
      </c>
      <c r="J140" s="7"/>
      <c r="K140" s="125">
        <v>2.65</v>
      </c>
      <c r="L140" s="81">
        <f t="shared" si="4"/>
        <v>31.799999999999997</v>
      </c>
      <c r="M140" s="80" t="s">
        <v>146</v>
      </c>
      <c r="N140" s="421" t="s">
        <v>95</v>
      </c>
      <c r="O140" s="422"/>
      <c r="P140" s="423"/>
      <c r="Q140" s="202"/>
      <c r="R140" s="172">
        <v>0</v>
      </c>
      <c r="S140" s="20" t="s">
        <v>2209</v>
      </c>
      <c r="T140" s="20" t="s">
        <v>147</v>
      </c>
      <c r="U140" s="176"/>
      <c r="V140" s="176"/>
      <c r="X140" s="177"/>
    </row>
    <row r="141" spans="1:24" ht="18.75" hidden="1" x14ac:dyDescent="0.3">
      <c r="A141" s="19"/>
      <c r="C141" s="83" t="s">
        <v>91</v>
      </c>
      <c r="D141" s="84" t="s">
        <v>709</v>
      </c>
      <c r="E141" s="429" t="s">
        <v>149</v>
      </c>
      <c r="F141" s="430"/>
      <c r="G141" s="430" t="s">
        <v>150</v>
      </c>
      <c r="H141" s="431"/>
      <c r="I141" s="1">
        <v>12</v>
      </c>
      <c r="J141" s="7"/>
      <c r="K141" s="125">
        <v>2.65</v>
      </c>
      <c r="L141" s="81">
        <f t="shared" si="4"/>
        <v>31.799999999999997</v>
      </c>
      <c r="M141" s="80" t="s">
        <v>146</v>
      </c>
      <c r="N141" s="421" t="s">
        <v>95</v>
      </c>
      <c r="O141" s="422"/>
      <c r="P141" s="423"/>
      <c r="Q141" s="202"/>
      <c r="R141" s="172">
        <v>0</v>
      </c>
      <c r="S141" s="20" t="s">
        <v>2210</v>
      </c>
      <c r="T141" s="20" t="s">
        <v>149</v>
      </c>
    </row>
    <row r="142" spans="1:24" ht="18.75" hidden="1" x14ac:dyDescent="0.3">
      <c r="A142" s="19"/>
      <c r="C142" s="83" t="s">
        <v>91</v>
      </c>
      <c r="D142" s="84" t="s">
        <v>709</v>
      </c>
      <c r="E142" s="429" t="s">
        <v>151</v>
      </c>
      <c r="F142" s="430"/>
      <c r="G142" s="430" t="s">
        <v>152</v>
      </c>
      <c r="H142" s="431"/>
      <c r="I142" s="1">
        <v>12</v>
      </c>
      <c r="J142" s="7"/>
      <c r="K142" s="125">
        <v>2.65</v>
      </c>
      <c r="L142" s="81">
        <f t="shared" si="4"/>
        <v>31.799999999999997</v>
      </c>
      <c r="M142" s="86" t="s">
        <v>146</v>
      </c>
      <c r="N142" s="421" t="s">
        <v>95</v>
      </c>
      <c r="O142" s="422"/>
      <c r="P142" s="423"/>
      <c r="Q142" s="202"/>
      <c r="R142" s="172">
        <v>0</v>
      </c>
      <c r="S142" s="20" t="s">
        <v>2211</v>
      </c>
      <c r="T142" s="20" t="s">
        <v>151</v>
      </c>
    </row>
    <row r="143" spans="1:24" ht="18.75" x14ac:dyDescent="0.3">
      <c r="A143" s="19"/>
      <c r="C143" s="83" t="s">
        <v>91</v>
      </c>
      <c r="D143" s="84" t="s">
        <v>709</v>
      </c>
      <c r="E143" s="429" t="s">
        <v>153</v>
      </c>
      <c r="F143" s="430"/>
      <c r="G143" s="430" t="s">
        <v>154</v>
      </c>
      <c r="H143" s="431"/>
      <c r="I143" s="1"/>
      <c r="J143" s="7"/>
      <c r="K143" s="125">
        <v>2.65</v>
      </c>
      <c r="L143" s="81" t="str">
        <f t="shared" si="4"/>
        <v/>
      </c>
      <c r="M143" s="86" t="s">
        <v>146</v>
      </c>
      <c r="N143" s="421" t="s">
        <v>95</v>
      </c>
      <c r="O143" s="422"/>
      <c r="P143" s="423"/>
      <c r="Q143" s="202"/>
      <c r="R143" s="172">
        <v>118</v>
      </c>
      <c r="S143" s="20" t="s">
        <v>2212</v>
      </c>
      <c r="T143" s="20" t="s">
        <v>153</v>
      </c>
    </row>
    <row r="144" spans="1:24" ht="18.75" x14ac:dyDescent="0.3">
      <c r="A144" s="19"/>
      <c r="C144" s="83" t="s">
        <v>91</v>
      </c>
      <c r="D144" s="84" t="s">
        <v>709</v>
      </c>
      <c r="E144" s="429" t="s">
        <v>155</v>
      </c>
      <c r="F144" s="430"/>
      <c r="G144" s="430" t="s">
        <v>156</v>
      </c>
      <c r="H144" s="431"/>
      <c r="I144" s="1"/>
      <c r="J144" s="7"/>
      <c r="K144" s="125">
        <v>2.65</v>
      </c>
      <c r="L144" s="81" t="str">
        <f t="shared" si="4"/>
        <v/>
      </c>
      <c r="M144" s="86" t="s">
        <v>146</v>
      </c>
      <c r="N144" s="421" t="s">
        <v>95</v>
      </c>
      <c r="O144" s="422"/>
      <c r="P144" s="423"/>
      <c r="Q144" s="202"/>
      <c r="R144" s="172">
        <v>73</v>
      </c>
      <c r="S144" s="20" t="s">
        <v>2213</v>
      </c>
      <c r="T144" s="20" t="s">
        <v>155</v>
      </c>
    </row>
    <row r="145" spans="1:23" ht="18.75" hidden="1" x14ac:dyDescent="0.3">
      <c r="A145" s="19"/>
      <c r="B145" s="114"/>
      <c r="C145" s="88" t="s">
        <v>91</v>
      </c>
      <c r="D145" s="84" t="s">
        <v>709</v>
      </c>
      <c r="E145" s="429" t="s">
        <v>157</v>
      </c>
      <c r="F145" s="430"/>
      <c r="G145" s="430" t="s">
        <v>158</v>
      </c>
      <c r="H145" s="431"/>
      <c r="I145" s="1">
        <v>12</v>
      </c>
      <c r="J145" s="7"/>
      <c r="K145" s="125">
        <v>2.65</v>
      </c>
      <c r="L145" s="81">
        <f t="shared" si="4"/>
        <v>31.799999999999997</v>
      </c>
      <c r="M145" s="86" t="s">
        <v>146</v>
      </c>
      <c r="N145" s="421" t="s">
        <v>95</v>
      </c>
      <c r="O145" s="422"/>
      <c r="P145" s="423"/>
      <c r="Q145" s="202"/>
      <c r="R145" s="172">
        <v>-115</v>
      </c>
      <c r="S145" s="20" t="s">
        <v>2214</v>
      </c>
      <c r="T145" s="20" t="s">
        <v>157</v>
      </c>
      <c r="W145" s="27"/>
    </row>
    <row r="146" spans="1:23" ht="18.75" hidden="1" x14ac:dyDescent="0.3">
      <c r="A146" s="19"/>
      <c r="C146" s="83" t="s">
        <v>91</v>
      </c>
      <c r="D146" s="84" t="s">
        <v>709</v>
      </c>
      <c r="E146" s="429" t="s">
        <v>159</v>
      </c>
      <c r="F146" s="430"/>
      <c r="G146" s="430" t="s">
        <v>160</v>
      </c>
      <c r="H146" s="431"/>
      <c r="I146" s="1">
        <v>12</v>
      </c>
      <c r="J146" s="7"/>
      <c r="K146" s="125">
        <v>2.65</v>
      </c>
      <c r="L146" s="81">
        <f t="shared" si="4"/>
        <v>31.799999999999997</v>
      </c>
      <c r="M146" s="86" t="s">
        <v>146</v>
      </c>
      <c r="N146" s="421" t="s">
        <v>95</v>
      </c>
      <c r="O146" s="422"/>
      <c r="P146" s="423"/>
      <c r="Q146" s="202"/>
      <c r="R146" s="172">
        <v>6</v>
      </c>
      <c r="S146" s="20" t="s">
        <v>2215</v>
      </c>
      <c r="T146" s="20" t="s">
        <v>159</v>
      </c>
    </row>
    <row r="147" spans="1:23" ht="18.75" hidden="1" x14ac:dyDescent="0.3">
      <c r="A147" s="19"/>
      <c r="B147" s="114"/>
      <c r="C147" s="88" t="s">
        <v>91</v>
      </c>
      <c r="D147" s="84" t="s">
        <v>709</v>
      </c>
      <c r="E147" s="429" t="s">
        <v>161</v>
      </c>
      <c r="F147" s="430"/>
      <c r="G147" s="430" t="s">
        <v>162</v>
      </c>
      <c r="H147" s="431"/>
      <c r="I147" s="1">
        <v>12</v>
      </c>
      <c r="J147" s="7"/>
      <c r="K147" s="125">
        <v>2.65</v>
      </c>
      <c r="L147" s="81">
        <f t="shared" si="4"/>
        <v>31.799999999999997</v>
      </c>
      <c r="M147" s="86" t="s">
        <v>146</v>
      </c>
      <c r="N147" s="421" t="s">
        <v>95</v>
      </c>
      <c r="O147" s="422"/>
      <c r="P147" s="423"/>
      <c r="Q147" s="202"/>
      <c r="R147" s="172">
        <v>-37</v>
      </c>
      <c r="S147" s="20" t="s">
        <v>2216</v>
      </c>
      <c r="T147" s="20" t="s">
        <v>161</v>
      </c>
      <c r="W147" s="27"/>
    </row>
    <row r="148" spans="1:23" ht="18.75" x14ac:dyDescent="0.3">
      <c r="A148" s="19"/>
      <c r="B148" s="114"/>
      <c r="C148" s="88" t="s">
        <v>91</v>
      </c>
      <c r="D148" s="84" t="s">
        <v>709</v>
      </c>
      <c r="E148" s="429" t="s">
        <v>163</v>
      </c>
      <c r="F148" s="430"/>
      <c r="G148" s="430" t="s">
        <v>164</v>
      </c>
      <c r="H148" s="431"/>
      <c r="I148" s="1"/>
      <c r="J148" s="7"/>
      <c r="K148" s="125">
        <v>2.65</v>
      </c>
      <c r="L148" s="81" t="str">
        <f t="shared" si="4"/>
        <v/>
      </c>
      <c r="M148" s="86" t="s">
        <v>146</v>
      </c>
      <c r="N148" s="421" t="s">
        <v>95</v>
      </c>
      <c r="O148" s="422"/>
      <c r="P148" s="423"/>
      <c r="Q148" s="202"/>
      <c r="R148" s="172">
        <v>739</v>
      </c>
      <c r="S148" s="20" t="s">
        <v>2217</v>
      </c>
      <c r="T148" s="20" t="s">
        <v>163</v>
      </c>
      <c r="W148" s="27"/>
    </row>
    <row r="149" spans="1:23" ht="18.75" hidden="1" x14ac:dyDescent="0.3">
      <c r="A149" s="19"/>
      <c r="B149" s="114"/>
      <c r="C149" s="88" t="s">
        <v>91</v>
      </c>
      <c r="D149" s="84" t="s">
        <v>709</v>
      </c>
      <c r="E149" s="429" t="s">
        <v>165</v>
      </c>
      <c r="F149" s="430"/>
      <c r="G149" s="430" t="s">
        <v>166</v>
      </c>
      <c r="H149" s="431"/>
      <c r="I149" s="1">
        <v>12</v>
      </c>
      <c r="J149" s="7"/>
      <c r="K149" s="125">
        <v>2.65</v>
      </c>
      <c r="L149" s="81">
        <f t="shared" si="4"/>
        <v>31.799999999999997</v>
      </c>
      <c r="M149" s="86" t="s">
        <v>146</v>
      </c>
      <c r="N149" s="421" t="s">
        <v>95</v>
      </c>
      <c r="O149" s="422"/>
      <c r="P149" s="423"/>
      <c r="Q149" s="202"/>
      <c r="R149" s="172">
        <v>0</v>
      </c>
      <c r="S149" s="20" t="s">
        <v>2218</v>
      </c>
      <c r="T149" s="20" t="s">
        <v>165</v>
      </c>
      <c r="W149" s="27"/>
    </row>
    <row r="150" spans="1:23" ht="18.75" x14ac:dyDescent="0.3">
      <c r="A150" s="19"/>
      <c r="B150" s="114"/>
      <c r="C150" s="88" t="s">
        <v>91</v>
      </c>
      <c r="D150" s="84" t="s">
        <v>709</v>
      </c>
      <c r="E150" s="429" t="s">
        <v>167</v>
      </c>
      <c r="F150" s="430"/>
      <c r="G150" s="430" t="s">
        <v>168</v>
      </c>
      <c r="H150" s="431"/>
      <c r="I150" s="1"/>
      <c r="J150" s="7"/>
      <c r="K150" s="125">
        <v>2.65</v>
      </c>
      <c r="L150" s="81" t="str">
        <f t="shared" si="4"/>
        <v/>
      </c>
      <c r="M150" s="86" t="s">
        <v>146</v>
      </c>
      <c r="N150" s="421" t="s">
        <v>95</v>
      </c>
      <c r="O150" s="422"/>
      <c r="P150" s="423"/>
      <c r="Q150" s="202"/>
      <c r="R150" s="172">
        <v>80</v>
      </c>
      <c r="S150" s="20" t="s">
        <v>2219</v>
      </c>
      <c r="T150" s="20" t="s">
        <v>167</v>
      </c>
      <c r="W150" s="27"/>
    </row>
    <row r="151" spans="1:23" ht="18.75" x14ac:dyDescent="0.3">
      <c r="A151" s="19"/>
      <c r="B151" s="114"/>
      <c r="C151" s="88" t="s">
        <v>91</v>
      </c>
      <c r="D151" s="84" t="s">
        <v>709</v>
      </c>
      <c r="E151" s="429" t="s">
        <v>169</v>
      </c>
      <c r="F151" s="430"/>
      <c r="G151" s="430" t="s">
        <v>170</v>
      </c>
      <c r="H151" s="431"/>
      <c r="I151" s="1"/>
      <c r="J151" s="7"/>
      <c r="K151" s="125">
        <v>2.65</v>
      </c>
      <c r="L151" s="81" t="str">
        <f t="shared" si="4"/>
        <v/>
      </c>
      <c r="M151" s="86" t="s">
        <v>171</v>
      </c>
      <c r="N151" s="421" t="s">
        <v>95</v>
      </c>
      <c r="O151" s="422"/>
      <c r="P151" s="423"/>
      <c r="Q151" s="202"/>
      <c r="R151" s="172">
        <v>656</v>
      </c>
      <c r="S151" s="20" t="s">
        <v>2244</v>
      </c>
      <c r="T151" s="20" t="s">
        <v>169</v>
      </c>
      <c r="W151" s="27"/>
    </row>
    <row r="152" spans="1:23" ht="18.75" hidden="1" x14ac:dyDescent="0.3">
      <c r="A152" s="19"/>
      <c r="C152" s="83" t="s">
        <v>91</v>
      </c>
      <c r="D152" s="84" t="s">
        <v>709</v>
      </c>
      <c r="E152" s="429" t="s">
        <v>172</v>
      </c>
      <c r="F152" s="430"/>
      <c r="G152" s="430" t="s">
        <v>173</v>
      </c>
      <c r="H152" s="431"/>
      <c r="I152" s="1">
        <v>12</v>
      </c>
      <c r="J152" s="7"/>
      <c r="K152" s="125">
        <v>2.65</v>
      </c>
      <c r="L152" s="81">
        <f t="shared" si="4"/>
        <v>31.799999999999997</v>
      </c>
      <c r="M152" s="86" t="s">
        <v>174</v>
      </c>
      <c r="N152" s="421" t="s">
        <v>95</v>
      </c>
      <c r="O152" s="422"/>
      <c r="P152" s="423"/>
      <c r="Q152" s="202"/>
      <c r="R152" s="172">
        <v>-2</v>
      </c>
      <c r="S152" s="20" t="s">
        <v>2220</v>
      </c>
      <c r="T152" s="20" t="s">
        <v>172</v>
      </c>
    </row>
    <row r="153" spans="1:23" ht="18.75" hidden="1" x14ac:dyDescent="0.3">
      <c r="A153" s="19"/>
      <c r="B153" s="114"/>
      <c r="C153" s="88" t="s">
        <v>91</v>
      </c>
      <c r="D153" s="84" t="s">
        <v>709</v>
      </c>
      <c r="E153" s="429" t="s">
        <v>175</v>
      </c>
      <c r="F153" s="430"/>
      <c r="G153" s="430" t="s">
        <v>176</v>
      </c>
      <c r="H153" s="431"/>
      <c r="I153" s="1">
        <v>12</v>
      </c>
      <c r="J153" s="7"/>
      <c r="K153" s="125">
        <v>2.65</v>
      </c>
      <c r="L153" s="81">
        <f t="shared" si="4"/>
        <v>31.799999999999997</v>
      </c>
      <c r="M153" s="86" t="s">
        <v>177</v>
      </c>
      <c r="N153" s="421" t="s">
        <v>95</v>
      </c>
      <c r="O153" s="422"/>
      <c r="P153" s="423"/>
      <c r="Q153" s="202"/>
      <c r="R153" s="172">
        <v>4</v>
      </c>
      <c r="S153" s="20" t="s">
        <v>2221</v>
      </c>
      <c r="T153" s="20" t="s">
        <v>175</v>
      </c>
      <c r="W153" s="27"/>
    </row>
    <row r="154" spans="1:23" ht="18.75" x14ac:dyDescent="0.3">
      <c r="A154" s="19"/>
      <c r="B154" s="114"/>
      <c r="C154" s="88" t="s">
        <v>91</v>
      </c>
      <c r="D154" s="84" t="s">
        <v>709</v>
      </c>
      <c r="E154" s="429" t="s">
        <v>178</v>
      </c>
      <c r="F154" s="430"/>
      <c r="G154" s="430" t="s">
        <v>179</v>
      </c>
      <c r="H154" s="431"/>
      <c r="I154" s="1"/>
      <c r="J154" s="7"/>
      <c r="K154" s="125">
        <v>2.65</v>
      </c>
      <c r="L154" s="81" t="str">
        <f t="shared" si="4"/>
        <v/>
      </c>
      <c r="M154" s="86" t="s">
        <v>123</v>
      </c>
      <c r="N154" s="421" t="s">
        <v>95</v>
      </c>
      <c r="O154" s="422"/>
      <c r="P154" s="423"/>
      <c r="Q154" s="202"/>
      <c r="R154" s="172">
        <v>732</v>
      </c>
      <c r="S154" s="20" t="s">
        <v>2222</v>
      </c>
      <c r="T154" s="20" t="s">
        <v>178</v>
      </c>
      <c r="W154" s="27"/>
    </row>
    <row r="155" spans="1:23" ht="18.75" hidden="1" x14ac:dyDescent="0.3">
      <c r="A155" s="19"/>
      <c r="C155" s="83" t="s">
        <v>91</v>
      </c>
      <c r="D155" s="84" t="s">
        <v>709</v>
      </c>
      <c r="E155" s="429" t="s">
        <v>180</v>
      </c>
      <c r="F155" s="430"/>
      <c r="G155" s="430" t="s">
        <v>181</v>
      </c>
      <c r="H155" s="431"/>
      <c r="I155" s="1">
        <v>12</v>
      </c>
      <c r="J155" s="7"/>
      <c r="K155" s="125">
        <v>2.65</v>
      </c>
      <c r="L155" s="81">
        <f t="shared" si="4"/>
        <v>31.799999999999997</v>
      </c>
      <c r="M155" s="86" t="s">
        <v>182</v>
      </c>
      <c r="N155" s="421" t="s">
        <v>95</v>
      </c>
      <c r="O155" s="422"/>
      <c r="P155" s="423"/>
      <c r="Q155" s="202"/>
      <c r="R155" s="172">
        <v>15</v>
      </c>
      <c r="S155" s="20" t="s">
        <v>2223</v>
      </c>
      <c r="T155" s="20" t="s">
        <v>180</v>
      </c>
    </row>
    <row r="156" spans="1:23" ht="18.75" hidden="1" x14ac:dyDescent="0.3">
      <c r="A156" s="19"/>
      <c r="B156" s="114"/>
      <c r="C156" s="88" t="s">
        <v>91</v>
      </c>
      <c r="D156" s="84" t="s">
        <v>709</v>
      </c>
      <c r="E156" s="429" t="s">
        <v>183</v>
      </c>
      <c r="F156" s="430"/>
      <c r="G156" s="430" t="s">
        <v>184</v>
      </c>
      <c r="H156" s="431"/>
      <c r="I156" s="1">
        <v>12</v>
      </c>
      <c r="J156" s="7"/>
      <c r="K156" s="125">
        <v>2.65</v>
      </c>
      <c r="L156" s="81">
        <f t="shared" si="4"/>
        <v>31.799999999999997</v>
      </c>
      <c r="M156" s="80" t="s">
        <v>185</v>
      </c>
      <c r="N156" s="421" t="s">
        <v>95</v>
      </c>
      <c r="O156" s="422"/>
      <c r="P156" s="423"/>
      <c r="Q156" s="202"/>
      <c r="R156" s="172">
        <v>-38</v>
      </c>
      <c r="S156" s="20" t="s">
        <v>2224</v>
      </c>
      <c r="T156" s="20" t="s">
        <v>183</v>
      </c>
      <c r="W156" s="27"/>
    </row>
    <row r="157" spans="1:23" ht="18.75" hidden="1" x14ac:dyDescent="0.3">
      <c r="A157" s="19"/>
      <c r="C157" s="83" t="s">
        <v>91</v>
      </c>
      <c r="D157" s="84" t="s">
        <v>709</v>
      </c>
      <c r="E157" s="429" t="s">
        <v>186</v>
      </c>
      <c r="F157" s="430"/>
      <c r="G157" s="430" t="s">
        <v>187</v>
      </c>
      <c r="H157" s="431"/>
      <c r="I157" s="1">
        <v>12</v>
      </c>
      <c r="J157" s="7"/>
      <c r="K157" s="125">
        <v>2.65</v>
      </c>
      <c r="L157" s="81">
        <f t="shared" si="4"/>
        <v>31.799999999999997</v>
      </c>
      <c r="M157" s="80" t="s">
        <v>188</v>
      </c>
      <c r="N157" s="421" t="s">
        <v>95</v>
      </c>
      <c r="O157" s="422"/>
      <c r="P157" s="423"/>
      <c r="Q157" s="202"/>
      <c r="R157" s="172">
        <v>0</v>
      </c>
      <c r="S157" s="20" t="s">
        <v>2225</v>
      </c>
      <c r="T157" s="20" t="s">
        <v>186</v>
      </c>
    </row>
    <row r="158" spans="1:23" ht="18.75" x14ac:dyDescent="0.3">
      <c r="A158" s="19"/>
      <c r="B158" s="114"/>
      <c r="C158" s="88" t="s">
        <v>91</v>
      </c>
      <c r="D158" s="84" t="s">
        <v>709</v>
      </c>
      <c r="E158" s="504" t="s">
        <v>189</v>
      </c>
      <c r="F158" s="505"/>
      <c r="G158" s="505" t="s">
        <v>190</v>
      </c>
      <c r="H158" s="506"/>
      <c r="I158" s="1"/>
      <c r="J158" s="7"/>
      <c r="K158" s="125">
        <v>2.65</v>
      </c>
      <c r="L158" s="81" t="str">
        <f t="shared" si="4"/>
        <v/>
      </c>
      <c r="M158" s="80" t="s">
        <v>191</v>
      </c>
      <c r="N158" s="421" t="s">
        <v>95</v>
      </c>
      <c r="O158" s="422"/>
      <c r="P158" s="423"/>
      <c r="Q158" s="202"/>
      <c r="R158" s="172">
        <v>55</v>
      </c>
      <c r="S158" s="20" t="s">
        <v>2226</v>
      </c>
      <c r="T158" s="20" t="s">
        <v>189</v>
      </c>
      <c r="W158" s="27"/>
    </row>
    <row r="159" spans="1:23" ht="18.75" hidden="1" x14ac:dyDescent="0.3">
      <c r="A159" s="19"/>
      <c r="C159" s="83" t="s">
        <v>91</v>
      </c>
      <c r="D159" s="84" t="s">
        <v>709</v>
      </c>
      <c r="E159" s="429" t="s">
        <v>192</v>
      </c>
      <c r="F159" s="430"/>
      <c r="G159" s="430" t="s">
        <v>193</v>
      </c>
      <c r="H159" s="431"/>
      <c r="I159" s="1">
        <v>12</v>
      </c>
      <c r="J159" s="7"/>
      <c r="K159" s="125">
        <v>2.65</v>
      </c>
      <c r="L159" s="81">
        <f t="shared" si="4"/>
        <v>31.799999999999997</v>
      </c>
      <c r="M159" s="80" t="s">
        <v>188</v>
      </c>
      <c r="N159" s="421" t="s">
        <v>95</v>
      </c>
      <c r="O159" s="422"/>
      <c r="P159" s="423"/>
      <c r="Q159" s="202"/>
      <c r="R159" s="172">
        <v>0</v>
      </c>
      <c r="S159" s="20" t="s">
        <v>2227</v>
      </c>
      <c r="T159" s="20" t="s">
        <v>192</v>
      </c>
    </row>
    <row r="160" spans="1:23" ht="18.75" x14ac:dyDescent="0.3">
      <c r="A160" s="19"/>
      <c r="B160" s="114"/>
      <c r="C160" s="88" t="s">
        <v>91</v>
      </c>
      <c r="D160" s="84" t="s">
        <v>709</v>
      </c>
      <c r="E160" s="429" t="s">
        <v>194</v>
      </c>
      <c r="F160" s="430"/>
      <c r="G160" s="430" t="s">
        <v>195</v>
      </c>
      <c r="H160" s="431"/>
      <c r="I160" s="1"/>
      <c r="J160" s="7"/>
      <c r="K160" s="125">
        <v>2.65</v>
      </c>
      <c r="L160" s="81" t="str">
        <f t="shared" si="4"/>
        <v/>
      </c>
      <c r="M160" s="80" t="s">
        <v>196</v>
      </c>
      <c r="N160" s="421" t="s">
        <v>95</v>
      </c>
      <c r="O160" s="422"/>
      <c r="P160" s="423"/>
      <c r="Q160" s="202"/>
      <c r="R160" s="172">
        <v>632</v>
      </c>
      <c r="S160" s="20" t="s">
        <v>2228</v>
      </c>
      <c r="T160" s="20" t="s">
        <v>194</v>
      </c>
      <c r="W160" s="27"/>
    </row>
    <row r="161" spans="1:23" ht="18.75" x14ac:dyDescent="0.3">
      <c r="A161" s="19"/>
      <c r="B161" s="114"/>
      <c r="C161" s="88" t="s">
        <v>91</v>
      </c>
      <c r="D161" s="84" t="s">
        <v>709</v>
      </c>
      <c r="E161" s="429" t="s">
        <v>197</v>
      </c>
      <c r="F161" s="430"/>
      <c r="G161" s="430" t="s">
        <v>198</v>
      </c>
      <c r="H161" s="431"/>
      <c r="I161" s="1"/>
      <c r="J161" s="7"/>
      <c r="K161" s="125">
        <v>2.65</v>
      </c>
      <c r="L161" s="81" t="str">
        <f t="shared" si="4"/>
        <v/>
      </c>
      <c r="M161" s="80" t="s">
        <v>199</v>
      </c>
      <c r="N161" s="421" t="s">
        <v>95</v>
      </c>
      <c r="O161" s="422"/>
      <c r="P161" s="423"/>
      <c r="Q161" s="202"/>
      <c r="R161" s="172">
        <v>619</v>
      </c>
      <c r="S161" s="20" t="s">
        <v>2229</v>
      </c>
      <c r="T161" s="20" t="s">
        <v>197</v>
      </c>
      <c r="W161" s="27"/>
    </row>
    <row r="162" spans="1:23" ht="18.75" hidden="1" x14ac:dyDescent="0.3">
      <c r="A162" s="19"/>
      <c r="B162" s="114"/>
      <c r="C162" s="88" t="s">
        <v>91</v>
      </c>
      <c r="D162" s="84" t="s">
        <v>709</v>
      </c>
      <c r="E162" s="429" t="s">
        <v>200</v>
      </c>
      <c r="F162" s="430"/>
      <c r="G162" s="430" t="s">
        <v>201</v>
      </c>
      <c r="H162" s="431"/>
      <c r="I162" s="1">
        <v>12</v>
      </c>
      <c r="J162" s="7"/>
      <c r="K162" s="125">
        <v>2.65</v>
      </c>
      <c r="L162" s="81">
        <f t="shared" si="4"/>
        <v>31.799999999999997</v>
      </c>
      <c r="M162" s="80" t="s">
        <v>123</v>
      </c>
      <c r="N162" s="421" t="s">
        <v>95</v>
      </c>
      <c r="O162" s="422"/>
      <c r="P162" s="423"/>
      <c r="Q162" s="202"/>
      <c r="R162" s="172">
        <v>44</v>
      </c>
      <c r="S162" s="20" t="s">
        <v>2230</v>
      </c>
      <c r="T162" s="20" t="s">
        <v>200</v>
      </c>
      <c r="W162" s="27"/>
    </row>
    <row r="163" spans="1:23" ht="18.75" x14ac:dyDescent="0.3">
      <c r="A163" s="19"/>
      <c r="B163" s="114"/>
      <c r="C163" s="88" t="s">
        <v>91</v>
      </c>
      <c r="D163" s="84" t="s">
        <v>709</v>
      </c>
      <c r="E163" s="504" t="s">
        <v>202</v>
      </c>
      <c r="F163" s="505"/>
      <c r="G163" s="505" t="s">
        <v>203</v>
      </c>
      <c r="H163" s="506"/>
      <c r="I163" s="1"/>
      <c r="J163" s="7"/>
      <c r="K163" s="125">
        <v>2.65</v>
      </c>
      <c r="L163" s="81" t="str">
        <f t="shared" si="4"/>
        <v/>
      </c>
      <c r="M163" s="80" t="s">
        <v>204</v>
      </c>
      <c r="N163" s="421" t="s">
        <v>95</v>
      </c>
      <c r="O163" s="422"/>
      <c r="P163" s="423"/>
      <c r="Q163" s="202"/>
      <c r="R163" s="172">
        <v>67</v>
      </c>
      <c r="S163" s="20" t="s">
        <v>2231</v>
      </c>
      <c r="T163" s="20" t="s">
        <v>202</v>
      </c>
      <c r="W163" s="27"/>
    </row>
    <row r="164" spans="1:23" ht="18.75" x14ac:dyDescent="0.3">
      <c r="A164" s="19"/>
      <c r="B164" s="114"/>
      <c r="C164" s="88" t="s">
        <v>91</v>
      </c>
      <c r="D164" s="84" t="s">
        <v>709</v>
      </c>
      <c r="E164" s="429" t="s">
        <v>205</v>
      </c>
      <c r="F164" s="430"/>
      <c r="G164" s="430" t="s">
        <v>206</v>
      </c>
      <c r="H164" s="431"/>
      <c r="I164" s="1"/>
      <c r="J164" s="7"/>
      <c r="K164" s="125">
        <v>2.65</v>
      </c>
      <c r="L164" s="81" t="str">
        <f t="shared" si="4"/>
        <v/>
      </c>
      <c r="M164" s="80" t="s">
        <v>204</v>
      </c>
      <c r="N164" s="421" t="s">
        <v>95</v>
      </c>
      <c r="O164" s="422"/>
      <c r="P164" s="423"/>
      <c r="Q164" s="202"/>
      <c r="R164" s="172">
        <v>1063</v>
      </c>
      <c r="S164" s="20" t="s">
        <v>2232</v>
      </c>
      <c r="T164" s="20" t="s">
        <v>205</v>
      </c>
      <c r="W164" s="27"/>
    </row>
    <row r="165" spans="1:23" ht="18.75" x14ac:dyDescent="0.3">
      <c r="A165" s="19"/>
      <c r="B165" s="114"/>
      <c r="C165" s="88" t="s">
        <v>91</v>
      </c>
      <c r="D165" s="84" t="s">
        <v>709</v>
      </c>
      <c r="E165" s="429" t="s">
        <v>207</v>
      </c>
      <c r="F165" s="430"/>
      <c r="G165" s="430" t="s">
        <v>208</v>
      </c>
      <c r="H165" s="431"/>
      <c r="I165" s="1"/>
      <c r="J165" s="7"/>
      <c r="K165" s="125">
        <v>2.65</v>
      </c>
      <c r="L165" s="81" t="str">
        <f t="shared" si="4"/>
        <v/>
      </c>
      <c r="M165" s="80" t="s">
        <v>204</v>
      </c>
      <c r="N165" s="421" t="s">
        <v>95</v>
      </c>
      <c r="O165" s="422"/>
      <c r="P165" s="423"/>
      <c r="Q165" s="202"/>
      <c r="R165" s="172">
        <v>2063</v>
      </c>
      <c r="S165" s="20" t="s">
        <v>2233</v>
      </c>
      <c r="T165" s="20" t="s">
        <v>207</v>
      </c>
      <c r="W165" s="27"/>
    </row>
    <row r="166" spans="1:23" ht="18.75" x14ac:dyDescent="0.3">
      <c r="A166" s="19"/>
      <c r="B166" s="114"/>
      <c r="C166" s="88" t="s">
        <v>91</v>
      </c>
      <c r="D166" s="84" t="s">
        <v>709</v>
      </c>
      <c r="E166" s="429" t="s">
        <v>209</v>
      </c>
      <c r="F166" s="430"/>
      <c r="G166" s="430" t="s">
        <v>210</v>
      </c>
      <c r="H166" s="431"/>
      <c r="I166" s="1"/>
      <c r="J166" s="7"/>
      <c r="K166" s="125">
        <v>2.65</v>
      </c>
      <c r="L166" s="81" t="str">
        <f t="shared" si="4"/>
        <v/>
      </c>
      <c r="M166" s="80" t="s">
        <v>211</v>
      </c>
      <c r="N166" s="421" t="s">
        <v>95</v>
      </c>
      <c r="O166" s="422"/>
      <c r="P166" s="423"/>
      <c r="Q166" s="202"/>
      <c r="R166" s="172">
        <v>123</v>
      </c>
      <c r="S166" s="20" t="s">
        <v>2234</v>
      </c>
      <c r="T166" s="20" t="s">
        <v>209</v>
      </c>
      <c r="W166" s="27"/>
    </row>
    <row r="167" spans="1:23" ht="18.75" x14ac:dyDescent="0.3">
      <c r="A167" s="19"/>
      <c r="B167" s="114"/>
      <c r="C167" s="88" t="s">
        <v>91</v>
      </c>
      <c r="D167" s="84" t="s">
        <v>709</v>
      </c>
      <c r="E167" s="429" t="s">
        <v>212</v>
      </c>
      <c r="F167" s="430"/>
      <c r="G167" s="430" t="s">
        <v>213</v>
      </c>
      <c r="H167" s="431"/>
      <c r="I167" s="1"/>
      <c r="J167" s="7"/>
      <c r="K167" s="125">
        <v>2.65</v>
      </c>
      <c r="L167" s="81" t="str">
        <f t="shared" si="4"/>
        <v/>
      </c>
      <c r="M167" s="80" t="s">
        <v>214</v>
      </c>
      <c r="N167" s="421" t="s">
        <v>95</v>
      </c>
      <c r="O167" s="422"/>
      <c r="P167" s="423"/>
      <c r="Q167" s="202"/>
      <c r="R167" s="172">
        <v>573</v>
      </c>
      <c r="S167" s="20" t="s">
        <v>2235</v>
      </c>
      <c r="T167" s="20" t="s">
        <v>212</v>
      </c>
      <c r="W167" s="27"/>
    </row>
    <row r="168" spans="1:23" ht="18.75" hidden="1" x14ac:dyDescent="0.3">
      <c r="A168" s="19"/>
      <c r="C168" s="83" t="s">
        <v>91</v>
      </c>
      <c r="D168" s="84" t="s">
        <v>709</v>
      </c>
      <c r="E168" s="429" t="s">
        <v>215</v>
      </c>
      <c r="F168" s="430"/>
      <c r="G168" s="430" t="s">
        <v>216</v>
      </c>
      <c r="H168" s="431"/>
      <c r="I168" s="1">
        <v>12</v>
      </c>
      <c r="J168" s="7"/>
      <c r="K168" s="125">
        <v>2.65</v>
      </c>
      <c r="L168" s="81">
        <f t="shared" si="4"/>
        <v>31.799999999999997</v>
      </c>
      <c r="M168" s="80" t="s">
        <v>217</v>
      </c>
      <c r="N168" s="421" t="s">
        <v>95</v>
      </c>
      <c r="O168" s="422"/>
      <c r="P168" s="423"/>
      <c r="Q168" s="202"/>
      <c r="R168" s="172">
        <v>0</v>
      </c>
      <c r="S168" s="20" t="s">
        <v>2236</v>
      </c>
      <c r="T168" s="20" t="s">
        <v>215</v>
      </c>
    </row>
    <row r="169" spans="1:23" ht="18.75" x14ac:dyDescent="0.3">
      <c r="A169" s="19"/>
      <c r="B169" s="114"/>
      <c r="C169" s="88" t="s">
        <v>91</v>
      </c>
      <c r="D169" s="84" t="s">
        <v>709</v>
      </c>
      <c r="E169" s="429" t="s">
        <v>218</v>
      </c>
      <c r="F169" s="430"/>
      <c r="G169" s="430" t="s">
        <v>219</v>
      </c>
      <c r="H169" s="431"/>
      <c r="I169" s="1"/>
      <c r="J169" s="7"/>
      <c r="K169" s="125">
        <v>2.65</v>
      </c>
      <c r="L169" s="81" t="str">
        <f t="shared" si="4"/>
        <v/>
      </c>
      <c r="M169" s="80" t="s">
        <v>220</v>
      </c>
      <c r="N169" s="421" t="s">
        <v>95</v>
      </c>
      <c r="O169" s="422"/>
      <c r="P169" s="423"/>
      <c r="Q169" s="202"/>
      <c r="R169" s="172">
        <v>76</v>
      </c>
      <c r="S169" s="20" t="s">
        <v>2237</v>
      </c>
      <c r="T169" s="20" t="s">
        <v>218</v>
      </c>
      <c r="W169" s="27"/>
    </row>
    <row r="170" spans="1:23" ht="18.75" x14ac:dyDescent="0.3">
      <c r="A170" s="19"/>
      <c r="B170" s="114"/>
      <c r="C170" s="88" t="s">
        <v>91</v>
      </c>
      <c r="D170" s="84" t="s">
        <v>709</v>
      </c>
      <c r="E170" s="429" t="s">
        <v>221</v>
      </c>
      <c r="F170" s="430"/>
      <c r="G170" s="430" t="s">
        <v>222</v>
      </c>
      <c r="H170" s="431"/>
      <c r="I170" s="1"/>
      <c r="J170" s="7"/>
      <c r="K170" s="125">
        <v>2.65</v>
      </c>
      <c r="L170" s="81" t="str">
        <f t="shared" si="4"/>
        <v/>
      </c>
      <c r="M170" s="80" t="s">
        <v>223</v>
      </c>
      <c r="N170" s="421" t="s">
        <v>95</v>
      </c>
      <c r="O170" s="422"/>
      <c r="P170" s="423"/>
      <c r="Q170" s="202"/>
      <c r="R170" s="172">
        <v>479</v>
      </c>
      <c r="S170" s="20" t="s">
        <v>2238</v>
      </c>
      <c r="T170" s="20" t="s">
        <v>221</v>
      </c>
      <c r="W170" s="27"/>
    </row>
    <row r="171" spans="1:23" ht="18.75" x14ac:dyDescent="0.3">
      <c r="A171" s="19"/>
      <c r="C171" s="83" t="s">
        <v>91</v>
      </c>
      <c r="D171" s="84" t="s">
        <v>709</v>
      </c>
      <c r="E171" s="429" t="s">
        <v>224</v>
      </c>
      <c r="F171" s="430"/>
      <c r="G171" s="430" t="s">
        <v>225</v>
      </c>
      <c r="H171" s="431"/>
      <c r="I171" s="1"/>
      <c r="J171" s="7"/>
      <c r="K171" s="125">
        <v>2.65</v>
      </c>
      <c r="L171" s="81" t="str">
        <f t="shared" si="4"/>
        <v/>
      </c>
      <c r="M171" s="80" t="s">
        <v>223</v>
      </c>
      <c r="N171" s="421" t="s">
        <v>95</v>
      </c>
      <c r="O171" s="422"/>
      <c r="P171" s="423"/>
      <c r="Q171" s="202"/>
      <c r="R171" s="172">
        <v>821</v>
      </c>
      <c r="S171" s="20" t="s">
        <v>2239</v>
      </c>
      <c r="T171" s="20" t="s">
        <v>224</v>
      </c>
    </row>
    <row r="172" spans="1:23" ht="18.75" x14ac:dyDescent="0.3">
      <c r="A172" s="19"/>
      <c r="B172" s="114"/>
      <c r="C172" s="88" t="s">
        <v>91</v>
      </c>
      <c r="D172" s="84" t="s">
        <v>709</v>
      </c>
      <c r="E172" s="429" t="s">
        <v>226</v>
      </c>
      <c r="F172" s="430"/>
      <c r="G172" s="430" t="s">
        <v>227</v>
      </c>
      <c r="H172" s="431"/>
      <c r="I172" s="1"/>
      <c r="J172" s="7"/>
      <c r="K172" s="125">
        <v>2.65</v>
      </c>
      <c r="L172" s="81" t="str">
        <f t="shared" si="4"/>
        <v/>
      </c>
      <c r="M172" s="80" t="s">
        <v>223</v>
      </c>
      <c r="N172" s="421" t="s">
        <v>95</v>
      </c>
      <c r="O172" s="422"/>
      <c r="P172" s="423"/>
      <c r="Q172" s="202"/>
      <c r="R172" s="172">
        <v>323</v>
      </c>
      <c r="S172" s="20" t="s">
        <v>2240</v>
      </c>
      <c r="T172" s="20" t="s">
        <v>226</v>
      </c>
      <c r="W172" s="27"/>
    </row>
    <row r="173" spans="1:23" ht="18.75" hidden="1" x14ac:dyDescent="0.3">
      <c r="A173" s="19"/>
      <c r="C173" s="83" t="s">
        <v>91</v>
      </c>
      <c r="D173" s="84" t="s">
        <v>709</v>
      </c>
      <c r="E173" s="429" t="s">
        <v>228</v>
      </c>
      <c r="F173" s="430"/>
      <c r="G173" s="430" t="s">
        <v>229</v>
      </c>
      <c r="H173" s="431"/>
      <c r="I173" s="1">
        <v>12</v>
      </c>
      <c r="J173" s="7"/>
      <c r="K173" s="125">
        <v>2.65</v>
      </c>
      <c r="L173" s="81">
        <f t="shared" si="4"/>
        <v>31.799999999999997</v>
      </c>
      <c r="M173" s="80" t="s">
        <v>223</v>
      </c>
      <c r="N173" s="421" t="s">
        <v>95</v>
      </c>
      <c r="O173" s="422"/>
      <c r="P173" s="423"/>
      <c r="Q173" s="202"/>
      <c r="R173" s="172">
        <v>0</v>
      </c>
      <c r="S173" s="20" t="s">
        <v>2241</v>
      </c>
      <c r="T173" s="20" t="s">
        <v>228</v>
      </c>
    </row>
    <row r="174" spans="1:23" ht="18.75" x14ac:dyDescent="0.3">
      <c r="A174" s="19"/>
      <c r="B174" s="114"/>
      <c r="C174" s="88" t="s">
        <v>91</v>
      </c>
      <c r="D174" s="84" t="s">
        <v>709</v>
      </c>
      <c r="E174" s="429" t="s">
        <v>230</v>
      </c>
      <c r="F174" s="430"/>
      <c r="G174" s="430" t="s">
        <v>231</v>
      </c>
      <c r="H174" s="431"/>
      <c r="I174" s="1"/>
      <c r="J174" s="7"/>
      <c r="K174" s="125">
        <v>2.65</v>
      </c>
      <c r="L174" s="81" t="str">
        <f t="shared" si="4"/>
        <v/>
      </c>
      <c r="M174" s="80" t="s">
        <v>171</v>
      </c>
      <c r="N174" s="421" t="s">
        <v>95</v>
      </c>
      <c r="O174" s="422"/>
      <c r="P174" s="423"/>
      <c r="Q174" s="202"/>
      <c r="R174" s="172">
        <v>813</v>
      </c>
      <c r="S174" s="20" t="s">
        <v>2242</v>
      </c>
      <c r="T174" s="20" t="s">
        <v>230</v>
      </c>
      <c r="W174" s="27"/>
    </row>
    <row r="175" spans="1:23" ht="18.75" hidden="1" x14ac:dyDescent="0.3">
      <c r="A175" s="19"/>
      <c r="B175" s="114"/>
      <c r="C175" s="85" t="s">
        <v>91</v>
      </c>
      <c r="D175" s="84" t="s">
        <v>709</v>
      </c>
      <c r="E175" s="435" t="s">
        <v>232</v>
      </c>
      <c r="F175" s="436"/>
      <c r="G175" s="436" t="s">
        <v>233</v>
      </c>
      <c r="H175" s="437"/>
      <c r="I175" s="1">
        <v>12</v>
      </c>
      <c r="J175" s="7"/>
      <c r="K175" s="126">
        <v>2.65</v>
      </c>
      <c r="L175" s="81">
        <f t="shared" si="4"/>
        <v>31.799999999999997</v>
      </c>
      <c r="M175" s="82" t="s">
        <v>171</v>
      </c>
      <c r="N175" s="421" t="s">
        <v>95</v>
      </c>
      <c r="O175" s="422"/>
      <c r="P175" s="423"/>
      <c r="Q175" s="202"/>
      <c r="R175" s="172">
        <v>-217</v>
      </c>
      <c r="S175" s="20" t="s">
        <v>2243</v>
      </c>
      <c r="T175" s="20" t="s">
        <v>1797</v>
      </c>
      <c r="W175" s="27"/>
    </row>
    <row r="176" spans="1:23" ht="21.75" thickBot="1" x14ac:dyDescent="0.4">
      <c r="A176" s="19"/>
      <c r="B176" s="114"/>
      <c r="C176" s="182"/>
      <c r="D176" s="182"/>
      <c r="E176" s="182"/>
      <c r="F176" s="182"/>
      <c r="G176" s="182"/>
      <c r="H176" s="183" t="s">
        <v>234</v>
      </c>
      <c r="I176" s="184"/>
      <c r="J176" s="184"/>
      <c r="K176" s="185"/>
      <c r="L176" s="71">
        <f>SUBTOTAL(9,L116:L175)</f>
        <v>0</v>
      </c>
      <c r="M176" s="186"/>
      <c r="N176" s="185"/>
      <c r="O176" s="185"/>
      <c r="P176" s="187"/>
      <c r="Q176" s="188"/>
      <c r="R176" s="189"/>
      <c r="W176" s="27"/>
    </row>
    <row r="177" spans="1:23" s="198" customFormat="1" ht="60" customHeight="1" thickTop="1" x14ac:dyDescent="0.4">
      <c r="A177" s="190"/>
      <c r="B177" s="191"/>
      <c r="C177" s="192"/>
      <c r="D177" s="192"/>
      <c r="E177" s="501" t="s">
        <v>235</v>
      </c>
      <c r="F177" s="501"/>
      <c r="G177" s="501"/>
      <c r="H177" s="501"/>
      <c r="I177" s="193"/>
      <c r="J177" s="193"/>
      <c r="K177" s="194"/>
      <c r="L177" s="194"/>
      <c r="M177" s="193"/>
      <c r="N177" s="193"/>
      <c r="O177" s="193"/>
      <c r="P177" s="195"/>
      <c r="Q177" s="196"/>
      <c r="R177" s="197"/>
      <c r="W177" s="199"/>
    </row>
    <row r="178" spans="1:23" ht="38.25" customHeight="1" x14ac:dyDescent="0.25">
      <c r="A178" s="19"/>
      <c r="B178" s="114"/>
      <c r="C178" s="200"/>
      <c r="D178" s="200"/>
      <c r="E178" s="502" t="s">
        <v>2548</v>
      </c>
      <c r="F178" s="502"/>
      <c r="G178" s="502"/>
      <c r="H178" s="503"/>
      <c r="I178" s="201" t="s">
        <v>236</v>
      </c>
      <c r="J178" s="109" t="s">
        <v>72</v>
      </c>
      <c r="K178" s="167" t="s">
        <v>39</v>
      </c>
      <c r="L178" s="143" t="s">
        <v>40</v>
      </c>
      <c r="M178" s="112" t="s">
        <v>41</v>
      </c>
      <c r="N178" s="408" t="s">
        <v>42</v>
      </c>
      <c r="O178" s="408"/>
      <c r="P178" s="409"/>
      <c r="Q178" s="150"/>
      <c r="R178" s="105"/>
      <c r="W178" s="27"/>
    </row>
    <row r="179" spans="1:23" ht="18.75" hidden="1" x14ac:dyDescent="0.3">
      <c r="A179" s="19"/>
      <c r="C179" s="94" t="s">
        <v>88</v>
      </c>
      <c r="D179" s="84" t="s">
        <v>964</v>
      </c>
      <c r="E179" s="438" t="s">
        <v>237</v>
      </c>
      <c r="F179" s="439"/>
      <c r="G179" s="439" t="s">
        <v>238</v>
      </c>
      <c r="H179" s="440"/>
      <c r="I179" s="1">
        <v>12</v>
      </c>
      <c r="J179" s="2"/>
      <c r="K179" s="91">
        <v>8.5</v>
      </c>
      <c r="L179" s="145">
        <f t="shared" ref="L179:L185" si="5">IF(AND(I179="",J179=""),"",(I179*K179)+(J179*(K179+2.25)))</f>
        <v>102</v>
      </c>
      <c r="M179" s="171" t="s">
        <v>239</v>
      </c>
      <c r="N179" s="424" t="s">
        <v>240</v>
      </c>
      <c r="O179" s="389"/>
      <c r="P179" s="390"/>
      <c r="Q179" s="156"/>
      <c r="R179" s="172">
        <v>0</v>
      </c>
      <c r="S179" s="20" t="s">
        <v>2245</v>
      </c>
      <c r="T179" s="20" t="s">
        <v>237</v>
      </c>
    </row>
    <row r="180" spans="1:23" ht="18.75" hidden="1" x14ac:dyDescent="0.3">
      <c r="A180" s="19"/>
      <c r="C180" s="83" t="s">
        <v>88</v>
      </c>
      <c r="D180" s="84" t="s">
        <v>964</v>
      </c>
      <c r="E180" s="429" t="s">
        <v>241</v>
      </c>
      <c r="F180" s="430"/>
      <c r="G180" s="430" t="s">
        <v>242</v>
      </c>
      <c r="H180" s="431"/>
      <c r="I180" s="1">
        <v>12</v>
      </c>
      <c r="J180" s="2"/>
      <c r="K180" s="91">
        <v>8.5</v>
      </c>
      <c r="L180" s="81">
        <f t="shared" si="5"/>
        <v>102</v>
      </c>
      <c r="M180" s="84" t="s">
        <v>239</v>
      </c>
      <c r="N180" s="388" t="s">
        <v>240</v>
      </c>
      <c r="O180" s="389"/>
      <c r="P180" s="390"/>
      <c r="Q180" s="173"/>
      <c r="R180" s="174">
        <v>0</v>
      </c>
      <c r="S180" s="20" t="s">
        <v>2246</v>
      </c>
      <c r="T180" s="20" t="s">
        <v>241</v>
      </c>
    </row>
    <row r="181" spans="1:23" ht="18.75" hidden="1" x14ac:dyDescent="0.3">
      <c r="A181" s="19"/>
      <c r="C181" s="83" t="s">
        <v>88</v>
      </c>
      <c r="D181" s="84" t="s">
        <v>964</v>
      </c>
      <c r="E181" s="429" t="s">
        <v>243</v>
      </c>
      <c r="F181" s="430"/>
      <c r="G181" s="430" t="s">
        <v>244</v>
      </c>
      <c r="H181" s="431"/>
      <c r="I181" s="1">
        <v>12</v>
      </c>
      <c r="J181" s="2"/>
      <c r="K181" s="91">
        <v>8.5</v>
      </c>
      <c r="L181" s="81">
        <f t="shared" si="5"/>
        <v>102</v>
      </c>
      <c r="M181" s="84" t="s">
        <v>239</v>
      </c>
      <c r="N181" s="388" t="s">
        <v>240</v>
      </c>
      <c r="O181" s="389"/>
      <c r="P181" s="390"/>
      <c r="Q181" s="173"/>
      <c r="R181" s="174">
        <v>0</v>
      </c>
      <c r="S181" s="20" t="s">
        <v>2247</v>
      </c>
      <c r="T181" s="20" t="s">
        <v>243</v>
      </c>
    </row>
    <row r="182" spans="1:23" ht="18.75" hidden="1" x14ac:dyDescent="0.3">
      <c r="A182" s="19"/>
      <c r="C182" s="83" t="s">
        <v>88</v>
      </c>
      <c r="D182" s="84" t="s">
        <v>964</v>
      </c>
      <c r="E182" s="429" t="s">
        <v>245</v>
      </c>
      <c r="F182" s="430"/>
      <c r="G182" s="430" t="s">
        <v>246</v>
      </c>
      <c r="H182" s="431"/>
      <c r="I182" s="1">
        <v>12</v>
      </c>
      <c r="J182" s="2"/>
      <c r="K182" s="91">
        <v>8.5</v>
      </c>
      <c r="L182" s="81">
        <f t="shared" si="5"/>
        <v>102</v>
      </c>
      <c r="M182" s="84" t="s">
        <v>247</v>
      </c>
      <c r="N182" s="388" t="s">
        <v>240</v>
      </c>
      <c r="O182" s="389"/>
      <c r="P182" s="390"/>
      <c r="Q182" s="173"/>
      <c r="R182" s="174">
        <v>0</v>
      </c>
      <c r="S182" s="20" t="s">
        <v>2248</v>
      </c>
      <c r="T182" s="20" t="s">
        <v>245</v>
      </c>
    </row>
    <row r="183" spans="1:23" ht="18.75" hidden="1" x14ac:dyDescent="0.3">
      <c r="A183" s="19"/>
      <c r="C183" s="83" t="s">
        <v>88</v>
      </c>
      <c r="D183" s="84" t="s">
        <v>964</v>
      </c>
      <c r="E183" s="429" t="s">
        <v>248</v>
      </c>
      <c r="F183" s="430"/>
      <c r="G183" s="430" t="s">
        <v>249</v>
      </c>
      <c r="H183" s="431"/>
      <c r="I183" s="1">
        <v>12</v>
      </c>
      <c r="J183" s="2"/>
      <c r="K183" s="91">
        <v>8.5</v>
      </c>
      <c r="L183" s="81">
        <f t="shared" si="5"/>
        <v>102</v>
      </c>
      <c r="M183" s="84" t="s">
        <v>239</v>
      </c>
      <c r="N183" s="388" t="s">
        <v>240</v>
      </c>
      <c r="O183" s="389"/>
      <c r="P183" s="390"/>
      <c r="Q183" s="173"/>
      <c r="R183" s="174">
        <v>0</v>
      </c>
      <c r="S183" s="20" t="s">
        <v>2249</v>
      </c>
      <c r="T183" s="20" t="s">
        <v>248</v>
      </c>
    </row>
    <row r="184" spans="1:23" ht="18.75" hidden="1" x14ac:dyDescent="0.3">
      <c r="A184" s="19"/>
      <c r="C184" s="83" t="s">
        <v>88</v>
      </c>
      <c r="D184" s="84" t="s">
        <v>964</v>
      </c>
      <c r="E184" s="429" t="s">
        <v>250</v>
      </c>
      <c r="F184" s="430"/>
      <c r="G184" s="430" t="s">
        <v>251</v>
      </c>
      <c r="H184" s="431"/>
      <c r="I184" s="1">
        <v>12</v>
      </c>
      <c r="J184" s="2"/>
      <c r="K184" s="91">
        <v>8.5</v>
      </c>
      <c r="L184" s="81">
        <f t="shared" si="5"/>
        <v>102</v>
      </c>
      <c r="M184" s="84" t="s">
        <v>252</v>
      </c>
      <c r="N184" s="388" t="s">
        <v>240</v>
      </c>
      <c r="O184" s="389"/>
      <c r="P184" s="390"/>
      <c r="Q184" s="173"/>
      <c r="R184" s="174">
        <v>0</v>
      </c>
      <c r="S184" s="20" t="s">
        <v>2250</v>
      </c>
      <c r="T184" s="20" t="s">
        <v>250</v>
      </c>
    </row>
    <row r="185" spans="1:23" ht="18.75" hidden="1" x14ac:dyDescent="0.3">
      <c r="A185" s="19"/>
      <c r="B185" s="114"/>
      <c r="C185" s="88" t="s">
        <v>88</v>
      </c>
      <c r="D185" s="84" t="s">
        <v>964</v>
      </c>
      <c r="E185" s="429" t="s">
        <v>253</v>
      </c>
      <c r="F185" s="430"/>
      <c r="G185" s="430" t="s">
        <v>254</v>
      </c>
      <c r="H185" s="431"/>
      <c r="I185" s="1">
        <v>12</v>
      </c>
      <c r="J185" s="2"/>
      <c r="K185" s="80">
        <v>8.5</v>
      </c>
      <c r="L185" s="145">
        <f t="shared" si="5"/>
        <v>102</v>
      </c>
      <c r="M185" s="84" t="s">
        <v>255</v>
      </c>
      <c r="N185" s="388" t="s">
        <v>240</v>
      </c>
      <c r="O185" s="389"/>
      <c r="P185" s="390"/>
      <c r="Q185" s="173"/>
      <c r="R185" s="174">
        <v>21</v>
      </c>
      <c r="S185" s="20" t="s">
        <v>2251</v>
      </c>
      <c r="T185" s="20" t="s">
        <v>253</v>
      </c>
      <c r="W185" s="27"/>
    </row>
    <row r="186" spans="1:23" ht="18.75" x14ac:dyDescent="0.3">
      <c r="A186" s="19"/>
      <c r="B186" s="114"/>
      <c r="C186" s="88" t="s">
        <v>88</v>
      </c>
      <c r="D186" s="84" t="s">
        <v>961</v>
      </c>
      <c r="E186" s="429" t="s">
        <v>256</v>
      </c>
      <c r="F186" s="430"/>
      <c r="G186" s="430" t="s">
        <v>257</v>
      </c>
      <c r="H186" s="431"/>
      <c r="I186" s="1"/>
      <c r="J186" s="2"/>
      <c r="K186" s="80">
        <v>11.5</v>
      </c>
      <c r="L186" s="81" t="str">
        <f>IF(AND(I186="",J186=""),"",(I186*K186)+(J186*(K186+2.25)))</f>
        <v/>
      </c>
      <c r="M186" s="84" t="s">
        <v>247</v>
      </c>
      <c r="N186" s="388" t="s">
        <v>258</v>
      </c>
      <c r="O186" s="389"/>
      <c r="P186" s="390"/>
      <c r="Q186" s="173"/>
      <c r="R186" s="174">
        <v>163</v>
      </c>
      <c r="S186" s="20" t="s">
        <v>2252</v>
      </c>
      <c r="T186" s="20" t="s">
        <v>256</v>
      </c>
      <c r="W186" s="27"/>
    </row>
    <row r="187" spans="1:23" ht="18.75" hidden="1" x14ac:dyDescent="0.3">
      <c r="A187" s="19"/>
      <c r="B187" s="114"/>
      <c r="C187" s="88" t="s">
        <v>88</v>
      </c>
      <c r="D187" s="84" t="s">
        <v>964</v>
      </c>
      <c r="E187" s="429" t="s">
        <v>259</v>
      </c>
      <c r="F187" s="430"/>
      <c r="G187" s="430" t="s">
        <v>260</v>
      </c>
      <c r="H187" s="431"/>
      <c r="I187" s="1">
        <v>12</v>
      </c>
      <c r="J187" s="2"/>
      <c r="K187" s="91">
        <v>8.5</v>
      </c>
      <c r="L187" s="81">
        <f t="shared" ref="L187:L252" si="6">IF(AND(I187="",J187=""),"",(I187*K187)+(J187*(K187+2.25)))</f>
        <v>102</v>
      </c>
      <c r="M187" s="84" t="s">
        <v>261</v>
      </c>
      <c r="N187" s="388" t="s">
        <v>240</v>
      </c>
      <c r="O187" s="389"/>
      <c r="P187" s="390"/>
      <c r="Q187" s="25"/>
      <c r="R187" s="175">
        <v>6</v>
      </c>
      <c r="S187" s="20" t="s">
        <v>2253</v>
      </c>
      <c r="T187" s="20" t="s">
        <v>259</v>
      </c>
      <c r="W187" s="27"/>
    </row>
    <row r="188" spans="1:23" ht="18.75" hidden="1" x14ac:dyDescent="0.3">
      <c r="A188" s="19"/>
      <c r="B188" s="114"/>
      <c r="C188" s="88" t="s">
        <v>88</v>
      </c>
      <c r="D188" s="84" t="s">
        <v>964</v>
      </c>
      <c r="E188" s="429" t="s">
        <v>262</v>
      </c>
      <c r="F188" s="430"/>
      <c r="G188" s="430" t="s">
        <v>263</v>
      </c>
      <c r="H188" s="431"/>
      <c r="I188" s="1">
        <v>12</v>
      </c>
      <c r="J188" s="2"/>
      <c r="K188" s="91">
        <v>8.5</v>
      </c>
      <c r="L188" s="81">
        <f t="shared" si="6"/>
        <v>102</v>
      </c>
      <c r="M188" s="84" t="s">
        <v>264</v>
      </c>
      <c r="N188" s="388" t="s">
        <v>240</v>
      </c>
      <c r="O188" s="389"/>
      <c r="P188" s="390"/>
      <c r="Q188" s="25"/>
      <c r="R188" s="175">
        <v>-1</v>
      </c>
      <c r="S188" s="20" t="s">
        <v>2254</v>
      </c>
      <c r="T188" s="20" t="s">
        <v>262</v>
      </c>
      <c r="W188" s="27"/>
    </row>
    <row r="189" spans="1:23" ht="18.75" x14ac:dyDescent="0.3">
      <c r="A189" s="19"/>
      <c r="B189" s="114"/>
      <c r="C189" s="88" t="s">
        <v>88</v>
      </c>
      <c r="D189" s="84" t="s">
        <v>964</v>
      </c>
      <c r="E189" s="504" t="s">
        <v>265</v>
      </c>
      <c r="F189" s="505"/>
      <c r="G189" s="505" t="s">
        <v>266</v>
      </c>
      <c r="H189" s="506"/>
      <c r="I189" s="1"/>
      <c r="J189" s="2"/>
      <c r="K189" s="91">
        <v>8.5</v>
      </c>
      <c r="L189" s="81" t="str">
        <f t="shared" si="6"/>
        <v/>
      </c>
      <c r="M189" s="84" t="s">
        <v>252</v>
      </c>
      <c r="N189" s="388" t="s">
        <v>240</v>
      </c>
      <c r="O189" s="389"/>
      <c r="P189" s="390"/>
      <c r="Q189" s="25"/>
      <c r="R189" s="175">
        <v>47</v>
      </c>
      <c r="S189" s="20" t="s">
        <v>2255</v>
      </c>
      <c r="T189" s="20" t="s">
        <v>265</v>
      </c>
      <c r="W189" s="27"/>
    </row>
    <row r="190" spans="1:23" ht="18.75" hidden="1" x14ac:dyDescent="0.3">
      <c r="A190" s="19"/>
      <c r="B190" s="114"/>
      <c r="C190" s="88" t="s">
        <v>88</v>
      </c>
      <c r="D190" s="84" t="s">
        <v>964</v>
      </c>
      <c r="E190" s="429" t="s">
        <v>267</v>
      </c>
      <c r="F190" s="430"/>
      <c r="G190" s="430" t="s">
        <v>268</v>
      </c>
      <c r="H190" s="431"/>
      <c r="I190" s="1">
        <v>12</v>
      </c>
      <c r="J190" s="2"/>
      <c r="K190" s="91">
        <v>8.5</v>
      </c>
      <c r="L190" s="81">
        <f t="shared" si="6"/>
        <v>102</v>
      </c>
      <c r="M190" s="86" t="s">
        <v>269</v>
      </c>
      <c r="N190" s="388" t="s">
        <v>240</v>
      </c>
      <c r="O190" s="389"/>
      <c r="P190" s="390"/>
      <c r="Q190" s="25"/>
      <c r="R190" s="175">
        <v>24</v>
      </c>
      <c r="S190" s="20" t="s">
        <v>2256</v>
      </c>
      <c r="T190" s="20" t="s">
        <v>267</v>
      </c>
      <c r="W190" s="27"/>
    </row>
    <row r="191" spans="1:23" ht="18.75" hidden="1" x14ac:dyDescent="0.3">
      <c r="A191" s="19"/>
      <c r="B191" s="114"/>
      <c r="C191" s="88" t="s">
        <v>88</v>
      </c>
      <c r="D191" s="84" t="s">
        <v>964</v>
      </c>
      <c r="E191" s="429" t="s">
        <v>270</v>
      </c>
      <c r="F191" s="430"/>
      <c r="G191" s="430" t="s">
        <v>271</v>
      </c>
      <c r="H191" s="431"/>
      <c r="I191" s="1">
        <v>6</v>
      </c>
      <c r="J191" s="2"/>
      <c r="K191" s="91">
        <v>8.5</v>
      </c>
      <c r="L191" s="81">
        <f t="shared" si="6"/>
        <v>51</v>
      </c>
      <c r="M191" s="86" t="s">
        <v>252</v>
      </c>
      <c r="N191" s="388" t="s">
        <v>240</v>
      </c>
      <c r="O191" s="389"/>
      <c r="P191" s="390"/>
      <c r="Q191" s="25"/>
      <c r="R191" s="175">
        <v>-34</v>
      </c>
      <c r="S191" s="20" t="s">
        <v>2257</v>
      </c>
      <c r="T191" s="20" t="s">
        <v>270</v>
      </c>
      <c r="W191" s="27"/>
    </row>
    <row r="192" spans="1:23" ht="18.75" x14ac:dyDescent="0.3">
      <c r="A192" s="19"/>
      <c r="C192" s="83" t="s">
        <v>88</v>
      </c>
      <c r="D192" s="84" t="s">
        <v>961</v>
      </c>
      <c r="E192" s="429" t="s">
        <v>272</v>
      </c>
      <c r="F192" s="430"/>
      <c r="G192" s="430" t="s">
        <v>273</v>
      </c>
      <c r="H192" s="431"/>
      <c r="I192" s="1"/>
      <c r="J192" s="2"/>
      <c r="K192" s="80">
        <v>11.5</v>
      </c>
      <c r="L192" s="81" t="str">
        <f t="shared" si="6"/>
        <v/>
      </c>
      <c r="M192" s="86" t="s">
        <v>94</v>
      </c>
      <c r="N192" s="388" t="s">
        <v>258</v>
      </c>
      <c r="O192" s="389"/>
      <c r="P192" s="390"/>
      <c r="Q192" s="25"/>
      <c r="R192" s="175">
        <v>1218</v>
      </c>
      <c r="S192" s="20" t="s">
        <v>2258</v>
      </c>
      <c r="T192" s="20" t="s">
        <v>272</v>
      </c>
    </row>
    <row r="193" spans="1:24" ht="18.75" hidden="1" x14ac:dyDescent="0.3">
      <c r="A193" s="19"/>
      <c r="C193" s="83" t="s">
        <v>88</v>
      </c>
      <c r="D193" s="84" t="s">
        <v>1772</v>
      </c>
      <c r="E193" s="429" t="s">
        <v>274</v>
      </c>
      <c r="F193" s="430"/>
      <c r="G193" s="430" t="s">
        <v>275</v>
      </c>
      <c r="H193" s="431"/>
      <c r="I193" s="1">
        <v>6</v>
      </c>
      <c r="J193" s="2"/>
      <c r="K193" s="91">
        <v>75</v>
      </c>
      <c r="L193" s="81">
        <f t="shared" si="6"/>
        <v>450</v>
      </c>
      <c r="M193" s="86" t="s">
        <v>276</v>
      </c>
      <c r="N193" s="421" t="s">
        <v>83</v>
      </c>
      <c r="O193" s="422"/>
      <c r="P193" s="423"/>
      <c r="Q193" s="25"/>
      <c r="R193" s="175">
        <v>545</v>
      </c>
      <c r="S193" s="20" t="s">
        <v>2259</v>
      </c>
      <c r="T193" s="20" t="s">
        <v>274</v>
      </c>
    </row>
    <row r="194" spans="1:24" ht="18.75" hidden="1" x14ac:dyDescent="0.3">
      <c r="A194" s="19"/>
      <c r="C194" s="83" t="s">
        <v>88</v>
      </c>
      <c r="D194" s="84" t="s">
        <v>1772</v>
      </c>
      <c r="E194" s="429" t="s">
        <v>277</v>
      </c>
      <c r="F194" s="430"/>
      <c r="G194" s="430" t="s">
        <v>278</v>
      </c>
      <c r="H194" s="431"/>
      <c r="I194" s="1">
        <v>12</v>
      </c>
      <c r="J194" s="2"/>
      <c r="K194" s="80">
        <v>150</v>
      </c>
      <c r="L194" s="81">
        <f t="shared" si="6"/>
        <v>1800</v>
      </c>
      <c r="M194" s="86" t="s">
        <v>89</v>
      </c>
      <c r="N194" s="421" t="s">
        <v>83</v>
      </c>
      <c r="O194" s="422"/>
      <c r="P194" s="423"/>
      <c r="Q194" s="25"/>
      <c r="R194" s="175">
        <v>0</v>
      </c>
      <c r="S194" s="20" t="s">
        <v>2260</v>
      </c>
      <c r="T194" s="20" t="s">
        <v>277</v>
      </c>
    </row>
    <row r="195" spans="1:24" ht="18.75" hidden="1" x14ac:dyDescent="0.3">
      <c r="A195" s="19"/>
      <c r="C195" s="83" t="s">
        <v>88</v>
      </c>
      <c r="D195" s="84" t="s">
        <v>1772</v>
      </c>
      <c r="E195" s="429" t="s">
        <v>279</v>
      </c>
      <c r="F195" s="430"/>
      <c r="G195" s="430" t="s">
        <v>280</v>
      </c>
      <c r="H195" s="431"/>
      <c r="I195" s="1">
        <v>12</v>
      </c>
      <c r="J195" s="2"/>
      <c r="K195" s="80">
        <v>150</v>
      </c>
      <c r="L195" s="81">
        <f t="shared" si="6"/>
        <v>1800</v>
      </c>
      <c r="M195" s="84" t="s">
        <v>89</v>
      </c>
      <c r="N195" s="421" t="s">
        <v>83</v>
      </c>
      <c r="O195" s="422"/>
      <c r="P195" s="423"/>
      <c r="Q195" s="25"/>
      <c r="R195" s="175">
        <v>0</v>
      </c>
      <c r="S195" s="20" t="s">
        <v>2261</v>
      </c>
      <c r="T195" s="20" t="s">
        <v>279</v>
      </c>
      <c r="U195" s="176"/>
      <c r="V195" s="176"/>
      <c r="X195" s="177"/>
    </row>
    <row r="196" spans="1:24" ht="18.75" hidden="1" x14ac:dyDescent="0.3">
      <c r="A196" s="19"/>
      <c r="C196" s="83" t="s">
        <v>88</v>
      </c>
      <c r="D196" s="84" t="s">
        <v>1772</v>
      </c>
      <c r="E196" s="429" t="s">
        <v>281</v>
      </c>
      <c r="F196" s="430"/>
      <c r="G196" s="430" t="s">
        <v>282</v>
      </c>
      <c r="H196" s="431"/>
      <c r="I196" s="1">
        <v>12</v>
      </c>
      <c r="J196" s="2"/>
      <c r="K196" s="80">
        <v>150</v>
      </c>
      <c r="L196" s="81">
        <f t="shared" si="6"/>
        <v>1800</v>
      </c>
      <c r="M196" s="86" t="s">
        <v>89</v>
      </c>
      <c r="N196" s="421" t="s">
        <v>83</v>
      </c>
      <c r="O196" s="422"/>
      <c r="P196" s="423"/>
      <c r="Q196" s="25"/>
      <c r="R196" s="175">
        <v>0</v>
      </c>
      <c r="S196" s="20" t="s">
        <v>2262</v>
      </c>
      <c r="T196" s="20" t="s">
        <v>281</v>
      </c>
      <c r="U196" s="176"/>
      <c r="V196" s="176"/>
    </row>
    <row r="197" spans="1:24" ht="18.75" hidden="1" x14ac:dyDescent="0.3">
      <c r="A197" s="19"/>
      <c r="C197" s="83" t="s">
        <v>88</v>
      </c>
      <c r="D197" s="84" t="s">
        <v>1772</v>
      </c>
      <c r="E197" s="429" t="s">
        <v>283</v>
      </c>
      <c r="F197" s="430"/>
      <c r="G197" s="430" t="s">
        <v>284</v>
      </c>
      <c r="H197" s="431"/>
      <c r="I197" s="1">
        <v>12</v>
      </c>
      <c r="J197" s="2"/>
      <c r="K197" s="80">
        <v>150</v>
      </c>
      <c r="L197" s="81">
        <f t="shared" si="6"/>
        <v>1800</v>
      </c>
      <c r="M197" s="84" t="s">
        <v>89</v>
      </c>
      <c r="N197" s="421" t="s">
        <v>83</v>
      </c>
      <c r="O197" s="422"/>
      <c r="P197" s="423"/>
      <c r="Q197" s="25"/>
      <c r="R197" s="175">
        <v>0</v>
      </c>
      <c r="S197" s="20" t="s">
        <v>2263</v>
      </c>
      <c r="T197" s="20" t="s">
        <v>283</v>
      </c>
      <c r="U197" s="176"/>
      <c r="V197" s="176"/>
    </row>
    <row r="198" spans="1:24" ht="18.75" hidden="1" x14ac:dyDescent="0.3">
      <c r="A198" s="19"/>
      <c r="C198" s="83" t="s">
        <v>88</v>
      </c>
      <c r="D198" s="84" t="s">
        <v>1772</v>
      </c>
      <c r="E198" s="429" t="s">
        <v>285</v>
      </c>
      <c r="F198" s="430"/>
      <c r="G198" s="430" t="s">
        <v>286</v>
      </c>
      <c r="H198" s="431"/>
      <c r="I198" s="1">
        <v>12</v>
      </c>
      <c r="J198" s="2"/>
      <c r="K198" s="80">
        <v>150</v>
      </c>
      <c r="L198" s="81">
        <f t="shared" si="6"/>
        <v>1800</v>
      </c>
      <c r="M198" s="84" t="s">
        <v>89</v>
      </c>
      <c r="N198" s="421" t="s">
        <v>83</v>
      </c>
      <c r="O198" s="422"/>
      <c r="P198" s="423"/>
      <c r="Q198" s="25"/>
      <c r="R198" s="175">
        <v>80</v>
      </c>
      <c r="S198" s="20" t="s">
        <v>2264</v>
      </c>
      <c r="T198" s="20" t="s">
        <v>285</v>
      </c>
      <c r="U198" s="176"/>
      <c r="V198" s="176"/>
    </row>
    <row r="199" spans="1:24" ht="18.75" hidden="1" x14ac:dyDescent="0.3">
      <c r="A199" s="19"/>
      <c r="C199" s="83" t="s">
        <v>88</v>
      </c>
      <c r="D199" s="84" t="s">
        <v>1772</v>
      </c>
      <c r="E199" s="429" t="s">
        <v>287</v>
      </c>
      <c r="F199" s="430"/>
      <c r="G199" s="430" t="s">
        <v>288</v>
      </c>
      <c r="H199" s="431"/>
      <c r="I199" s="1">
        <v>12</v>
      </c>
      <c r="J199" s="2"/>
      <c r="K199" s="80">
        <v>150</v>
      </c>
      <c r="L199" s="81">
        <f t="shared" si="6"/>
        <v>1800</v>
      </c>
      <c r="M199" s="84" t="s">
        <v>89</v>
      </c>
      <c r="N199" s="421" t="s">
        <v>83</v>
      </c>
      <c r="O199" s="422"/>
      <c r="P199" s="423"/>
      <c r="Q199" s="25"/>
      <c r="R199" s="175">
        <v>0</v>
      </c>
      <c r="S199" s="20" t="s">
        <v>2265</v>
      </c>
      <c r="T199" s="20" t="s">
        <v>287</v>
      </c>
      <c r="U199" s="176"/>
      <c r="V199" s="176"/>
    </row>
    <row r="200" spans="1:24" ht="18.75" hidden="1" x14ac:dyDescent="0.3">
      <c r="A200" s="19"/>
      <c r="C200" s="83" t="s">
        <v>88</v>
      </c>
      <c r="D200" s="84" t="s">
        <v>1772</v>
      </c>
      <c r="E200" s="429" t="s">
        <v>289</v>
      </c>
      <c r="F200" s="430"/>
      <c r="G200" s="430" t="s">
        <v>290</v>
      </c>
      <c r="H200" s="431"/>
      <c r="I200" s="1">
        <v>12</v>
      </c>
      <c r="J200" s="2"/>
      <c r="K200" s="80">
        <v>150</v>
      </c>
      <c r="L200" s="81">
        <f t="shared" si="6"/>
        <v>1800</v>
      </c>
      <c r="M200" s="84" t="s">
        <v>89</v>
      </c>
      <c r="N200" s="421" t="s">
        <v>83</v>
      </c>
      <c r="O200" s="422"/>
      <c r="P200" s="423"/>
      <c r="Q200" s="25"/>
      <c r="R200" s="175">
        <v>0</v>
      </c>
      <c r="S200" s="20" t="s">
        <v>2266</v>
      </c>
      <c r="T200" s="20" t="s">
        <v>289</v>
      </c>
      <c r="U200" s="176"/>
      <c r="V200" s="176"/>
    </row>
    <row r="201" spans="1:24" ht="18.75" hidden="1" x14ac:dyDescent="0.3">
      <c r="A201" s="19"/>
      <c r="C201" s="83" t="s">
        <v>88</v>
      </c>
      <c r="D201" s="84" t="s">
        <v>1772</v>
      </c>
      <c r="E201" s="429" t="s">
        <v>291</v>
      </c>
      <c r="F201" s="430"/>
      <c r="G201" s="430" t="s">
        <v>292</v>
      </c>
      <c r="H201" s="431"/>
      <c r="I201" s="1">
        <v>12</v>
      </c>
      <c r="J201" s="2"/>
      <c r="K201" s="80">
        <v>150</v>
      </c>
      <c r="L201" s="81">
        <f t="shared" si="6"/>
        <v>1800</v>
      </c>
      <c r="M201" s="84" t="s">
        <v>89</v>
      </c>
      <c r="N201" s="421" t="s">
        <v>83</v>
      </c>
      <c r="O201" s="422"/>
      <c r="P201" s="423"/>
      <c r="Q201" s="25"/>
      <c r="R201" s="175">
        <v>0</v>
      </c>
      <c r="S201" s="20" t="s">
        <v>2267</v>
      </c>
      <c r="T201" s="20" t="s">
        <v>291</v>
      </c>
      <c r="U201" s="176"/>
      <c r="V201" s="176"/>
    </row>
    <row r="202" spans="1:24" ht="18.75" hidden="1" x14ac:dyDescent="0.3">
      <c r="A202" s="19"/>
      <c r="C202" s="83" t="s">
        <v>88</v>
      </c>
      <c r="D202" s="84" t="s">
        <v>1772</v>
      </c>
      <c r="E202" s="429" t="s">
        <v>293</v>
      </c>
      <c r="F202" s="430"/>
      <c r="G202" s="430" t="s">
        <v>294</v>
      </c>
      <c r="H202" s="431"/>
      <c r="I202" s="1">
        <v>12</v>
      </c>
      <c r="J202" s="2"/>
      <c r="K202" s="80">
        <v>150</v>
      </c>
      <c r="L202" s="81">
        <f t="shared" si="6"/>
        <v>1800</v>
      </c>
      <c r="M202" s="84" t="s">
        <v>89</v>
      </c>
      <c r="N202" s="421" t="s">
        <v>83</v>
      </c>
      <c r="O202" s="422"/>
      <c r="P202" s="423"/>
      <c r="Q202" s="25"/>
      <c r="R202" s="175">
        <v>0</v>
      </c>
      <c r="S202" s="20" t="s">
        <v>2268</v>
      </c>
      <c r="T202" s="20" t="s">
        <v>293</v>
      </c>
      <c r="U202" s="176"/>
      <c r="V202" s="176"/>
    </row>
    <row r="203" spans="1:24" ht="18.75" hidden="1" x14ac:dyDescent="0.3">
      <c r="A203" s="19"/>
      <c r="C203" s="83" t="s">
        <v>88</v>
      </c>
      <c r="D203" s="84" t="s">
        <v>1772</v>
      </c>
      <c r="E203" s="429" t="s">
        <v>295</v>
      </c>
      <c r="F203" s="430"/>
      <c r="G203" s="430" t="s">
        <v>296</v>
      </c>
      <c r="H203" s="431"/>
      <c r="I203" s="1">
        <v>12</v>
      </c>
      <c r="J203" s="2"/>
      <c r="K203" s="80">
        <v>150</v>
      </c>
      <c r="L203" s="81">
        <f t="shared" si="6"/>
        <v>1800</v>
      </c>
      <c r="M203" s="84" t="s">
        <v>89</v>
      </c>
      <c r="N203" s="421" t="s">
        <v>83</v>
      </c>
      <c r="O203" s="422"/>
      <c r="P203" s="423"/>
      <c r="Q203" s="25"/>
      <c r="R203" s="175">
        <v>0</v>
      </c>
      <c r="S203" s="20" t="s">
        <v>2269</v>
      </c>
      <c r="T203" s="20" t="s">
        <v>295</v>
      </c>
      <c r="U203" s="176"/>
      <c r="V203" s="176"/>
    </row>
    <row r="204" spans="1:24" ht="18.75" hidden="1" x14ac:dyDescent="0.3">
      <c r="A204" s="19"/>
      <c r="C204" s="83" t="s">
        <v>88</v>
      </c>
      <c r="D204" s="84" t="s">
        <v>1772</v>
      </c>
      <c r="E204" s="429" t="s">
        <v>297</v>
      </c>
      <c r="F204" s="430"/>
      <c r="G204" s="430" t="s">
        <v>298</v>
      </c>
      <c r="H204" s="431"/>
      <c r="I204" s="1">
        <v>12</v>
      </c>
      <c r="J204" s="2"/>
      <c r="K204" s="80">
        <v>150</v>
      </c>
      <c r="L204" s="81">
        <f t="shared" si="6"/>
        <v>1800</v>
      </c>
      <c r="M204" s="84" t="s">
        <v>89</v>
      </c>
      <c r="N204" s="421" t="s">
        <v>83</v>
      </c>
      <c r="O204" s="422"/>
      <c r="P204" s="423"/>
      <c r="Q204" s="25"/>
      <c r="R204" s="175">
        <v>0</v>
      </c>
      <c r="S204" s="20" t="s">
        <v>2270</v>
      </c>
      <c r="T204" s="20" t="s">
        <v>297</v>
      </c>
      <c r="U204" s="176"/>
      <c r="V204" s="176"/>
    </row>
    <row r="205" spans="1:24" ht="18.75" hidden="1" x14ac:dyDescent="0.3">
      <c r="A205" s="19"/>
      <c r="C205" s="83" t="s">
        <v>88</v>
      </c>
      <c r="D205" s="84" t="s">
        <v>1772</v>
      </c>
      <c r="E205" s="429" t="s">
        <v>299</v>
      </c>
      <c r="F205" s="430"/>
      <c r="G205" s="430" t="s">
        <v>300</v>
      </c>
      <c r="H205" s="431"/>
      <c r="I205" s="1">
        <v>12</v>
      </c>
      <c r="J205" s="2"/>
      <c r="K205" s="80">
        <v>150</v>
      </c>
      <c r="L205" s="81">
        <f t="shared" si="6"/>
        <v>1800</v>
      </c>
      <c r="M205" s="84" t="s">
        <v>89</v>
      </c>
      <c r="N205" s="421" t="s">
        <v>83</v>
      </c>
      <c r="O205" s="422"/>
      <c r="P205" s="423"/>
      <c r="Q205" s="25"/>
      <c r="R205" s="175">
        <v>0</v>
      </c>
      <c r="S205" s="20" t="s">
        <v>2271</v>
      </c>
      <c r="T205" s="20" t="s">
        <v>299</v>
      </c>
      <c r="U205" s="176"/>
      <c r="V205" s="176"/>
    </row>
    <row r="206" spans="1:24" ht="18.75" hidden="1" x14ac:dyDescent="0.3">
      <c r="A206" s="19"/>
      <c r="C206" s="83" t="s">
        <v>88</v>
      </c>
      <c r="D206" s="84" t="s">
        <v>1772</v>
      </c>
      <c r="E206" s="429" t="s">
        <v>2535</v>
      </c>
      <c r="F206" s="430"/>
      <c r="G206" s="430"/>
      <c r="H206" s="431"/>
      <c r="I206" s="1">
        <v>12</v>
      </c>
      <c r="J206" s="2"/>
      <c r="K206" s="80">
        <v>150</v>
      </c>
      <c r="L206" s="81">
        <f t="shared" si="6"/>
        <v>1800</v>
      </c>
      <c r="M206" s="84" t="s">
        <v>89</v>
      </c>
      <c r="N206" s="421" t="s">
        <v>83</v>
      </c>
      <c r="O206" s="422"/>
      <c r="P206" s="423"/>
      <c r="Q206" s="25"/>
      <c r="R206" s="175">
        <v>110</v>
      </c>
      <c r="S206" s="20" t="s">
        <v>2542</v>
      </c>
      <c r="U206" s="176"/>
      <c r="V206" s="176"/>
    </row>
    <row r="207" spans="1:24" ht="18.75" hidden="1" x14ac:dyDescent="0.3">
      <c r="A207" s="19"/>
      <c r="C207" s="83" t="s">
        <v>88</v>
      </c>
      <c r="D207" s="84" t="s">
        <v>1772</v>
      </c>
      <c r="E207" s="429" t="s">
        <v>301</v>
      </c>
      <c r="F207" s="430"/>
      <c r="G207" s="430" t="s">
        <v>302</v>
      </c>
      <c r="H207" s="431"/>
      <c r="I207" s="1">
        <v>12</v>
      </c>
      <c r="J207" s="2"/>
      <c r="K207" s="80">
        <v>150</v>
      </c>
      <c r="L207" s="81">
        <f t="shared" si="6"/>
        <v>1800</v>
      </c>
      <c r="M207" s="84" t="s">
        <v>89</v>
      </c>
      <c r="N207" s="421" t="s">
        <v>83</v>
      </c>
      <c r="O207" s="422"/>
      <c r="P207" s="423"/>
      <c r="Q207" s="25"/>
      <c r="R207" s="175">
        <v>0</v>
      </c>
      <c r="S207" s="20" t="s">
        <v>2272</v>
      </c>
      <c r="T207" s="20" t="s">
        <v>301</v>
      </c>
      <c r="U207" s="176"/>
      <c r="V207" s="176"/>
    </row>
    <row r="208" spans="1:24" ht="18.75" hidden="1" x14ac:dyDescent="0.3">
      <c r="A208" s="19"/>
      <c r="C208" s="83" t="s">
        <v>88</v>
      </c>
      <c r="D208" s="84" t="s">
        <v>1772</v>
      </c>
      <c r="E208" s="429" t="s">
        <v>303</v>
      </c>
      <c r="F208" s="430"/>
      <c r="G208" s="430" t="s">
        <v>304</v>
      </c>
      <c r="H208" s="431"/>
      <c r="I208" s="1">
        <v>12</v>
      </c>
      <c r="J208" s="2"/>
      <c r="K208" s="80">
        <v>150</v>
      </c>
      <c r="L208" s="81">
        <f t="shared" si="6"/>
        <v>1800</v>
      </c>
      <c r="M208" s="84" t="s">
        <v>89</v>
      </c>
      <c r="N208" s="421" t="s">
        <v>83</v>
      </c>
      <c r="O208" s="422"/>
      <c r="P208" s="423"/>
      <c r="Q208" s="25"/>
      <c r="R208" s="175">
        <v>0</v>
      </c>
      <c r="S208" s="20" t="s">
        <v>2273</v>
      </c>
      <c r="T208" s="20" t="s">
        <v>303</v>
      </c>
      <c r="U208" s="176"/>
      <c r="V208" s="176"/>
    </row>
    <row r="209" spans="1:22" ht="18.75" hidden="1" x14ac:dyDescent="0.3">
      <c r="A209" s="19"/>
      <c r="C209" s="83" t="s">
        <v>88</v>
      </c>
      <c r="D209" s="84" t="s">
        <v>1772</v>
      </c>
      <c r="E209" s="429" t="s">
        <v>305</v>
      </c>
      <c r="F209" s="430"/>
      <c r="G209" s="430" t="s">
        <v>306</v>
      </c>
      <c r="H209" s="431"/>
      <c r="I209" s="1">
        <v>12</v>
      </c>
      <c r="J209" s="2"/>
      <c r="K209" s="80">
        <v>150</v>
      </c>
      <c r="L209" s="81">
        <f t="shared" si="6"/>
        <v>1800</v>
      </c>
      <c r="M209" s="84" t="s">
        <v>89</v>
      </c>
      <c r="N209" s="421" t="s">
        <v>83</v>
      </c>
      <c r="O209" s="422"/>
      <c r="P209" s="423"/>
      <c r="Q209" s="25"/>
      <c r="R209" s="175">
        <v>0</v>
      </c>
      <c r="S209" s="20" t="s">
        <v>2274</v>
      </c>
      <c r="T209" s="20" t="s">
        <v>305</v>
      </c>
      <c r="U209" s="176"/>
      <c r="V209" s="176"/>
    </row>
    <row r="210" spans="1:22" ht="18.75" hidden="1" x14ac:dyDescent="0.3">
      <c r="A210" s="19"/>
      <c r="C210" s="83" t="s">
        <v>88</v>
      </c>
      <c r="D210" s="84" t="s">
        <v>1772</v>
      </c>
      <c r="E210" s="429" t="s">
        <v>307</v>
      </c>
      <c r="F210" s="430"/>
      <c r="G210" s="430" t="s">
        <v>308</v>
      </c>
      <c r="H210" s="431"/>
      <c r="I210" s="1">
        <v>12</v>
      </c>
      <c r="J210" s="2"/>
      <c r="K210" s="80">
        <v>150</v>
      </c>
      <c r="L210" s="81">
        <f t="shared" si="6"/>
        <v>1800</v>
      </c>
      <c r="M210" s="84" t="s">
        <v>89</v>
      </c>
      <c r="N210" s="421" t="s">
        <v>83</v>
      </c>
      <c r="O210" s="422"/>
      <c r="P210" s="423"/>
      <c r="Q210" s="25"/>
      <c r="R210" s="175">
        <v>7</v>
      </c>
      <c r="S210" s="20" t="s">
        <v>2275</v>
      </c>
      <c r="T210" s="20" t="s">
        <v>307</v>
      </c>
      <c r="U210" s="176"/>
      <c r="V210" s="176"/>
    </row>
    <row r="211" spans="1:22" ht="18.75" hidden="1" x14ac:dyDescent="0.3">
      <c r="A211" s="19"/>
      <c r="C211" s="83" t="s">
        <v>88</v>
      </c>
      <c r="D211" s="84" t="s">
        <v>1772</v>
      </c>
      <c r="E211" s="429" t="s">
        <v>309</v>
      </c>
      <c r="F211" s="430"/>
      <c r="G211" s="430" t="s">
        <v>310</v>
      </c>
      <c r="H211" s="431"/>
      <c r="I211" s="1">
        <v>12</v>
      </c>
      <c r="J211" s="2"/>
      <c r="K211" s="80">
        <v>150</v>
      </c>
      <c r="L211" s="81">
        <f t="shared" si="6"/>
        <v>1800</v>
      </c>
      <c r="M211" s="84" t="s">
        <v>89</v>
      </c>
      <c r="N211" s="421" t="s">
        <v>83</v>
      </c>
      <c r="O211" s="422"/>
      <c r="P211" s="423"/>
      <c r="Q211" s="25"/>
      <c r="R211" s="175">
        <v>0</v>
      </c>
      <c r="S211" s="20" t="s">
        <v>2276</v>
      </c>
      <c r="T211" s="20" t="s">
        <v>309</v>
      </c>
      <c r="U211" s="176"/>
      <c r="V211" s="176"/>
    </row>
    <row r="212" spans="1:22" ht="18.75" hidden="1" x14ac:dyDescent="0.3">
      <c r="A212" s="19"/>
      <c r="C212" s="83" t="s">
        <v>88</v>
      </c>
      <c r="D212" s="84" t="s">
        <v>1772</v>
      </c>
      <c r="E212" s="429" t="s">
        <v>311</v>
      </c>
      <c r="F212" s="430"/>
      <c r="G212" s="430" t="s">
        <v>312</v>
      </c>
      <c r="H212" s="431"/>
      <c r="I212" s="1">
        <v>12</v>
      </c>
      <c r="J212" s="2"/>
      <c r="K212" s="80">
        <v>150</v>
      </c>
      <c r="L212" s="81">
        <f t="shared" si="6"/>
        <v>1800</v>
      </c>
      <c r="M212" s="84" t="s">
        <v>89</v>
      </c>
      <c r="N212" s="421" t="s">
        <v>83</v>
      </c>
      <c r="O212" s="422"/>
      <c r="P212" s="423"/>
      <c r="Q212" s="25"/>
      <c r="R212" s="175">
        <v>0</v>
      </c>
      <c r="S212" s="20" t="s">
        <v>2277</v>
      </c>
      <c r="T212" s="20" t="s">
        <v>311</v>
      </c>
      <c r="U212" s="176"/>
      <c r="V212" s="176"/>
    </row>
    <row r="213" spans="1:22" ht="18.75" hidden="1" x14ac:dyDescent="0.3">
      <c r="A213" s="19"/>
      <c r="C213" s="83" t="s">
        <v>88</v>
      </c>
      <c r="D213" s="84" t="s">
        <v>1772</v>
      </c>
      <c r="E213" s="429" t="s">
        <v>313</v>
      </c>
      <c r="F213" s="430"/>
      <c r="G213" s="430" t="s">
        <v>314</v>
      </c>
      <c r="H213" s="431"/>
      <c r="I213" s="1">
        <v>12</v>
      </c>
      <c r="J213" s="2"/>
      <c r="K213" s="80">
        <v>150</v>
      </c>
      <c r="L213" s="81">
        <f t="shared" si="6"/>
        <v>1800</v>
      </c>
      <c r="M213" s="84" t="s">
        <v>89</v>
      </c>
      <c r="N213" s="421" t="s">
        <v>83</v>
      </c>
      <c r="O213" s="422"/>
      <c r="P213" s="423"/>
      <c r="Q213" s="25"/>
      <c r="R213" s="175">
        <v>0</v>
      </c>
      <c r="S213" s="20" t="s">
        <v>2278</v>
      </c>
      <c r="T213" s="20" t="s">
        <v>313</v>
      </c>
      <c r="U213" s="176"/>
      <c r="V213" s="176"/>
    </row>
    <row r="214" spans="1:22" ht="18.75" hidden="1" x14ac:dyDescent="0.3">
      <c r="A214" s="19"/>
      <c r="C214" s="83" t="s">
        <v>88</v>
      </c>
      <c r="D214" s="84" t="s">
        <v>1772</v>
      </c>
      <c r="E214" s="429" t="s">
        <v>2536</v>
      </c>
      <c r="F214" s="430"/>
      <c r="G214" s="430"/>
      <c r="H214" s="431"/>
      <c r="I214" s="1">
        <v>12</v>
      </c>
      <c r="J214" s="2"/>
      <c r="K214" s="80">
        <v>150</v>
      </c>
      <c r="L214" s="81">
        <f t="shared" si="6"/>
        <v>1800</v>
      </c>
      <c r="M214" s="84" t="s">
        <v>89</v>
      </c>
      <c r="N214" s="421" t="s">
        <v>83</v>
      </c>
      <c r="O214" s="422"/>
      <c r="P214" s="423"/>
      <c r="Q214" s="25"/>
      <c r="R214" s="175">
        <v>40</v>
      </c>
      <c r="S214" s="20" t="s">
        <v>2536</v>
      </c>
      <c r="U214" s="176"/>
      <c r="V214" s="176"/>
    </row>
    <row r="215" spans="1:22" ht="18.75" hidden="1" x14ac:dyDescent="0.3">
      <c r="A215" s="19"/>
      <c r="C215" s="83" t="s">
        <v>88</v>
      </c>
      <c r="D215" s="84" t="s">
        <v>1772</v>
      </c>
      <c r="E215" s="429" t="s">
        <v>315</v>
      </c>
      <c r="F215" s="430"/>
      <c r="G215" s="430" t="s">
        <v>316</v>
      </c>
      <c r="H215" s="431"/>
      <c r="I215" s="1">
        <v>12</v>
      </c>
      <c r="J215" s="2"/>
      <c r="K215" s="80">
        <v>150</v>
      </c>
      <c r="L215" s="81">
        <f t="shared" si="6"/>
        <v>1800</v>
      </c>
      <c r="M215" s="84" t="s">
        <v>89</v>
      </c>
      <c r="N215" s="421" t="s">
        <v>83</v>
      </c>
      <c r="O215" s="422"/>
      <c r="P215" s="423"/>
      <c r="Q215" s="25"/>
      <c r="R215" s="175">
        <v>0</v>
      </c>
      <c r="S215" s="20" t="s">
        <v>2279</v>
      </c>
      <c r="T215" s="20" t="s">
        <v>315</v>
      </c>
      <c r="U215" s="176"/>
      <c r="V215" s="176"/>
    </row>
    <row r="216" spans="1:22" ht="18.75" hidden="1" x14ac:dyDescent="0.3">
      <c r="A216" s="19"/>
      <c r="C216" s="83" t="s">
        <v>88</v>
      </c>
      <c r="D216" s="84" t="s">
        <v>1772</v>
      </c>
      <c r="E216" s="429" t="s">
        <v>317</v>
      </c>
      <c r="F216" s="430"/>
      <c r="G216" s="430" t="s">
        <v>318</v>
      </c>
      <c r="H216" s="431"/>
      <c r="I216" s="1">
        <v>12</v>
      </c>
      <c r="J216" s="2"/>
      <c r="K216" s="80">
        <v>150</v>
      </c>
      <c r="L216" s="81">
        <f t="shared" si="6"/>
        <v>1800</v>
      </c>
      <c r="M216" s="84" t="s">
        <v>89</v>
      </c>
      <c r="N216" s="421" t="s">
        <v>83</v>
      </c>
      <c r="O216" s="422"/>
      <c r="P216" s="423"/>
      <c r="Q216" s="25"/>
      <c r="R216" s="175">
        <v>1</v>
      </c>
      <c r="S216" s="20" t="s">
        <v>2280</v>
      </c>
      <c r="T216" s="20" t="s">
        <v>317</v>
      </c>
      <c r="U216" s="176"/>
      <c r="V216" s="176"/>
    </row>
    <row r="217" spans="1:22" ht="18.75" hidden="1" x14ac:dyDescent="0.3">
      <c r="A217" s="19"/>
      <c r="C217" s="83" t="s">
        <v>88</v>
      </c>
      <c r="D217" s="84" t="s">
        <v>1772</v>
      </c>
      <c r="E217" s="429" t="s">
        <v>319</v>
      </c>
      <c r="F217" s="430"/>
      <c r="G217" s="430" t="s">
        <v>320</v>
      </c>
      <c r="H217" s="431"/>
      <c r="I217" s="1">
        <v>12</v>
      </c>
      <c r="J217" s="2"/>
      <c r="K217" s="80">
        <v>150</v>
      </c>
      <c r="L217" s="81">
        <f t="shared" si="6"/>
        <v>1800</v>
      </c>
      <c r="M217" s="84" t="s">
        <v>89</v>
      </c>
      <c r="N217" s="421" t="s">
        <v>83</v>
      </c>
      <c r="O217" s="422"/>
      <c r="P217" s="423"/>
      <c r="Q217" s="25"/>
      <c r="R217" s="175">
        <v>0</v>
      </c>
      <c r="S217" s="20" t="s">
        <v>2281</v>
      </c>
      <c r="T217" s="20" t="s">
        <v>319</v>
      </c>
      <c r="U217" s="176"/>
      <c r="V217" s="176"/>
    </row>
    <row r="218" spans="1:22" ht="18.75" hidden="1" x14ac:dyDescent="0.3">
      <c r="A218" s="19"/>
      <c r="C218" s="83" t="s">
        <v>88</v>
      </c>
      <c r="D218" s="84" t="s">
        <v>1772</v>
      </c>
      <c r="E218" s="429" t="s">
        <v>321</v>
      </c>
      <c r="F218" s="430"/>
      <c r="G218" s="430" t="s">
        <v>322</v>
      </c>
      <c r="H218" s="431"/>
      <c r="I218" s="1">
        <v>12</v>
      </c>
      <c r="J218" s="2"/>
      <c r="K218" s="80">
        <v>150</v>
      </c>
      <c r="L218" s="81">
        <f t="shared" si="6"/>
        <v>1800</v>
      </c>
      <c r="M218" s="84" t="s">
        <v>89</v>
      </c>
      <c r="N218" s="421" t="s">
        <v>83</v>
      </c>
      <c r="O218" s="422"/>
      <c r="P218" s="423"/>
      <c r="Q218" s="25"/>
      <c r="R218" s="175">
        <v>0</v>
      </c>
      <c r="S218" s="20" t="s">
        <v>2282</v>
      </c>
      <c r="T218" s="20" t="s">
        <v>321</v>
      </c>
      <c r="U218" s="176"/>
      <c r="V218" s="176"/>
    </row>
    <row r="219" spans="1:22" ht="18.75" hidden="1" x14ac:dyDescent="0.3">
      <c r="A219" s="19"/>
      <c r="C219" s="83" t="s">
        <v>88</v>
      </c>
      <c r="D219" s="84" t="s">
        <v>1772</v>
      </c>
      <c r="E219" s="429" t="s">
        <v>323</v>
      </c>
      <c r="F219" s="430"/>
      <c r="G219" s="430" t="s">
        <v>324</v>
      </c>
      <c r="H219" s="431"/>
      <c r="I219" s="1">
        <v>12</v>
      </c>
      <c r="J219" s="2"/>
      <c r="K219" s="80">
        <v>150</v>
      </c>
      <c r="L219" s="81">
        <f t="shared" si="6"/>
        <v>1800</v>
      </c>
      <c r="M219" s="84" t="s">
        <v>89</v>
      </c>
      <c r="N219" s="421" t="s">
        <v>83</v>
      </c>
      <c r="O219" s="422"/>
      <c r="P219" s="423"/>
      <c r="Q219" s="25"/>
      <c r="R219" s="175">
        <v>0</v>
      </c>
      <c r="S219" s="20" t="s">
        <v>2283</v>
      </c>
      <c r="T219" s="20" t="s">
        <v>323</v>
      </c>
      <c r="U219" s="176"/>
      <c r="V219" s="176"/>
    </row>
    <row r="220" spans="1:22" ht="18.75" hidden="1" x14ac:dyDescent="0.3">
      <c r="A220" s="19"/>
      <c r="C220" s="83" t="s">
        <v>88</v>
      </c>
      <c r="D220" s="84" t="s">
        <v>1772</v>
      </c>
      <c r="E220" s="429" t="s">
        <v>325</v>
      </c>
      <c r="F220" s="430"/>
      <c r="G220" s="430" t="s">
        <v>326</v>
      </c>
      <c r="H220" s="431"/>
      <c r="I220" s="1">
        <v>12</v>
      </c>
      <c r="J220" s="2"/>
      <c r="K220" s="80">
        <v>150</v>
      </c>
      <c r="L220" s="81">
        <f t="shared" si="6"/>
        <v>1800</v>
      </c>
      <c r="M220" s="84" t="s">
        <v>89</v>
      </c>
      <c r="N220" s="421" t="s">
        <v>83</v>
      </c>
      <c r="O220" s="422"/>
      <c r="P220" s="423"/>
      <c r="Q220" s="25"/>
      <c r="R220" s="175">
        <v>0</v>
      </c>
      <c r="S220" s="20" t="s">
        <v>2284</v>
      </c>
      <c r="T220" s="20" t="s">
        <v>325</v>
      </c>
      <c r="U220" s="176"/>
      <c r="V220" s="176"/>
    </row>
    <row r="221" spans="1:22" ht="18.75" hidden="1" x14ac:dyDescent="0.3">
      <c r="A221" s="19"/>
      <c r="C221" s="83" t="s">
        <v>88</v>
      </c>
      <c r="D221" s="84" t="s">
        <v>1772</v>
      </c>
      <c r="E221" s="429" t="s">
        <v>2137</v>
      </c>
      <c r="F221" s="430"/>
      <c r="G221" s="430"/>
      <c r="H221" s="431"/>
      <c r="I221" s="1">
        <v>12</v>
      </c>
      <c r="J221" s="2"/>
      <c r="K221" s="80">
        <v>150</v>
      </c>
      <c r="L221" s="81">
        <f t="shared" si="6"/>
        <v>1800</v>
      </c>
      <c r="M221" s="84" t="s">
        <v>89</v>
      </c>
      <c r="N221" s="421" t="s">
        <v>83</v>
      </c>
      <c r="O221" s="422"/>
      <c r="P221" s="423"/>
      <c r="Q221" s="25"/>
      <c r="R221" s="175">
        <v>26</v>
      </c>
      <c r="S221" s="20" t="s">
        <v>2285</v>
      </c>
      <c r="T221" s="20" t="s">
        <v>328</v>
      </c>
      <c r="U221" s="176"/>
      <c r="V221" s="176"/>
    </row>
    <row r="222" spans="1:22" ht="18.75" hidden="1" x14ac:dyDescent="0.3">
      <c r="A222" s="19"/>
      <c r="C222" s="83" t="s">
        <v>88</v>
      </c>
      <c r="D222" s="84" t="s">
        <v>1772</v>
      </c>
      <c r="E222" s="429" t="s">
        <v>329</v>
      </c>
      <c r="F222" s="430"/>
      <c r="G222" s="430" t="s">
        <v>330</v>
      </c>
      <c r="H222" s="431"/>
      <c r="I222" s="1">
        <v>12</v>
      </c>
      <c r="J222" s="2"/>
      <c r="K222" s="80">
        <v>150</v>
      </c>
      <c r="L222" s="81">
        <f t="shared" si="6"/>
        <v>1800</v>
      </c>
      <c r="M222" s="84" t="s">
        <v>89</v>
      </c>
      <c r="N222" s="421" t="s">
        <v>83</v>
      </c>
      <c r="O222" s="422"/>
      <c r="P222" s="423"/>
      <c r="Q222" s="25"/>
      <c r="R222" s="175">
        <v>0</v>
      </c>
      <c r="S222" s="20" t="s">
        <v>2286</v>
      </c>
      <c r="T222" s="20" t="s">
        <v>329</v>
      </c>
      <c r="U222" s="176"/>
      <c r="V222" s="176"/>
    </row>
    <row r="223" spans="1:22" ht="18.75" hidden="1" x14ac:dyDescent="0.3">
      <c r="A223" s="19"/>
      <c r="C223" s="83" t="s">
        <v>88</v>
      </c>
      <c r="D223" s="84" t="s">
        <v>1772</v>
      </c>
      <c r="E223" s="429" t="s">
        <v>331</v>
      </c>
      <c r="F223" s="430"/>
      <c r="G223" s="430" t="s">
        <v>332</v>
      </c>
      <c r="H223" s="431"/>
      <c r="I223" s="1">
        <v>12</v>
      </c>
      <c r="J223" s="2"/>
      <c r="K223" s="80">
        <v>150</v>
      </c>
      <c r="L223" s="81">
        <f t="shared" si="6"/>
        <v>1800</v>
      </c>
      <c r="M223" s="84" t="s">
        <v>89</v>
      </c>
      <c r="N223" s="421" t="s">
        <v>83</v>
      </c>
      <c r="O223" s="422"/>
      <c r="P223" s="423"/>
      <c r="Q223" s="25"/>
      <c r="R223" s="175">
        <v>10</v>
      </c>
      <c r="S223" s="20" t="s">
        <v>2287</v>
      </c>
      <c r="T223" s="20" t="s">
        <v>331</v>
      </c>
      <c r="U223" s="176"/>
      <c r="V223" s="176"/>
    </row>
    <row r="224" spans="1:22" ht="18.75" hidden="1" x14ac:dyDescent="0.3">
      <c r="A224" s="19"/>
      <c r="C224" s="83" t="s">
        <v>88</v>
      </c>
      <c r="D224" s="84" t="s">
        <v>1772</v>
      </c>
      <c r="E224" s="429" t="s">
        <v>333</v>
      </c>
      <c r="F224" s="430"/>
      <c r="G224" s="430" t="s">
        <v>334</v>
      </c>
      <c r="H224" s="431"/>
      <c r="I224" s="1">
        <v>12</v>
      </c>
      <c r="J224" s="2"/>
      <c r="K224" s="80">
        <v>150</v>
      </c>
      <c r="L224" s="81">
        <f t="shared" si="6"/>
        <v>1800</v>
      </c>
      <c r="M224" s="84" t="s">
        <v>89</v>
      </c>
      <c r="N224" s="421" t="s">
        <v>83</v>
      </c>
      <c r="O224" s="422"/>
      <c r="P224" s="423"/>
      <c r="Q224" s="25"/>
      <c r="R224" s="175">
        <v>0</v>
      </c>
      <c r="S224" s="20" t="s">
        <v>2288</v>
      </c>
      <c r="T224" s="20" t="s">
        <v>333</v>
      </c>
      <c r="U224" s="176"/>
      <c r="V224" s="176"/>
    </row>
    <row r="225" spans="1:23" ht="18.75" hidden="1" x14ac:dyDescent="0.3">
      <c r="A225" s="19"/>
      <c r="C225" s="83" t="s">
        <v>88</v>
      </c>
      <c r="D225" s="84" t="s">
        <v>1772</v>
      </c>
      <c r="E225" s="429" t="s">
        <v>335</v>
      </c>
      <c r="F225" s="430"/>
      <c r="G225" s="430" t="s">
        <v>336</v>
      </c>
      <c r="H225" s="431"/>
      <c r="I225" s="1">
        <v>12</v>
      </c>
      <c r="J225" s="2"/>
      <c r="K225" s="80">
        <v>150</v>
      </c>
      <c r="L225" s="81">
        <f t="shared" si="6"/>
        <v>1800</v>
      </c>
      <c r="M225" s="84" t="s">
        <v>89</v>
      </c>
      <c r="N225" s="421" t="s">
        <v>83</v>
      </c>
      <c r="O225" s="422"/>
      <c r="P225" s="423"/>
      <c r="Q225" s="25"/>
      <c r="R225" s="175">
        <v>0</v>
      </c>
      <c r="S225" s="20" t="s">
        <v>2289</v>
      </c>
      <c r="T225" s="20" t="s">
        <v>335</v>
      </c>
      <c r="U225" s="176"/>
      <c r="V225" s="176"/>
    </row>
    <row r="226" spans="1:23" ht="18.75" hidden="1" x14ac:dyDescent="0.3">
      <c r="A226" s="19"/>
      <c r="C226" s="83" t="s">
        <v>88</v>
      </c>
      <c r="D226" s="84" t="s">
        <v>1772</v>
      </c>
      <c r="E226" s="429" t="s">
        <v>337</v>
      </c>
      <c r="F226" s="430"/>
      <c r="G226" s="430" t="s">
        <v>338</v>
      </c>
      <c r="H226" s="431"/>
      <c r="I226" s="1">
        <v>12</v>
      </c>
      <c r="J226" s="2"/>
      <c r="K226" s="80">
        <v>150</v>
      </c>
      <c r="L226" s="81">
        <f t="shared" si="6"/>
        <v>1800</v>
      </c>
      <c r="M226" s="84" t="s">
        <v>89</v>
      </c>
      <c r="N226" s="421" t="s">
        <v>83</v>
      </c>
      <c r="O226" s="422"/>
      <c r="P226" s="423"/>
      <c r="Q226" s="25"/>
      <c r="R226" s="175">
        <v>0</v>
      </c>
      <c r="S226" s="20" t="s">
        <v>2290</v>
      </c>
      <c r="T226" s="20" t="s">
        <v>337</v>
      </c>
      <c r="U226" s="176"/>
      <c r="V226" s="176"/>
    </row>
    <row r="227" spans="1:23" ht="18.75" hidden="1" x14ac:dyDescent="0.3">
      <c r="A227" s="19"/>
      <c r="C227" s="83" t="s">
        <v>88</v>
      </c>
      <c r="D227" s="84" t="s">
        <v>1772</v>
      </c>
      <c r="E227" s="429" t="s">
        <v>339</v>
      </c>
      <c r="F227" s="430"/>
      <c r="G227" s="430" t="s">
        <v>340</v>
      </c>
      <c r="H227" s="431"/>
      <c r="I227" s="1">
        <v>12</v>
      </c>
      <c r="J227" s="2"/>
      <c r="K227" s="80">
        <v>150</v>
      </c>
      <c r="L227" s="81">
        <f t="shared" si="6"/>
        <v>1800</v>
      </c>
      <c r="M227" s="84" t="s">
        <v>89</v>
      </c>
      <c r="N227" s="421" t="s">
        <v>83</v>
      </c>
      <c r="O227" s="422"/>
      <c r="P227" s="423"/>
      <c r="Q227" s="25"/>
      <c r="R227" s="175">
        <v>0</v>
      </c>
      <c r="S227" s="20" t="s">
        <v>2291</v>
      </c>
      <c r="T227" s="20" t="s">
        <v>339</v>
      </c>
      <c r="U227" s="176"/>
      <c r="V227" s="176"/>
    </row>
    <row r="228" spans="1:23" ht="18.75" hidden="1" x14ac:dyDescent="0.3">
      <c r="A228" s="19"/>
      <c r="C228" s="83" t="s">
        <v>88</v>
      </c>
      <c r="D228" s="84" t="s">
        <v>1772</v>
      </c>
      <c r="E228" s="429" t="s">
        <v>341</v>
      </c>
      <c r="F228" s="430"/>
      <c r="G228" s="430" t="s">
        <v>342</v>
      </c>
      <c r="H228" s="431"/>
      <c r="I228" s="1">
        <v>12</v>
      </c>
      <c r="J228" s="2"/>
      <c r="K228" s="80">
        <v>150</v>
      </c>
      <c r="L228" s="81">
        <f t="shared" si="6"/>
        <v>1800</v>
      </c>
      <c r="M228" s="84" t="s">
        <v>89</v>
      </c>
      <c r="N228" s="421" t="s">
        <v>83</v>
      </c>
      <c r="O228" s="422"/>
      <c r="P228" s="423"/>
      <c r="Q228" s="25"/>
      <c r="R228" s="175">
        <v>4</v>
      </c>
      <c r="S228" s="20" t="s">
        <v>2292</v>
      </c>
      <c r="T228" s="20" t="s">
        <v>341</v>
      </c>
      <c r="U228" s="176"/>
      <c r="V228" s="176"/>
    </row>
    <row r="229" spans="1:23" ht="18.75" hidden="1" x14ac:dyDescent="0.3">
      <c r="A229" s="19"/>
      <c r="C229" s="83" t="s">
        <v>88</v>
      </c>
      <c r="D229" s="84" t="s">
        <v>1772</v>
      </c>
      <c r="E229" s="429" t="s">
        <v>343</v>
      </c>
      <c r="F229" s="430"/>
      <c r="G229" s="430" t="s">
        <v>344</v>
      </c>
      <c r="H229" s="431"/>
      <c r="I229" s="1">
        <v>12</v>
      </c>
      <c r="J229" s="2"/>
      <c r="K229" s="80">
        <v>150</v>
      </c>
      <c r="L229" s="81">
        <f t="shared" si="6"/>
        <v>1800</v>
      </c>
      <c r="M229" s="84" t="s">
        <v>89</v>
      </c>
      <c r="N229" s="421" t="s">
        <v>83</v>
      </c>
      <c r="O229" s="422"/>
      <c r="P229" s="423"/>
      <c r="Q229" s="25"/>
      <c r="R229" s="175">
        <v>0</v>
      </c>
      <c r="S229" s="20" t="s">
        <v>2293</v>
      </c>
      <c r="T229" s="20" t="s">
        <v>343</v>
      </c>
      <c r="U229" s="176"/>
      <c r="V229" s="176"/>
    </row>
    <row r="230" spans="1:23" ht="18.75" hidden="1" x14ac:dyDescent="0.3">
      <c r="A230" s="19"/>
      <c r="C230" s="83" t="s">
        <v>88</v>
      </c>
      <c r="D230" s="84" t="s">
        <v>1772</v>
      </c>
      <c r="E230" s="429" t="s">
        <v>345</v>
      </c>
      <c r="F230" s="430"/>
      <c r="G230" s="430" t="s">
        <v>346</v>
      </c>
      <c r="H230" s="431"/>
      <c r="I230" s="1">
        <v>12</v>
      </c>
      <c r="J230" s="2"/>
      <c r="K230" s="80">
        <v>150</v>
      </c>
      <c r="L230" s="81">
        <f t="shared" si="6"/>
        <v>1800</v>
      </c>
      <c r="M230" s="84" t="s">
        <v>89</v>
      </c>
      <c r="N230" s="421" t="s">
        <v>83</v>
      </c>
      <c r="O230" s="422"/>
      <c r="P230" s="423"/>
      <c r="Q230" s="25"/>
      <c r="R230" s="175">
        <v>0</v>
      </c>
      <c r="S230" s="20" t="s">
        <v>2294</v>
      </c>
      <c r="T230" s="20" t="s">
        <v>345</v>
      </c>
      <c r="U230" s="176"/>
      <c r="V230" s="176"/>
    </row>
    <row r="231" spans="1:23" ht="18.75" hidden="1" x14ac:dyDescent="0.3">
      <c r="A231" s="19"/>
      <c r="C231" s="83" t="s">
        <v>88</v>
      </c>
      <c r="D231" s="84" t="s">
        <v>1772</v>
      </c>
      <c r="E231" s="429" t="s">
        <v>347</v>
      </c>
      <c r="F231" s="430"/>
      <c r="G231" s="430" t="s">
        <v>348</v>
      </c>
      <c r="H231" s="431"/>
      <c r="I231" s="1">
        <v>12</v>
      </c>
      <c r="J231" s="2"/>
      <c r="K231" s="80">
        <v>150</v>
      </c>
      <c r="L231" s="81">
        <f t="shared" si="6"/>
        <v>1800</v>
      </c>
      <c r="M231" s="84" t="s">
        <v>89</v>
      </c>
      <c r="N231" s="421" t="s">
        <v>83</v>
      </c>
      <c r="O231" s="422"/>
      <c r="P231" s="423"/>
      <c r="Q231" s="25"/>
      <c r="R231" s="175">
        <v>0</v>
      </c>
      <c r="S231" s="20" t="s">
        <v>2295</v>
      </c>
      <c r="T231" s="20" t="s">
        <v>347</v>
      </c>
      <c r="U231" s="176"/>
      <c r="V231" s="176"/>
    </row>
    <row r="232" spans="1:23" ht="18.75" hidden="1" x14ac:dyDescent="0.3">
      <c r="A232" s="19"/>
      <c r="C232" s="83" t="s">
        <v>88</v>
      </c>
      <c r="D232" s="84" t="s">
        <v>1772</v>
      </c>
      <c r="E232" s="429" t="s">
        <v>349</v>
      </c>
      <c r="F232" s="430"/>
      <c r="G232" s="430" t="s">
        <v>350</v>
      </c>
      <c r="H232" s="431"/>
      <c r="I232" s="1">
        <v>12</v>
      </c>
      <c r="J232" s="2"/>
      <c r="K232" s="80">
        <v>150</v>
      </c>
      <c r="L232" s="81">
        <f t="shared" si="6"/>
        <v>1800</v>
      </c>
      <c r="M232" s="84" t="s">
        <v>89</v>
      </c>
      <c r="N232" s="421" t="s">
        <v>83</v>
      </c>
      <c r="O232" s="422"/>
      <c r="P232" s="423"/>
      <c r="Q232" s="25"/>
      <c r="R232" s="175">
        <v>0</v>
      </c>
      <c r="S232" s="20" t="s">
        <v>2296</v>
      </c>
      <c r="T232" s="20" t="s">
        <v>349</v>
      </c>
      <c r="U232" s="176"/>
      <c r="V232" s="176"/>
    </row>
    <row r="233" spans="1:23" ht="18.75" hidden="1" x14ac:dyDescent="0.3">
      <c r="A233" s="19"/>
      <c r="C233" s="83" t="s">
        <v>88</v>
      </c>
      <c r="D233" s="84" t="s">
        <v>1772</v>
      </c>
      <c r="E233" s="429" t="s">
        <v>2160</v>
      </c>
      <c r="F233" s="430"/>
      <c r="G233" s="430" t="s">
        <v>350</v>
      </c>
      <c r="H233" s="431"/>
      <c r="I233" s="1">
        <v>12</v>
      </c>
      <c r="J233" s="2"/>
      <c r="K233" s="80">
        <v>150</v>
      </c>
      <c r="L233" s="81">
        <f t="shared" ref="L233" si="7">IF(AND(I233="",J233=""),"",(I233*K233)+(J233*(K233+2.25)))</f>
        <v>1800</v>
      </c>
      <c r="M233" s="84" t="s">
        <v>89</v>
      </c>
      <c r="N233" s="421" t="s">
        <v>83</v>
      </c>
      <c r="O233" s="422"/>
      <c r="P233" s="423"/>
      <c r="Q233" s="25"/>
      <c r="R233" s="175">
        <v>1</v>
      </c>
      <c r="S233" s="20" t="s">
        <v>2297</v>
      </c>
      <c r="T233" s="20" t="s">
        <v>2160</v>
      </c>
      <c r="U233" s="176" t="s">
        <v>350</v>
      </c>
      <c r="V233" s="176"/>
    </row>
    <row r="234" spans="1:23" ht="18.75" hidden="1" x14ac:dyDescent="0.3">
      <c r="A234" s="19"/>
      <c r="C234" s="83" t="s">
        <v>88</v>
      </c>
      <c r="D234" s="84" t="s">
        <v>964</v>
      </c>
      <c r="E234" s="429" t="s">
        <v>351</v>
      </c>
      <c r="F234" s="430"/>
      <c r="G234" s="430" t="s">
        <v>352</v>
      </c>
      <c r="H234" s="431"/>
      <c r="I234" s="1">
        <v>12</v>
      </c>
      <c r="J234" s="2"/>
      <c r="K234" s="91">
        <v>8.5</v>
      </c>
      <c r="L234" s="81">
        <f t="shared" si="6"/>
        <v>102</v>
      </c>
      <c r="M234" s="84" t="s">
        <v>247</v>
      </c>
      <c r="N234" s="388" t="s">
        <v>240</v>
      </c>
      <c r="O234" s="389"/>
      <c r="P234" s="390"/>
      <c r="Q234" s="25"/>
      <c r="R234" s="175">
        <v>0</v>
      </c>
      <c r="S234" s="20" t="s">
        <v>2298</v>
      </c>
      <c r="T234" s="20" t="s">
        <v>351</v>
      </c>
      <c r="U234" s="176"/>
      <c r="V234" s="176"/>
    </row>
    <row r="235" spans="1:23" ht="18.75" hidden="1" x14ac:dyDescent="0.3">
      <c r="A235" s="19"/>
      <c r="C235" s="83" t="s">
        <v>88</v>
      </c>
      <c r="D235" s="84" t="s">
        <v>1772</v>
      </c>
      <c r="E235" s="429" t="s">
        <v>353</v>
      </c>
      <c r="F235" s="430"/>
      <c r="G235" s="430" t="s">
        <v>354</v>
      </c>
      <c r="H235" s="431"/>
      <c r="I235" s="1">
        <v>12</v>
      </c>
      <c r="J235" s="2"/>
      <c r="K235" s="80">
        <v>150</v>
      </c>
      <c r="L235" s="81">
        <f t="shared" si="6"/>
        <v>1800</v>
      </c>
      <c r="M235" s="84" t="s">
        <v>89</v>
      </c>
      <c r="N235" s="421" t="s">
        <v>83</v>
      </c>
      <c r="O235" s="422"/>
      <c r="P235" s="423"/>
      <c r="Q235" s="25"/>
      <c r="R235" s="175">
        <v>16</v>
      </c>
      <c r="S235" s="20" t="s">
        <v>2299</v>
      </c>
      <c r="T235" s="20" t="s">
        <v>353</v>
      </c>
      <c r="U235" s="176"/>
      <c r="V235" s="176"/>
    </row>
    <row r="236" spans="1:23" ht="18.75" hidden="1" x14ac:dyDescent="0.3">
      <c r="A236" s="19"/>
      <c r="C236" s="83" t="s">
        <v>88</v>
      </c>
      <c r="D236" s="84" t="s">
        <v>1014</v>
      </c>
      <c r="E236" s="429" t="s">
        <v>355</v>
      </c>
      <c r="F236" s="430"/>
      <c r="G236" s="430" t="s">
        <v>356</v>
      </c>
      <c r="H236" s="431"/>
      <c r="I236" s="1">
        <v>12</v>
      </c>
      <c r="J236" s="2"/>
      <c r="K236" s="80">
        <v>20</v>
      </c>
      <c r="L236" s="81">
        <f t="shared" si="6"/>
        <v>240</v>
      </c>
      <c r="M236" s="84" t="s">
        <v>247</v>
      </c>
      <c r="N236" s="388" t="s">
        <v>357</v>
      </c>
      <c r="O236" s="389"/>
      <c r="P236" s="390"/>
      <c r="Q236" s="25"/>
      <c r="R236" s="175">
        <v>0</v>
      </c>
      <c r="S236" s="20" t="s">
        <v>2300</v>
      </c>
      <c r="T236" s="20" t="s">
        <v>355</v>
      </c>
      <c r="U236" s="176"/>
      <c r="V236" s="176"/>
    </row>
    <row r="237" spans="1:23" ht="18.75" x14ac:dyDescent="0.3">
      <c r="A237" s="19"/>
      <c r="B237" s="114"/>
      <c r="C237" s="88" t="s">
        <v>88</v>
      </c>
      <c r="D237" s="84" t="s">
        <v>961</v>
      </c>
      <c r="E237" s="429" t="s">
        <v>358</v>
      </c>
      <c r="F237" s="430"/>
      <c r="G237" s="430" t="s">
        <v>359</v>
      </c>
      <c r="H237" s="431"/>
      <c r="I237" s="1"/>
      <c r="J237" s="2"/>
      <c r="K237" s="80">
        <v>11.5</v>
      </c>
      <c r="L237" s="81" t="str">
        <f t="shared" si="6"/>
        <v/>
      </c>
      <c r="M237" s="84" t="s">
        <v>360</v>
      </c>
      <c r="N237" s="388" t="s">
        <v>258</v>
      </c>
      <c r="O237" s="389"/>
      <c r="P237" s="390"/>
      <c r="Q237" s="25"/>
      <c r="R237" s="175">
        <v>551</v>
      </c>
      <c r="S237" s="20" t="s">
        <v>2301</v>
      </c>
      <c r="T237" s="20" t="s">
        <v>358</v>
      </c>
      <c r="U237" s="176"/>
      <c r="V237" s="176"/>
      <c r="W237" s="27"/>
    </row>
    <row r="238" spans="1:23" ht="18.75" x14ac:dyDescent="0.3">
      <c r="A238" s="19"/>
      <c r="B238" s="114"/>
      <c r="C238" s="88" t="s">
        <v>88</v>
      </c>
      <c r="D238" s="84" t="s">
        <v>964</v>
      </c>
      <c r="E238" s="429" t="s">
        <v>361</v>
      </c>
      <c r="F238" s="430"/>
      <c r="G238" s="430" t="s">
        <v>362</v>
      </c>
      <c r="H238" s="431"/>
      <c r="I238" s="1"/>
      <c r="J238" s="2"/>
      <c r="K238" s="91">
        <v>8.5</v>
      </c>
      <c r="L238" s="81" t="str">
        <f t="shared" si="6"/>
        <v/>
      </c>
      <c r="M238" s="84" t="s">
        <v>239</v>
      </c>
      <c r="N238" s="388" t="s">
        <v>240</v>
      </c>
      <c r="O238" s="389"/>
      <c r="P238" s="390"/>
      <c r="Q238" s="25"/>
      <c r="R238" s="175">
        <v>77</v>
      </c>
      <c r="S238" s="20" t="s">
        <v>2302</v>
      </c>
      <c r="T238" s="20" t="s">
        <v>361</v>
      </c>
      <c r="U238" s="176"/>
      <c r="V238" s="176"/>
      <c r="W238" s="27"/>
    </row>
    <row r="239" spans="1:23" ht="18.75" hidden="1" x14ac:dyDescent="0.3">
      <c r="A239" s="19"/>
      <c r="B239" s="114"/>
      <c r="C239" s="88" t="s">
        <v>88</v>
      </c>
      <c r="D239" s="84" t="s">
        <v>964</v>
      </c>
      <c r="E239" s="429" t="s">
        <v>363</v>
      </c>
      <c r="F239" s="430"/>
      <c r="G239" s="430" t="s">
        <v>364</v>
      </c>
      <c r="H239" s="431"/>
      <c r="I239" s="1">
        <v>12</v>
      </c>
      <c r="J239" s="2"/>
      <c r="K239" s="91">
        <v>8.5</v>
      </c>
      <c r="L239" s="81">
        <f t="shared" si="6"/>
        <v>102</v>
      </c>
      <c r="M239" s="86" t="s">
        <v>365</v>
      </c>
      <c r="N239" s="388" t="s">
        <v>240</v>
      </c>
      <c r="O239" s="389"/>
      <c r="P239" s="390"/>
      <c r="Q239" s="25"/>
      <c r="R239" s="175">
        <v>5</v>
      </c>
      <c r="S239" s="20" t="s">
        <v>2303</v>
      </c>
      <c r="T239" s="20" t="s">
        <v>363</v>
      </c>
      <c r="U239" s="176"/>
      <c r="V239" s="176"/>
      <c r="W239" s="27"/>
    </row>
    <row r="240" spans="1:23" ht="18.75" hidden="1" x14ac:dyDescent="0.3">
      <c r="A240" s="19"/>
      <c r="C240" s="83" t="s">
        <v>88</v>
      </c>
      <c r="D240" s="84" t="s">
        <v>964</v>
      </c>
      <c r="E240" s="429" t="s">
        <v>366</v>
      </c>
      <c r="F240" s="430"/>
      <c r="G240" s="430" t="s">
        <v>367</v>
      </c>
      <c r="H240" s="431"/>
      <c r="I240" s="1">
        <v>12</v>
      </c>
      <c r="J240" s="2"/>
      <c r="K240" s="91">
        <v>8.5</v>
      </c>
      <c r="L240" s="81">
        <f t="shared" si="6"/>
        <v>102</v>
      </c>
      <c r="M240" s="84" t="s">
        <v>365</v>
      </c>
      <c r="N240" s="388" t="s">
        <v>240</v>
      </c>
      <c r="O240" s="389"/>
      <c r="P240" s="390"/>
      <c r="Q240" s="25"/>
      <c r="R240" s="175">
        <v>-6</v>
      </c>
      <c r="S240" s="20" t="s">
        <v>2304</v>
      </c>
      <c r="T240" s="20" t="s">
        <v>366</v>
      </c>
      <c r="U240" s="176"/>
      <c r="V240" s="176"/>
    </row>
    <row r="241" spans="1:24" ht="18.75" hidden="1" x14ac:dyDescent="0.3">
      <c r="A241" s="19"/>
      <c r="C241" s="83" t="s">
        <v>88</v>
      </c>
      <c r="D241" s="84" t="s">
        <v>964</v>
      </c>
      <c r="E241" s="429" t="s">
        <v>368</v>
      </c>
      <c r="F241" s="430"/>
      <c r="G241" s="430" t="s">
        <v>369</v>
      </c>
      <c r="H241" s="431"/>
      <c r="I241" s="1">
        <v>12</v>
      </c>
      <c r="J241" s="2"/>
      <c r="K241" s="91">
        <v>8.5</v>
      </c>
      <c r="L241" s="81">
        <f t="shared" si="6"/>
        <v>102</v>
      </c>
      <c r="M241" s="84" t="s">
        <v>370</v>
      </c>
      <c r="N241" s="388" t="s">
        <v>240</v>
      </c>
      <c r="O241" s="389"/>
      <c r="P241" s="390"/>
      <c r="Q241" s="25"/>
      <c r="R241" s="175">
        <v>0</v>
      </c>
      <c r="S241" s="20" t="s">
        <v>2305</v>
      </c>
      <c r="T241" s="20" t="s">
        <v>368</v>
      </c>
      <c r="U241" s="176"/>
      <c r="V241" s="176"/>
    </row>
    <row r="242" spans="1:24" ht="18.75" hidden="1" x14ac:dyDescent="0.3">
      <c r="A242" s="19"/>
      <c r="C242" s="83" t="s">
        <v>88</v>
      </c>
      <c r="D242" s="84" t="s">
        <v>964</v>
      </c>
      <c r="E242" s="429" t="s">
        <v>371</v>
      </c>
      <c r="F242" s="430"/>
      <c r="G242" s="430" t="s">
        <v>372</v>
      </c>
      <c r="H242" s="431"/>
      <c r="I242" s="1">
        <v>12</v>
      </c>
      <c r="J242" s="2"/>
      <c r="K242" s="91">
        <v>8.5</v>
      </c>
      <c r="L242" s="81">
        <f t="shared" si="6"/>
        <v>102</v>
      </c>
      <c r="M242" s="86" t="s">
        <v>252</v>
      </c>
      <c r="N242" s="388" t="s">
        <v>240</v>
      </c>
      <c r="O242" s="389"/>
      <c r="P242" s="390"/>
      <c r="Q242" s="25"/>
      <c r="R242" s="175">
        <v>0</v>
      </c>
      <c r="S242" s="20" t="s">
        <v>2306</v>
      </c>
      <c r="T242" s="20" t="s">
        <v>371</v>
      </c>
      <c r="U242" s="176"/>
      <c r="V242" s="176"/>
    </row>
    <row r="243" spans="1:24" ht="18.75" x14ac:dyDescent="0.3">
      <c r="A243" s="19"/>
      <c r="C243" s="83" t="s">
        <v>88</v>
      </c>
      <c r="D243" s="84" t="s">
        <v>964</v>
      </c>
      <c r="E243" s="504" t="s">
        <v>373</v>
      </c>
      <c r="F243" s="505"/>
      <c r="G243" s="505" t="s">
        <v>374</v>
      </c>
      <c r="H243" s="506"/>
      <c r="I243" s="1"/>
      <c r="J243" s="2"/>
      <c r="K243" s="91">
        <v>8.5</v>
      </c>
      <c r="L243" s="81" t="str">
        <f t="shared" si="6"/>
        <v/>
      </c>
      <c r="M243" s="86" t="s">
        <v>247</v>
      </c>
      <c r="N243" s="388" t="s">
        <v>240</v>
      </c>
      <c r="O243" s="389"/>
      <c r="P243" s="390"/>
      <c r="Q243" s="25"/>
      <c r="R243" s="175">
        <v>30</v>
      </c>
      <c r="S243" s="20" t="s">
        <v>2307</v>
      </c>
      <c r="T243" s="20" t="s">
        <v>373</v>
      </c>
      <c r="U243" s="176"/>
      <c r="V243" s="176"/>
    </row>
    <row r="244" spans="1:24" ht="18.75" hidden="1" x14ac:dyDescent="0.3">
      <c r="A244" s="19"/>
      <c r="C244" s="83" t="s">
        <v>88</v>
      </c>
      <c r="D244" s="84" t="s">
        <v>964</v>
      </c>
      <c r="E244" s="429" t="s">
        <v>375</v>
      </c>
      <c r="F244" s="430"/>
      <c r="G244" s="430" t="s">
        <v>376</v>
      </c>
      <c r="H244" s="431"/>
      <c r="I244" s="1">
        <v>12</v>
      </c>
      <c r="J244" s="2"/>
      <c r="K244" s="91">
        <v>8.5</v>
      </c>
      <c r="L244" s="81">
        <f t="shared" si="6"/>
        <v>102</v>
      </c>
      <c r="M244" s="84" t="s">
        <v>377</v>
      </c>
      <c r="N244" s="388" t="s">
        <v>240</v>
      </c>
      <c r="O244" s="389"/>
      <c r="P244" s="390"/>
      <c r="Q244" s="25"/>
      <c r="R244" s="175">
        <v>0</v>
      </c>
      <c r="S244" s="20" t="s">
        <v>2308</v>
      </c>
      <c r="T244" s="20" t="s">
        <v>375</v>
      </c>
      <c r="U244" s="176"/>
      <c r="V244" s="176"/>
    </row>
    <row r="245" spans="1:24" ht="18.75" hidden="1" x14ac:dyDescent="0.3">
      <c r="A245" s="19"/>
      <c r="B245" s="114"/>
      <c r="C245" s="88" t="s">
        <v>88</v>
      </c>
      <c r="D245" s="84" t="s">
        <v>964</v>
      </c>
      <c r="E245" s="429" t="s">
        <v>378</v>
      </c>
      <c r="F245" s="430"/>
      <c r="G245" s="430" t="s">
        <v>379</v>
      </c>
      <c r="H245" s="431"/>
      <c r="I245" s="1">
        <v>12</v>
      </c>
      <c r="J245" s="2"/>
      <c r="K245" s="91">
        <v>8.5</v>
      </c>
      <c r="L245" s="81">
        <f t="shared" si="6"/>
        <v>102</v>
      </c>
      <c r="M245" s="84" t="s">
        <v>247</v>
      </c>
      <c r="N245" s="388" t="s">
        <v>240</v>
      </c>
      <c r="O245" s="389"/>
      <c r="P245" s="390"/>
      <c r="Q245" s="25"/>
      <c r="R245" s="175">
        <v>21</v>
      </c>
      <c r="S245" s="20" t="s">
        <v>2309</v>
      </c>
      <c r="T245" s="20" t="s">
        <v>378</v>
      </c>
      <c r="U245" s="176"/>
      <c r="V245" s="176"/>
      <c r="W245" s="27"/>
    </row>
    <row r="246" spans="1:24" ht="18.75" x14ac:dyDescent="0.3">
      <c r="A246" s="19"/>
      <c r="B246" s="114"/>
      <c r="C246" s="88" t="s">
        <v>88</v>
      </c>
      <c r="D246" s="84" t="s">
        <v>964</v>
      </c>
      <c r="E246" s="504" t="s">
        <v>380</v>
      </c>
      <c r="F246" s="505"/>
      <c r="G246" s="505" t="s">
        <v>381</v>
      </c>
      <c r="H246" s="506"/>
      <c r="I246" s="1"/>
      <c r="J246" s="2"/>
      <c r="K246" s="91">
        <v>8.5</v>
      </c>
      <c r="L246" s="81" t="str">
        <f t="shared" si="6"/>
        <v/>
      </c>
      <c r="M246" s="84" t="s">
        <v>247</v>
      </c>
      <c r="N246" s="388" t="s">
        <v>240</v>
      </c>
      <c r="O246" s="389"/>
      <c r="P246" s="390"/>
      <c r="Q246" s="25"/>
      <c r="R246" s="175">
        <v>48</v>
      </c>
      <c r="S246" s="20" t="s">
        <v>2310</v>
      </c>
      <c r="T246" s="20" t="s">
        <v>380</v>
      </c>
      <c r="U246" s="176"/>
      <c r="V246" s="176"/>
      <c r="W246" s="27"/>
    </row>
    <row r="247" spans="1:24" ht="18.75" hidden="1" x14ac:dyDescent="0.3">
      <c r="A247" s="19"/>
      <c r="B247" s="114"/>
      <c r="C247" s="88" t="s">
        <v>88</v>
      </c>
      <c r="D247" s="84" t="s">
        <v>964</v>
      </c>
      <c r="E247" s="429" t="s">
        <v>382</v>
      </c>
      <c r="F247" s="430"/>
      <c r="G247" s="430" t="s">
        <v>383</v>
      </c>
      <c r="H247" s="431"/>
      <c r="I247" s="1">
        <v>12</v>
      </c>
      <c r="J247" s="2"/>
      <c r="K247" s="91">
        <v>8.5</v>
      </c>
      <c r="L247" s="81">
        <f t="shared" si="6"/>
        <v>102</v>
      </c>
      <c r="M247" s="84" t="s">
        <v>370</v>
      </c>
      <c r="N247" s="388" t="s">
        <v>240</v>
      </c>
      <c r="O247" s="389"/>
      <c r="P247" s="390"/>
      <c r="Q247" s="25"/>
      <c r="R247" s="175">
        <v>0</v>
      </c>
      <c r="S247" s="20" t="s">
        <v>2311</v>
      </c>
      <c r="T247" s="20" t="s">
        <v>382</v>
      </c>
      <c r="U247" s="176"/>
      <c r="V247" s="176"/>
      <c r="W247" s="27"/>
    </row>
    <row r="248" spans="1:24" ht="18.75" x14ac:dyDescent="0.3">
      <c r="A248" s="19"/>
      <c r="C248" s="83" t="s">
        <v>88</v>
      </c>
      <c r="D248" s="84" t="s">
        <v>964</v>
      </c>
      <c r="E248" s="504" t="s">
        <v>384</v>
      </c>
      <c r="F248" s="505"/>
      <c r="G248" s="505" t="s">
        <v>385</v>
      </c>
      <c r="H248" s="506"/>
      <c r="I248" s="1"/>
      <c r="J248" s="2"/>
      <c r="K248" s="91">
        <v>8.5</v>
      </c>
      <c r="L248" s="81" t="str">
        <f t="shared" si="6"/>
        <v/>
      </c>
      <c r="M248" s="84" t="s">
        <v>247</v>
      </c>
      <c r="N248" s="388" t="s">
        <v>240</v>
      </c>
      <c r="O248" s="389"/>
      <c r="P248" s="390"/>
      <c r="Q248" s="25"/>
      <c r="R248" s="175">
        <v>30</v>
      </c>
      <c r="S248" s="20" t="s">
        <v>2312</v>
      </c>
      <c r="T248" s="20" t="s">
        <v>384</v>
      </c>
      <c r="U248" s="176"/>
      <c r="V248" s="176"/>
    </row>
    <row r="249" spans="1:24" ht="18.75" x14ac:dyDescent="0.3">
      <c r="A249" s="19"/>
      <c r="C249" s="83" t="s">
        <v>88</v>
      </c>
      <c r="D249" s="84" t="s">
        <v>964</v>
      </c>
      <c r="E249" s="429" t="s">
        <v>386</v>
      </c>
      <c r="F249" s="430"/>
      <c r="G249" s="430" t="s">
        <v>387</v>
      </c>
      <c r="H249" s="431"/>
      <c r="I249" s="1"/>
      <c r="J249" s="2"/>
      <c r="K249" s="91">
        <v>8.5</v>
      </c>
      <c r="L249" s="81" t="str">
        <f t="shared" si="6"/>
        <v/>
      </c>
      <c r="M249" s="86" t="s">
        <v>365</v>
      </c>
      <c r="N249" s="388" t="s">
        <v>240</v>
      </c>
      <c r="O249" s="389"/>
      <c r="P249" s="390"/>
      <c r="Q249" s="25"/>
      <c r="R249" s="175">
        <v>63</v>
      </c>
      <c r="S249" s="20" t="s">
        <v>2313</v>
      </c>
      <c r="T249" s="20" t="s">
        <v>386</v>
      </c>
      <c r="U249" s="176"/>
      <c r="V249" s="176"/>
    </row>
    <row r="250" spans="1:24" ht="18.75" hidden="1" x14ac:dyDescent="0.3">
      <c r="A250" s="19"/>
      <c r="C250" s="83" t="s">
        <v>88</v>
      </c>
      <c r="D250" s="84" t="s">
        <v>964</v>
      </c>
      <c r="E250" s="429" t="s">
        <v>388</v>
      </c>
      <c r="F250" s="430"/>
      <c r="G250" s="430" t="s">
        <v>389</v>
      </c>
      <c r="H250" s="431"/>
      <c r="I250" s="1">
        <v>12</v>
      </c>
      <c r="J250" s="2"/>
      <c r="K250" s="91">
        <v>8.5</v>
      </c>
      <c r="L250" s="81">
        <f t="shared" si="6"/>
        <v>102</v>
      </c>
      <c r="M250" s="86" t="s">
        <v>247</v>
      </c>
      <c r="N250" s="388" t="s">
        <v>240</v>
      </c>
      <c r="O250" s="389"/>
      <c r="P250" s="390"/>
      <c r="Q250" s="25"/>
      <c r="R250" s="175">
        <v>0</v>
      </c>
      <c r="S250" s="20" t="s">
        <v>2314</v>
      </c>
      <c r="T250" s="20" t="s">
        <v>388</v>
      </c>
      <c r="U250" s="178"/>
      <c r="V250" s="178"/>
    </row>
    <row r="251" spans="1:24" ht="18.75" hidden="1" x14ac:dyDescent="0.3">
      <c r="A251" s="19"/>
      <c r="C251" s="83" t="s">
        <v>88</v>
      </c>
      <c r="D251" s="84" t="s">
        <v>964</v>
      </c>
      <c r="E251" s="429" t="s">
        <v>390</v>
      </c>
      <c r="F251" s="430"/>
      <c r="G251" s="430" t="s">
        <v>391</v>
      </c>
      <c r="H251" s="431"/>
      <c r="I251" s="1">
        <v>12</v>
      </c>
      <c r="J251" s="2"/>
      <c r="K251" s="91">
        <v>8.5</v>
      </c>
      <c r="L251" s="81">
        <f t="shared" si="6"/>
        <v>102</v>
      </c>
      <c r="M251" s="86" t="s">
        <v>377</v>
      </c>
      <c r="N251" s="388" t="s">
        <v>240</v>
      </c>
      <c r="O251" s="389"/>
      <c r="P251" s="390"/>
      <c r="Q251" s="25"/>
      <c r="R251" s="175">
        <v>0</v>
      </c>
      <c r="S251" s="20" t="s">
        <v>2315</v>
      </c>
      <c r="T251" s="20" t="s">
        <v>390</v>
      </c>
      <c r="U251" s="178"/>
      <c r="V251" s="178"/>
    </row>
    <row r="252" spans="1:24" ht="18.75" hidden="1" x14ac:dyDescent="0.3">
      <c r="A252" s="19"/>
      <c r="C252" s="83" t="s">
        <v>88</v>
      </c>
      <c r="D252" s="84" t="s">
        <v>964</v>
      </c>
      <c r="E252" s="429" t="s">
        <v>392</v>
      </c>
      <c r="F252" s="430"/>
      <c r="G252" s="430" t="s">
        <v>393</v>
      </c>
      <c r="H252" s="431"/>
      <c r="I252" s="1">
        <v>12</v>
      </c>
      <c r="J252" s="2"/>
      <c r="K252" s="91">
        <v>8.5</v>
      </c>
      <c r="L252" s="81">
        <f t="shared" si="6"/>
        <v>102</v>
      </c>
      <c r="M252" s="86" t="s">
        <v>247</v>
      </c>
      <c r="N252" s="388" t="s">
        <v>240</v>
      </c>
      <c r="O252" s="389"/>
      <c r="P252" s="390"/>
      <c r="Q252" s="25"/>
      <c r="R252" s="175">
        <v>0</v>
      </c>
      <c r="S252" s="20" t="s">
        <v>2316</v>
      </c>
      <c r="T252" s="20" t="s">
        <v>392</v>
      </c>
      <c r="U252" s="177"/>
      <c r="V252" s="177"/>
      <c r="X252" s="177"/>
    </row>
    <row r="253" spans="1:24" ht="18.75" hidden="1" x14ac:dyDescent="0.3">
      <c r="A253" s="19"/>
      <c r="C253" s="83" t="s">
        <v>88</v>
      </c>
      <c r="D253" s="84" t="s">
        <v>964</v>
      </c>
      <c r="E253" s="429" t="s">
        <v>394</v>
      </c>
      <c r="F253" s="430"/>
      <c r="G253" s="430" t="s">
        <v>395</v>
      </c>
      <c r="H253" s="431"/>
      <c r="I253" s="1">
        <v>12</v>
      </c>
      <c r="J253" s="2"/>
      <c r="K253" s="91">
        <v>8.5</v>
      </c>
      <c r="L253" s="81">
        <f t="shared" ref="L253:L324" si="8">IF(AND(I253="",J253=""),"",(I253*K253)+(J253*(K253+2.25)))</f>
        <v>102</v>
      </c>
      <c r="M253" s="84" t="s">
        <v>377</v>
      </c>
      <c r="N253" s="388" t="s">
        <v>240</v>
      </c>
      <c r="O253" s="389"/>
      <c r="P253" s="390"/>
      <c r="Q253" s="25"/>
      <c r="R253" s="175">
        <v>0</v>
      </c>
      <c r="S253" s="20" t="s">
        <v>2317</v>
      </c>
      <c r="T253" s="20" t="s">
        <v>394</v>
      </c>
      <c r="U253" s="179"/>
      <c r="V253" s="179"/>
    </row>
    <row r="254" spans="1:24" ht="18.75" hidden="1" x14ac:dyDescent="0.3">
      <c r="A254" s="19"/>
      <c r="C254" s="83" t="s">
        <v>88</v>
      </c>
      <c r="D254" s="84" t="s">
        <v>964</v>
      </c>
      <c r="E254" s="429" t="s">
        <v>396</v>
      </c>
      <c r="F254" s="430"/>
      <c r="G254" s="430" t="s">
        <v>397</v>
      </c>
      <c r="H254" s="431"/>
      <c r="I254" s="1">
        <v>12</v>
      </c>
      <c r="J254" s="2"/>
      <c r="K254" s="91">
        <v>8.5</v>
      </c>
      <c r="L254" s="81">
        <f t="shared" si="8"/>
        <v>102</v>
      </c>
      <c r="M254" s="84" t="s">
        <v>398</v>
      </c>
      <c r="N254" s="388" t="s">
        <v>240</v>
      </c>
      <c r="O254" s="389"/>
      <c r="P254" s="390"/>
      <c r="Q254" s="25"/>
      <c r="R254" s="175">
        <v>0</v>
      </c>
      <c r="S254" s="20" t="s">
        <v>2318</v>
      </c>
      <c r="T254" s="20" t="s">
        <v>396</v>
      </c>
    </row>
    <row r="255" spans="1:24" ht="18.75" hidden="1" x14ac:dyDescent="0.3">
      <c r="A255" s="19"/>
      <c r="C255" s="83" t="s">
        <v>88</v>
      </c>
      <c r="D255" s="84" t="s">
        <v>964</v>
      </c>
      <c r="E255" s="429" t="s">
        <v>399</v>
      </c>
      <c r="F255" s="430"/>
      <c r="G255" s="430" t="s">
        <v>400</v>
      </c>
      <c r="H255" s="431"/>
      <c r="I255" s="1">
        <v>12</v>
      </c>
      <c r="J255" s="2"/>
      <c r="K255" s="91">
        <v>8.5</v>
      </c>
      <c r="L255" s="81">
        <f t="shared" si="8"/>
        <v>102</v>
      </c>
      <c r="M255" s="84" t="s">
        <v>398</v>
      </c>
      <c r="N255" s="388" t="s">
        <v>240</v>
      </c>
      <c r="O255" s="389"/>
      <c r="P255" s="390"/>
      <c r="Q255" s="25"/>
      <c r="R255" s="175">
        <v>0</v>
      </c>
      <c r="S255" s="20" t="s">
        <v>2319</v>
      </c>
      <c r="T255" s="20" t="s">
        <v>399</v>
      </c>
    </row>
    <row r="256" spans="1:24" ht="18.75" hidden="1" x14ac:dyDescent="0.3">
      <c r="A256" s="19"/>
      <c r="C256" s="83" t="s">
        <v>88</v>
      </c>
      <c r="D256" s="84" t="s">
        <v>964</v>
      </c>
      <c r="E256" s="429" t="s">
        <v>401</v>
      </c>
      <c r="F256" s="430"/>
      <c r="G256" s="430" t="s">
        <v>402</v>
      </c>
      <c r="H256" s="431"/>
      <c r="I256" s="1">
        <v>12</v>
      </c>
      <c r="J256" s="2"/>
      <c r="K256" s="91">
        <v>8.5</v>
      </c>
      <c r="L256" s="81">
        <f t="shared" si="8"/>
        <v>102</v>
      </c>
      <c r="M256" s="86" t="s">
        <v>377</v>
      </c>
      <c r="N256" s="388" t="s">
        <v>240</v>
      </c>
      <c r="O256" s="389"/>
      <c r="P256" s="390"/>
      <c r="Q256" s="25"/>
      <c r="R256" s="175">
        <v>0</v>
      </c>
      <c r="S256" s="20" t="s">
        <v>2320</v>
      </c>
      <c r="T256" s="20" t="s">
        <v>401</v>
      </c>
    </row>
    <row r="257" spans="1:23" ht="18.75" hidden="1" x14ac:dyDescent="0.3">
      <c r="A257" s="19"/>
      <c r="C257" s="83" t="s">
        <v>88</v>
      </c>
      <c r="D257" s="84" t="s">
        <v>964</v>
      </c>
      <c r="E257" s="429" t="s">
        <v>403</v>
      </c>
      <c r="F257" s="430"/>
      <c r="G257" s="430" t="s">
        <v>404</v>
      </c>
      <c r="H257" s="431"/>
      <c r="I257" s="1">
        <v>12</v>
      </c>
      <c r="J257" s="2"/>
      <c r="K257" s="91">
        <v>8.5</v>
      </c>
      <c r="L257" s="81">
        <f t="shared" si="8"/>
        <v>102</v>
      </c>
      <c r="M257" s="84" t="s">
        <v>405</v>
      </c>
      <c r="N257" s="388" t="s">
        <v>240</v>
      </c>
      <c r="O257" s="389"/>
      <c r="P257" s="390"/>
      <c r="Q257" s="25"/>
      <c r="R257" s="175">
        <v>0</v>
      </c>
      <c r="S257" s="20" t="s">
        <v>2321</v>
      </c>
      <c r="T257" s="20" t="s">
        <v>403</v>
      </c>
    </row>
    <row r="258" spans="1:23" ht="18.75" hidden="1" x14ac:dyDescent="0.3">
      <c r="A258" s="19"/>
      <c r="C258" s="83" t="s">
        <v>88</v>
      </c>
      <c r="D258" s="84" t="s">
        <v>964</v>
      </c>
      <c r="E258" s="429" t="s">
        <v>406</v>
      </c>
      <c r="F258" s="430"/>
      <c r="G258" s="430" t="s">
        <v>407</v>
      </c>
      <c r="H258" s="431"/>
      <c r="I258" s="1">
        <v>12</v>
      </c>
      <c r="J258" s="2"/>
      <c r="K258" s="91">
        <v>8.5</v>
      </c>
      <c r="L258" s="81">
        <f t="shared" si="8"/>
        <v>102</v>
      </c>
      <c r="M258" s="86" t="s">
        <v>377</v>
      </c>
      <c r="N258" s="388" t="s">
        <v>240</v>
      </c>
      <c r="O258" s="389"/>
      <c r="P258" s="390"/>
      <c r="Q258" s="25"/>
      <c r="R258" s="175">
        <v>0</v>
      </c>
      <c r="S258" s="20" t="s">
        <v>2322</v>
      </c>
      <c r="T258" s="20" t="s">
        <v>406</v>
      </c>
    </row>
    <row r="259" spans="1:23" ht="18.75" x14ac:dyDescent="0.3">
      <c r="A259" s="19"/>
      <c r="C259" s="83" t="s">
        <v>88</v>
      </c>
      <c r="D259" s="84" t="s">
        <v>964</v>
      </c>
      <c r="E259" s="504" t="s">
        <v>2157</v>
      </c>
      <c r="F259" s="505" t="s">
        <v>2156</v>
      </c>
      <c r="G259" s="505"/>
      <c r="H259" s="506"/>
      <c r="I259" s="1"/>
      <c r="J259" s="2"/>
      <c r="K259" s="91">
        <v>8.5</v>
      </c>
      <c r="L259" s="81" t="str">
        <f t="shared" si="8"/>
        <v/>
      </c>
      <c r="M259" s="86" t="s">
        <v>522</v>
      </c>
      <c r="N259" s="388" t="s">
        <v>240</v>
      </c>
      <c r="O259" s="389"/>
      <c r="P259" s="390"/>
      <c r="Q259" s="25"/>
      <c r="R259" s="175">
        <v>48</v>
      </c>
      <c r="S259" s="20" t="s">
        <v>2323</v>
      </c>
      <c r="T259" s="20" t="s">
        <v>2157</v>
      </c>
    </row>
    <row r="260" spans="1:23" ht="18.75" hidden="1" x14ac:dyDescent="0.3">
      <c r="A260" s="19"/>
      <c r="C260" s="83" t="s">
        <v>88</v>
      </c>
      <c r="D260" s="84" t="s">
        <v>964</v>
      </c>
      <c r="E260" s="429" t="s">
        <v>2158</v>
      </c>
      <c r="F260" s="430"/>
      <c r="G260" s="430"/>
      <c r="H260" s="431"/>
      <c r="I260" s="1">
        <v>12</v>
      </c>
      <c r="J260" s="2"/>
      <c r="K260" s="91">
        <v>8.5</v>
      </c>
      <c r="L260" s="81">
        <f t="shared" si="8"/>
        <v>102</v>
      </c>
      <c r="M260" s="86" t="s">
        <v>522</v>
      </c>
      <c r="N260" s="388" t="s">
        <v>240</v>
      </c>
      <c r="O260" s="389"/>
      <c r="P260" s="390"/>
      <c r="Q260" s="25"/>
      <c r="R260" s="175">
        <v>0</v>
      </c>
      <c r="S260" s="20" t="s">
        <v>2194</v>
      </c>
      <c r="T260" s="20" t="s">
        <v>2158</v>
      </c>
    </row>
    <row r="261" spans="1:23" ht="18.75" hidden="1" x14ac:dyDescent="0.3">
      <c r="A261" s="19"/>
      <c r="C261" s="83" t="s">
        <v>88</v>
      </c>
      <c r="D261" s="84" t="s">
        <v>964</v>
      </c>
      <c r="E261" s="429" t="s">
        <v>408</v>
      </c>
      <c r="F261" s="430"/>
      <c r="G261" s="430"/>
      <c r="H261" s="431"/>
      <c r="I261" s="1">
        <v>12</v>
      </c>
      <c r="J261" s="2"/>
      <c r="K261" s="91">
        <v>8.5</v>
      </c>
      <c r="L261" s="81">
        <f t="shared" si="8"/>
        <v>102</v>
      </c>
      <c r="M261" s="86" t="s">
        <v>409</v>
      </c>
      <c r="N261" s="388" t="s">
        <v>240</v>
      </c>
      <c r="O261" s="389"/>
      <c r="P261" s="390"/>
      <c r="Q261" s="25"/>
      <c r="R261" s="175">
        <v>3</v>
      </c>
      <c r="S261" s="20" t="s">
        <v>2324</v>
      </c>
      <c r="T261" s="20" t="s">
        <v>410</v>
      </c>
    </row>
    <row r="262" spans="1:23" ht="18.75" hidden="1" x14ac:dyDescent="0.3">
      <c r="A262" s="19"/>
      <c r="C262" s="83" t="s">
        <v>88</v>
      </c>
      <c r="D262" s="84" t="s">
        <v>964</v>
      </c>
      <c r="E262" s="429" t="s">
        <v>411</v>
      </c>
      <c r="F262" s="430"/>
      <c r="G262" s="430"/>
      <c r="H262" s="431"/>
      <c r="I262" s="1">
        <v>12</v>
      </c>
      <c r="J262" s="2"/>
      <c r="K262" s="91">
        <v>8.5</v>
      </c>
      <c r="L262" s="81">
        <f t="shared" si="8"/>
        <v>102</v>
      </c>
      <c r="M262" s="86" t="s">
        <v>409</v>
      </c>
      <c r="N262" s="388" t="s">
        <v>240</v>
      </c>
      <c r="O262" s="389"/>
      <c r="P262" s="390"/>
      <c r="Q262" s="25"/>
      <c r="R262" s="175">
        <v>10</v>
      </c>
      <c r="S262" s="20" t="s">
        <v>2325</v>
      </c>
      <c r="T262" s="20" t="s">
        <v>412</v>
      </c>
    </row>
    <row r="263" spans="1:23" ht="18.75" hidden="1" x14ac:dyDescent="0.3">
      <c r="A263" s="19"/>
      <c r="B263" s="114"/>
      <c r="C263" s="88" t="s">
        <v>88</v>
      </c>
      <c r="D263" s="84" t="s">
        <v>964</v>
      </c>
      <c r="E263" s="429" t="s">
        <v>121</v>
      </c>
      <c r="F263" s="430"/>
      <c r="G263" s="430" t="s">
        <v>413</v>
      </c>
      <c r="H263" s="431"/>
      <c r="I263" s="1">
        <v>12</v>
      </c>
      <c r="J263" s="2"/>
      <c r="K263" s="91">
        <v>8.5</v>
      </c>
      <c r="L263" s="81">
        <f t="shared" si="8"/>
        <v>102</v>
      </c>
      <c r="M263" s="84" t="s">
        <v>414</v>
      </c>
      <c r="N263" s="388" t="s">
        <v>240</v>
      </c>
      <c r="O263" s="389"/>
      <c r="P263" s="390"/>
      <c r="Q263" s="25"/>
      <c r="R263" s="175">
        <v>-10</v>
      </c>
      <c r="S263" s="20" t="s">
        <v>2326</v>
      </c>
      <c r="T263" s="20" t="s">
        <v>121</v>
      </c>
      <c r="W263" s="27"/>
    </row>
    <row r="264" spans="1:23" ht="18.75" hidden="1" x14ac:dyDescent="0.3">
      <c r="A264" s="19"/>
      <c r="B264" s="114"/>
      <c r="C264" s="88" t="s">
        <v>88</v>
      </c>
      <c r="D264" s="84" t="s">
        <v>964</v>
      </c>
      <c r="E264" s="429" t="s">
        <v>415</v>
      </c>
      <c r="F264" s="430"/>
      <c r="G264" s="430" t="s">
        <v>416</v>
      </c>
      <c r="H264" s="431"/>
      <c r="I264" s="1">
        <v>12</v>
      </c>
      <c r="J264" s="2"/>
      <c r="K264" s="91">
        <v>8.5</v>
      </c>
      <c r="L264" s="81">
        <f t="shared" si="8"/>
        <v>102</v>
      </c>
      <c r="M264" s="84" t="s">
        <v>417</v>
      </c>
      <c r="N264" s="388" t="s">
        <v>240</v>
      </c>
      <c r="O264" s="389"/>
      <c r="P264" s="390"/>
      <c r="Q264" s="25"/>
      <c r="R264" s="175">
        <v>-32</v>
      </c>
      <c r="S264" s="20" t="s">
        <v>2327</v>
      </c>
      <c r="T264" s="20" t="s">
        <v>415</v>
      </c>
      <c r="W264" s="27"/>
    </row>
    <row r="265" spans="1:23" ht="18.75" hidden="1" x14ac:dyDescent="0.3">
      <c r="A265" s="19"/>
      <c r="C265" s="83" t="s">
        <v>88</v>
      </c>
      <c r="D265" s="84" t="s">
        <v>964</v>
      </c>
      <c r="E265" s="429" t="s">
        <v>418</v>
      </c>
      <c r="F265" s="430"/>
      <c r="G265" s="430" t="s">
        <v>419</v>
      </c>
      <c r="H265" s="431"/>
      <c r="I265" s="1">
        <v>12</v>
      </c>
      <c r="J265" s="2"/>
      <c r="K265" s="91">
        <v>8.5</v>
      </c>
      <c r="L265" s="81">
        <f t="shared" si="8"/>
        <v>102</v>
      </c>
      <c r="M265" s="84" t="s">
        <v>417</v>
      </c>
      <c r="N265" s="388" t="s">
        <v>240</v>
      </c>
      <c r="O265" s="389"/>
      <c r="P265" s="390"/>
      <c r="Q265" s="25"/>
      <c r="R265" s="175">
        <v>0</v>
      </c>
      <c r="S265" s="20" t="s">
        <v>2328</v>
      </c>
      <c r="T265" s="20" t="s">
        <v>418</v>
      </c>
    </row>
    <row r="266" spans="1:23" ht="18.75" x14ac:dyDescent="0.3">
      <c r="A266" s="19"/>
      <c r="C266" s="83" t="s">
        <v>88</v>
      </c>
      <c r="D266" s="84" t="s">
        <v>964</v>
      </c>
      <c r="E266" s="429" t="s">
        <v>420</v>
      </c>
      <c r="F266" s="430"/>
      <c r="G266" s="430" t="s">
        <v>421</v>
      </c>
      <c r="H266" s="431"/>
      <c r="I266" s="1"/>
      <c r="J266" s="2"/>
      <c r="K266" s="91">
        <v>8.5</v>
      </c>
      <c r="L266" s="81" t="str">
        <f t="shared" si="8"/>
        <v/>
      </c>
      <c r="M266" s="86" t="s">
        <v>422</v>
      </c>
      <c r="N266" s="388" t="s">
        <v>240</v>
      </c>
      <c r="O266" s="389"/>
      <c r="P266" s="390"/>
      <c r="Q266" s="25"/>
      <c r="R266" s="175">
        <v>142</v>
      </c>
      <c r="S266" s="20" t="s">
        <v>2329</v>
      </c>
      <c r="T266" s="20" t="s">
        <v>420</v>
      </c>
    </row>
    <row r="267" spans="1:23" ht="18.75" hidden="1" x14ac:dyDescent="0.3">
      <c r="A267" s="19"/>
      <c r="C267" s="83" t="s">
        <v>88</v>
      </c>
      <c r="D267" s="84" t="s">
        <v>964</v>
      </c>
      <c r="E267" s="429" t="s">
        <v>423</v>
      </c>
      <c r="F267" s="430"/>
      <c r="G267" s="430" t="s">
        <v>424</v>
      </c>
      <c r="H267" s="431"/>
      <c r="I267" s="1">
        <v>12</v>
      </c>
      <c r="J267" s="2"/>
      <c r="K267" s="91">
        <v>8.5</v>
      </c>
      <c r="L267" s="81">
        <f t="shared" si="8"/>
        <v>102</v>
      </c>
      <c r="M267" s="86" t="s">
        <v>365</v>
      </c>
      <c r="N267" s="388" t="s">
        <v>240</v>
      </c>
      <c r="O267" s="389"/>
      <c r="P267" s="390"/>
      <c r="Q267" s="25"/>
      <c r="R267" s="175">
        <v>0</v>
      </c>
      <c r="S267" s="20" t="s">
        <v>2330</v>
      </c>
      <c r="T267" s="20" t="s">
        <v>423</v>
      </c>
    </row>
    <row r="268" spans="1:23" ht="18.75" hidden="1" x14ac:dyDescent="0.3">
      <c r="A268" s="19"/>
      <c r="B268" s="114"/>
      <c r="C268" s="88" t="s">
        <v>88</v>
      </c>
      <c r="D268" s="84" t="s">
        <v>964</v>
      </c>
      <c r="E268" s="429" t="s">
        <v>425</v>
      </c>
      <c r="F268" s="430"/>
      <c r="G268" s="430" t="s">
        <v>426</v>
      </c>
      <c r="H268" s="431"/>
      <c r="I268" s="1">
        <v>12</v>
      </c>
      <c r="J268" s="2"/>
      <c r="K268" s="91">
        <v>8.5</v>
      </c>
      <c r="L268" s="81">
        <f t="shared" si="8"/>
        <v>102</v>
      </c>
      <c r="M268" s="86" t="s">
        <v>427</v>
      </c>
      <c r="N268" s="388" t="s">
        <v>240</v>
      </c>
      <c r="O268" s="389"/>
      <c r="P268" s="390"/>
      <c r="Q268" s="25"/>
      <c r="R268" s="175">
        <v>-32</v>
      </c>
      <c r="S268" s="20" t="s">
        <v>2331</v>
      </c>
      <c r="T268" s="20" t="s">
        <v>425</v>
      </c>
      <c r="W268" s="27"/>
    </row>
    <row r="269" spans="1:23" ht="18.75" hidden="1" x14ac:dyDescent="0.3">
      <c r="A269" s="19"/>
      <c r="B269" s="114"/>
      <c r="C269" s="88" t="s">
        <v>88</v>
      </c>
      <c r="D269" s="84" t="s">
        <v>964</v>
      </c>
      <c r="E269" s="429" t="s">
        <v>135</v>
      </c>
      <c r="F269" s="430"/>
      <c r="G269" s="430" t="s">
        <v>428</v>
      </c>
      <c r="H269" s="431"/>
      <c r="I269" s="1">
        <v>12</v>
      </c>
      <c r="J269" s="2"/>
      <c r="K269" s="91">
        <v>8.5</v>
      </c>
      <c r="L269" s="81">
        <f t="shared" si="8"/>
        <v>102</v>
      </c>
      <c r="M269" s="86" t="s">
        <v>429</v>
      </c>
      <c r="N269" s="388" t="s">
        <v>240</v>
      </c>
      <c r="O269" s="389"/>
      <c r="P269" s="390"/>
      <c r="Q269" s="25"/>
      <c r="R269" s="175">
        <v>-9</v>
      </c>
      <c r="S269" s="20" t="s">
        <v>2332</v>
      </c>
      <c r="T269" s="20" t="s">
        <v>135</v>
      </c>
      <c r="W269" s="27"/>
    </row>
    <row r="270" spans="1:23" ht="18.75" hidden="1" x14ac:dyDescent="0.3">
      <c r="A270" s="19"/>
      <c r="C270" s="83" t="s">
        <v>88</v>
      </c>
      <c r="D270" s="84" t="s">
        <v>964</v>
      </c>
      <c r="E270" s="429" t="s">
        <v>2138</v>
      </c>
      <c r="F270" s="430"/>
      <c r="G270" s="430" t="s">
        <v>431</v>
      </c>
      <c r="H270" s="431"/>
      <c r="I270" s="1">
        <v>12</v>
      </c>
      <c r="J270" s="2"/>
      <c r="K270" s="91">
        <v>8.5</v>
      </c>
      <c r="L270" s="81">
        <f t="shared" si="8"/>
        <v>102</v>
      </c>
      <c r="M270" s="86" t="s">
        <v>432</v>
      </c>
      <c r="N270" s="388" t="s">
        <v>240</v>
      </c>
      <c r="O270" s="389"/>
      <c r="P270" s="390"/>
      <c r="Q270" s="25"/>
      <c r="R270" s="175">
        <v>0</v>
      </c>
      <c r="S270" s="20" t="s">
        <v>2333</v>
      </c>
      <c r="T270" s="20" t="s">
        <v>430</v>
      </c>
    </row>
    <row r="271" spans="1:23" ht="18.75" x14ac:dyDescent="0.3">
      <c r="A271" s="19"/>
      <c r="B271" s="114"/>
      <c r="C271" s="88" t="s">
        <v>88</v>
      </c>
      <c r="D271" s="84" t="s">
        <v>964</v>
      </c>
      <c r="E271" s="504" t="s">
        <v>433</v>
      </c>
      <c r="F271" s="505"/>
      <c r="G271" s="505" t="s">
        <v>434</v>
      </c>
      <c r="H271" s="506"/>
      <c r="I271" s="1"/>
      <c r="J271" s="2"/>
      <c r="K271" s="91">
        <v>8.5</v>
      </c>
      <c r="L271" s="81" t="str">
        <f t="shared" si="8"/>
        <v/>
      </c>
      <c r="M271" s="86" t="s">
        <v>370</v>
      </c>
      <c r="N271" s="388" t="s">
        <v>240</v>
      </c>
      <c r="O271" s="389"/>
      <c r="P271" s="390"/>
      <c r="Q271" s="25"/>
      <c r="R271" s="175">
        <v>35</v>
      </c>
      <c r="S271" s="20" t="s">
        <v>2334</v>
      </c>
      <c r="T271" s="20" t="s">
        <v>433</v>
      </c>
      <c r="W271" s="27"/>
    </row>
    <row r="272" spans="1:23" ht="18.75" hidden="1" x14ac:dyDescent="0.3">
      <c r="A272" s="19"/>
      <c r="B272" s="114"/>
      <c r="C272" s="88" t="s">
        <v>88</v>
      </c>
      <c r="D272" s="84" t="s">
        <v>964</v>
      </c>
      <c r="E272" s="429" t="s">
        <v>435</v>
      </c>
      <c r="F272" s="430"/>
      <c r="G272" s="430" t="s">
        <v>436</v>
      </c>
      <c r="H272" s="431"/>
      <c r="I272" s="1"/>
      <c r="J272" s="2"/>
      <c r="K272" s="91">
        <v>8.5</v>
      </c>
      <c r="L272" s="81" t="str">
        <f t="shared" si="8"/>
        <v/>
      </c>
      <c r="M272" s="86" t="s">
        <v>437</v>
      </c>
      <c r="N272" s="388" t="s">
        <v>240</v>
      </c>
      <c r="O272" s="389"/>
      <c r="P272" s="390"/>
      <c r="Q272" s="25"/>
      <c r="R272" s="175">
        <v>23</v>
      </c>
      <c r="S272" s="20" t="s">
        <v>2335</v>
      </c>
      <c r="T272" s="20" t="s">
        <v>435</v>
      </c>
      <c r="W272" s="27"/>
    </row>
    <row r="273" spans="1:23" ht="18.75" x14ac:dyDescent="0.3">
      <c r="A273" s="19"/>
      <c r="C273" s="83" t="s">
        <v>88</v>
      </c>
      <c r="D273" s="84" t="s">
        <v>964</v>
      </c>
      <c r="E273" s="429" t="s">
        <v>438</v>
      </c>
      <c r="F273" s="430"/>
      <c r="G273" s="430" t="s">
        <v>439</v>
      </c>
      <c r="H273" s="431"/>
      <c r="I273" s="1"/>
      <c r="J273" s="2"/>
      <c r="K273" s="91">
        <v>8.5</v>
      </c>
      <c r="L273" s="81" t="str">
        <f t="shared" si="8"/>
        <v/>
      </c>
      <c r="M273" s="86" t="s">
        <v>370</v>
      </c>
      <c r="N273" s="388" t="s">
        <v>240</v>
      </c>
      <c r="O273" s="389"/>
      <c r="P273" s="390"/>
      <c r="Q273" s="25"/>
      <c r="R273" s="175">
        <v>54</v>
      </c>
      <c r="S273" s="20" t="s">
        <v>2336</v>
      </c>
      <c r="T273" s="20" t="s">
        <v>438</v>
      </c>
    </row>
    <row r="274" spans="1:23" ht="18.75" hidden="1" x14ac:dyDescent="0.3">
      <c r="A274" s="19"/>
      <c r="B274" s="114"/>
      <c r="C274" s="88" t="s">
        <v>88</v>
      </c>
      <c r="D274" s="84" t="s">
        <v>964</v>
      </c>
      <c r="E274" s="429" t="s">
        <v>440</v>
      </c>
      <c r="F274" s="430"/>
      <c r="G274" s="430" t="s">
        <v>441</v>
      </c>
      <c r="H274" s="431"/>
      <c r="I274" s="1">
        <v>12</v>
      </c>
      <c r="J274" s="2"/>
      <c r="K274" s="91">
        <v>8.5</v>
      </c>
      <c r="L274" s="81">
        <f t="shared" si="8"/>
        <v>102</v>
      </c>
      <c r="M274" s="86" t="s">
        <v>370</v>
      </c>
      <c r="N274" s="388" t="s">
        <v>240</v>
      </c>
      <c r="O274" s="389"/>
      <c r="P274" s="390"/>
      <c r="Q274" s="25"/>
      <c r="R274" s="175">
        <v>0</v>
      </c>
      <c r="S274" s="20" t="s">
        <v>2337</v>
      </c>
      <c r="T274" s="20" t="s">
        <v>440</v>
      </c>
      <c r="W274" s="27"/>
    </row>
    <row r="275" spans="1:23" ht="18.75" x14ac:dyDescent="0.3">
      <c r="A275" s="19"/>
      <c r="B275" s="114"/>
      <c r="C275" s="88" t="s">
        <v>88</v>
      </c>
      <c r="D275" s="84" t="s">
        <v>964</v>
      </c>
      <c r="E275" s="429" t="s">
        <v>442</v>
      </c>
      <c r="F275" s="430"/>
      <c r="G275" s="430" t="s">
        <v>443</v>
      </c>
      <c r="H275" s="431"/>
      <c r="I275" s="1"/>
      <c r="J275" s="2"/>
      <c r="K275" s="91">
        <v>8.5</v>
      </c>
      <c r="L275" s="81" t="str">
        <f t="shared" si="8"/>
        <v/>
      </c>
      <c r="M275" s="86" t="s">
        <v>370</v>
      </c>
      <c r="N275" s="388" t="s">
        <v>240</v>
      </c>
      <c r="O275" s="389"/>
      <c r="P275" s="390"/>
      <c r="Q275" s="25"/>
      <c r="R275" s="175">
        <v>223</v>
      </c>
      <c r="S275" s="20" t="s">
        <v>2338</v>
      </c>
      <c r="T275" s="20" t="s">
        <v>442</v>
      </c>
      <c r="W275" s="27"/>
    </row>
    <row r="276" spans="1:23" ht="18.75" hidden="1" x14ac:dyDescent="0.3">
      <c r="A276" s="19"/>
      <c r="B276" s="114"/>
      <c r="C276" s="88" t="s">
        <v>88</v>
      </c>
      <c r="D276" s="84" t="s">
        <v>964</v>
      </c>
      <c r="E276" s="429" t="s">
        <v>444</v>
      </c>
      <c r="F276" s="430"/>
      <c r="G276" s="430" t="s">
        <v>445</v>
      </c>
      <c r="H276" s="431"/>
      <c r="I276" s="1"/>
      <c r="J276" s="2"/>
      <c r="K276" s="91">
        <v>8.5</v>
      </c>
      <c r="L276" s="81" t="str">
        <f t="shared" si="8"/>
        <v/>
      </c>
      <c r="M276" s="86" t="s">
        <v>377</v>
      </c>
      <c r="N276" s="388" t="s">
        <v>240</v>
      </c>
      <c r="O276" s="389"/>
      <c r="P276" s="390"/>
      <c r="Q276" s="25"/>
      <c r="R276" s="175">
        <v>23</v>
      </c>
      <c r="S276" s="20" t="s">
        <v>2339</v>
      </c>
      <c r="T276" s="20" t="s">
        <v>444</v>
      </c>
      <c r="W276" s="27"/>
    </row>
    <row r="277" spans="1:23" ht="18.75" hidden="1" x14ac:dyDescent="0.3">
      <c r="A277" s="19"/>
      <c r="B277" s="114"/>
      <c r="C277" s="88" t="s">
        <v>88</v>
      </c>
      <c r="D277" s="84" t="s">
        <v>964</v>
      </c>
      <c r="E277" s="429" t="s">
        <v>446</v>
      </c>
      <c r="F277" s="430"/>
      <c r="G277" s="430" t="s">
        <v>447</v>
      </c>
      <c r="H277" s="431"/>
      <c r="I277" s="1"/>
      <c r="J277" s="2"/>
      <c r="K277" s="91">
        <v>8.5</v>
      </c>
      <c r="L277" s="81" t="str">
        <f t="shared" si="8"/>
        <v/>
      </c>
      <c r="M277" s="86" t="s">
        <v>377</v>
      </c>
      <c r="N277" s="388" t="s">
        <v>240</v>
      </c>
      <c r="O277" s="389"/>
      <c r="P277" s="390"/>
      <c r="Q277" s="25"/>
      <c r="R277" s="175">
        <v>21</v>
      </c>
      <c r="S277" s="20" t="s">
        <v>2340</v>
      </c>
      <c r="T277" s="20" t="s">
        <v>446</v>
      </c>
      <c r="W277" s="27"/>
    </row>
    <row r="278" spans="1:23" ht="18.75" hidden="1" x14ac:dyDescent="0.3">
      <c r="A278" s="19"/>
      <c r="C278" s="83" t="s">
        <v>88</v>
      </c>
      <c r="D278" s="84" t="s">
        <v>964</v>
      </c>
      <c r="E278" s="429" t="s">
        <v>448</v>
      </c>
      <c r="F278" s="430"/>
      <c r="G278" s="430" t="s">
        <v>449</v>
      </c>
      <c r="H278" s="431"/>
      <c r="I278" s="1">
        <v>12</v>
      </c>
      <c r="J278" s="2"/>
      <c r="K278" s="91">
        <v>8.5</v>
      </c>
      <c r="L278" s="81">
        <f t="shared" si="8"/>
        <v>102</v>
      </c>
      <c r="M278" s="86" t="s">
        <v>370</v>
      </c>
      <c r="N278" s="388" t="s">
        <v>240</v>
      </c>
      <c r="O278" s="389"/>
      <c r="P278" s="390"/>
      <c r="Q278" s="25"/>
      <c r="R278" s="175">
        <v>0</v>
      </c>
      <c r="S278" s="20" t="s">
        <v>2341</v>
      </c>
      <c r="T278" s="20" t="s">
        <v>448</v>
      </c>
    </row>
    <row r="279" spans="1:23" ht="18.75" hidden="1" x14ac:dyDescent="0.3">
      <c r="A279" s="19"/>
      <c r="B279" s="114"/>
      <c r="C279" s="88" t="s">
        <v>88</v>
      </c>
      <c r="D279" s="84" t="s">
        <v>964</v>
      </c>
      <c r="E279" s="429" t="s">
        <v>450</v>
      </c>
      <c r="F279" s="430"/>
      <c r="G279" s="430" t="s">
        <v>451</v>
      </c>
      <c r="H279" s="431"/>
      <c r="I279" s="1"/>
      <c r="J279" s="2"/>
      <c r="K279" s="91">
        <v>8.5</v>
      </c>
      <c r="L279" s="81" t="str">
        <f t="shared" si="8"/>
        <v/>
      </c>
      <c r="M279" s="86" t="s">
        <v>377</v>
      </c>
      <c r="N279" s="388" t="s">
        <v>240</v>
      </c>
      <c r="O279" s="389"/>
      <c r="P279" s="390"/>
      <c r="Q279" s="25"/>
      <c r="R279" s="175">
        <v>13</v>
      </c>
      <c r="S279" s="20" t="s">
        <v>2342</v>
      </c>
      <c r="T279" s="20" t="s">
        <v>450</v>
      </c>
      <c r="W279" s="27"/>
    </row>
    <row r="280" spans="1:23" ht="18.75" hidden="1" x14ac:dyDescent="0.3">
      <c r="A280" s="19"/>
      <c r="B280" s="114"/>
      <c r="C280" s="88" t="s">
        <v>88</v>
      </c>
      <c r="D280" s="84" t="s">
        <v>964</v>
      </c>
      <c r="E280" s="429" t="s">
        <v>452</v>
      </c>
      <c r="F280" s="430"/>
      <c r="G280" s="430" t="s">
        <v>453</v>
      </c>
      <c r="H280" s="431"/>
      <c r="I280" s="1">
        <v>12</v>
      </c>
      <c r="J280" s="2"/>
      <c r="K280" s="91">
        <v>8.5</v>
      </c>
      <c r="L280" s="81">
        <f t="shared" si="8"/>
        <v>102</v>
      </c>
      <c r="M280" s="86" t="s">
        <v>454</v>
      </c>
      <c r="N280" s="388" t="s">
        <v>240</v>
      </c>
      <c r="O280" s="389"/>
      <c r="P280" s="390"/>
      <c r="Q280" s="25"/>
      <c r="R280" s="175">
        <v>-22</v>
      </c>
      <c r="S280" s="20" t="s">
        <v>2343</v>
      </c>
      <c r="T280" s="20" t="s">
        <v>452</v>
      </c>
      <c r="W280" s="27"/>
    </row>
    <row r="281" spans="1:23" ht="18.75" x14ac:dyDescent="0.3">
      <c r="A281" s="19"/>
      <c r="B281" s="114"/>
      <c r="C281" s="88" t="s">
        <v>88</v>
      </c>
      <c r="D281" s="84" t="s">
        <v>961</v>
      </c>
      <c r="E281" s="429" t="s">
        <v>455</v>
      </c>
      <c r="F281" s="430"/>
      <c r="G281" s="430" t="s">
        <v>456</v>
      </c>
      <c r="H281" s="431"/>
      <c r="I281" s="1"/>
      <c r="J281" s="2"/>
      <c r="K281" s="80">
        <v>11.5</v>
      </c>
      <c r="L281" s="81" t="str">
        <f t="shared" si="8"/>
        <v/>
      </c>
      <c r="M281" s="86" t="s">
        <v>417</v>
      </c>
      <c r="N281" s="388" t="s">
        <v>258</v>
      </c>
      <c r="O281" s="389"/>
      <c r="P281" s="390"/>
      <c r="Q281" s="25"/>
      <c r="R281" s="175">
        <v>466</v>
      </c>
      <c r="S281" s="20" t="s">
        <v>2344</v>
      </c>
      <c r="T281" s="20" t="s">
        <v>455</v>
      </c>
      <c r="W281" s="27"/>
    </row>
    <row r="282" spans="1:23" ht="18.75" x14ac:dyDescent="0.3">
      <c r="A282" s="19"/>
      <c r="C282" s="83" t="s">
        <v>88</v>
      </c>
      <c r="D282" s="84" t="s">
        <v>961</v>
      </c>
      <c r="E282" s="429" t="s">
        <v>457</v>
      </c>
      <c r="F282" s="430"/>
      <c r="G282" s="430" t="s">
        <v>458</v>
      </c>
      <c r="H282" s="431"/>
      <c r="I282" s="1"/>
      <c r="J282" s="2"/>
      <c r="K282" s="80">
        <v>11.5</v>
      </c>
      <c r="L282" s="81" t="str">
        <f t="shared" si="8"/>
        <v/>
      </c>
      <c r="M282" s="84" t="s">
        <v>459</v>
      </c>
      <c r="N282" s="388" t="s">
        <v>258</v>
      </c>
      <c r="O282" s="389"/>
      <c r="P282" s="390"/>
      <c r="Q282" s="25"/>
      <c r="R282" s="175">
        <v>245</v>
      </c>
      <c r="S282" s="20" t="s">
        <v>2345</v>
      </c>
      <c r="T282" s="20" t="s">
        <v>457</v>
      </c>
    </row>
    <row r="283" spans="1:23" ht="18.75" x14ac:dyDescent="0.3">
      <c r="A283" s="19"/>
      <c r="C283" s="83" t="s">
        <v>88</v>
      </c>
      <c r="D283" s="84" t="s">
        <v>2139</v>
      </c>
      <c r="E283" s="429" t="s">
        <v>1773</v>
      </c>
      <c r="F283" s="430"/>
      <c r="G283" s="430" t="s">
        <v>1773</v>
      </c>
      <c r="H283" s="431"/>
      <c r="I283" s="1"/>
      <c r="J283" s="2"/>
      <c r="K283" s="91">
        <v>16.25</v>
      </c>
      <c r="L283" s="81" t="str">
        <f t="shared" si="8"/>
        <v/>
      </c>
      <c r="M283" s="348"/>
      <c r="N283" s="388" t="s">
        <v>258</v>
      </c>
      <c r="O283" s="389"/>
      <c r="P283" s="390"/>
      <c r="Q283" s="25"/>
      <c r="R283" s="175">
        <v>68</v>
      </c>
      <c r="S283" s="20" t="s">
        <v>2346</v>
      </c>
      <c r="T283" s="20" t="s">
        <v>1773</v>
      </c>
      <c r="V283" s="20" t="s">
        <v>1773</v>
      </c>
    </row>
    <row r="284" spans="1:23" ht="18.75" hidden="1" x14ac:dyDescent="0.3">
      <c r="A284" s="19"/>
      <c r="C284" s="83" t="s">
        <v>88</v>
      </c>
      <c r="D284" s="84" t="s">
        <v>964</v>
      </c>
      <c r="E284" s="429" t="s">
        <v>175</v>
      </c>
      <c r="F284" s="430"/>
      <c r="G284" s="430" t="s">
        <v>460</v>
      </c>
      <c r="H284" s="431"/>
      <c r="I284" s="1">
        <v>12</v>
      </c>
      <c r="J284" s="2"/>
      <c r="K284" s="91">
        <v>8.5</v>
      </c>
      <c r="L284" s="81">
        <f t="shared" si="8"/>
        <v>102</v>
      </c>
      <c r="M284" s="84" t="s">
        <v>461</v>
      </c>
      <c r="N284" s="388" t="s">
        <v>240</v>
      </c>
      <c r="O284" s="389"/>
      <c r="P284" s="390"/>
      <c r="Q284" s="25"/>
      <c r="R284" s="175">
        <v>0</v>
      </c>
      <c r="S284" s="20" t="s">
        <v>2347</v>
      </c>
      <c r="T284" s="20" t="s">
        <v>175</v>
      </c>
      <c r="V284" s="20" t="s">
        <v>460</v>
      </c>
    </row>
    <row r="285" spans="1:23" ht="18.75" hidden="1" x14ac:dyDescent="0.3">
      <c r="A285" s="19"/>
      <c r="C285" s="83" t="s">
        <v>88</v>
      </c>
      <c r="D285" s="84" t="s">
        <v>961</v>
      </c>
      <c r="E285" s="429" t="s">
        <v>462</v>
      </c>
      <c r="F285" s="430"/>
      <c r="G285" s="430" t="s">
        <v>463</v>
      </c>
      <c r="H285" s="431"/>
      <c r="I285" s="1">
        <v>12</v>
      </c>
      <c r="J285" s="2"/>
      <c r="K285" s="80">
        <v>11.5</v>
      </c>
      <c r="L285" s="81">
        <f t="shared" si="8"/>
        <v>138</v>
      </c>
      <c r="M285" s="86" t="s">
        <v>464</v>
      </c>
      <c r="N285" s="388" t="s">
        <v>258</v>
      </c>
      <c r="O285" s="389"/>
      <c r="P285" s="390"/>
      <c r="Q285" s="25"/>
      <c r="R285" s="175">
        <v>0</v>
      </c>
      <c r="S285" s="20" t="s">
        <v>2348</v>
      </c>
      <c r="T285" s="20" t="s">
        <v>462</v>
      </c>
      <c r="V285" s="20" t="s">
        <v>463</v>
      </c>
    </row>
    <row r="286" spans="1:23" ht="18.75" hidden="1" x14ac:dyDescent="0.3">
      <c r="A286" s="19"/>
      <c r="B286" s="114"/>
      <c r="C286" s="88" t="s">
        <v>88</v>
      </c>
      <c r="D286" s="84" t="s">
        <v>964</v>
      </c>
      <c r="E286" s="429" t="s">
        <v>465</v>
      </c>
      <c r="F286" s="430"/>
      <c r="G286" s="430" t="s">
        <v>466</v>
      </c>
      <c r="H286" s="431"/>
      <c r="I286" s="1"/>
      <c r="J286" s="2"/>
      <c r="K286" s="91">
        <v>8.5</v>
      </c>
      <c r="L286" s="81" t="str">
        <f t="shared" si="8"/>
        <v/>
      </c>
      <c r="M286" s="86" t="s">
        <v>464</v>
      </c>
      <c r="N286" s="388" t="s">
        <v>240</v>
      </c>
      <c r="O286" s="389"/>
      <c r="P286" s="390"/>
      <c r="Q286" s="25"/>
      <c r="R286" s="175">
        <v>3</v>
      </c>
      <c r="S286" s="20" t="s">
        <v>2349</v>
      </c>
      <c r="T286" s="20" t="s">
        <v>465</v>
      </c>
      <c r="V286" s="20" t="s">
        <v>466</v>
      </c>
      <c r="W286" s="27"/>
    </row>
    <row r="287" spans="1:23" ht="18.75" hidden="1" x14ac:dyDescent="0.3">
      <c r="A287" s="19"/>
      <c r="C287" s="83" t="s">
        <v>88</v>
      </c>
      <c r="D287" s="84" t="s">
        <v>964</v>
      </c>
      <c r="E287" s="429" t="s">
        <v>467</v>
      </c>
      <c r="F287" s="430"/>
      <c r="G287" s="430" t="s">
        <v>468</v>
      </c>
      <c r="H287" s="431"/>
      <c r="I287" s="1">
        <v>12</v>
      </c>
      <c r="J287" s="2"/>
      <c r="K287" s="91">
        <v>8.5</v>
      </c>
      <c r="L287" s="81">
        <f t="shared" si="8"/>
        <v>102</v>
      </c>
      <c r="M287" s="86" t="s">
        <v>464</v>
      </c>
      <c r="N287" s="388" t="s">
        <v>240</v>
      </c>
      <c r="O287" s="389"/>
      <c r="P287" s="390"/>
      <c r="Q287" s="25"/>
      <c r="R287" s="175">
        <v>0</v>
      </c>
      <c r="S287" s="20" t="s">
        <v>2350</v>
      </c>
      <c r="T287" s="20" t="s">
        <v>467</v>
      </c>
      <c r="V287" s="20" t="s">
        <v>468</v>
      </c>
    </row>
    <row r="288" spans="1:23" ht="18.75" hidden="1" x14ac:dyDescent="0.3">
      <c r="A288" s="19"/>
      <c r="C288" s="83" t="s">
        <v>88</v>
      </c>
      <c r="D288" s="84" t="s">
        <v>961</v>
      </c>
      <c r="E288" s="429" t="s">
        <v>469</v>
      </c>
      <c r="F288" s="430"/>
      <c r="G288" s="430" t="s">
        <v>470</v>
      </c>
      <c r="H288" s="431"/>
      <c r="I288" s="1">
        <v>12</v>
      </c>
      <c r="J288" s="2"/>
      <c r="K288" s="80">
        <v>11.5</v>
      </c>
      <c r="L288" s="81">
        <f t="shared" si="8"/>
        <v>138</v>
      </c>
      <c r="M288" s="86" t="s">
        <v>464</v>
      </c>
      <c r="N288" s="388" t="s">
        <v>258</v>
      </c>
      <c r="O288" s="389"/>
      <c r="P288" s="390"/>
      <c r="Q288" s="25"/>
      <c r="R288" s="175">
        <v>0</v>
      </c>
      <c r="S288" s="20" t="s">
        <v>2351</v>
      </c>
      <c r="T288" s="20" t="s">
        <v>469</v>
      </c>
      <c r="V288" s="20" t="s">
        <v>470</v>
      </c>
    </row>
    <row r="289" spans="1:23" ht="18.75" x14ac:dyDescent="0.3">
      <c r="A289" s="19"/>
      <c r="C289" s="83" t="s">
        <v>88</v>
      </c>
      <c r="D289" s="84" t="s">
        <v>2139</v>
      </c>
      <c r="E289" s="429" t="s">
        <v>1776</v>
      </c>
      <c r="F289" s="430"/>
      <c r="G289" s="430"/>
      <c r="H289" s="431"/>
      <c r="I289" s="1"/>
      <c r="J289" s="2"/>
      <c r="K289" s="91">
        <v>16.25</v>
      </c>
      <c r="L289" s="81" t="str">
        <f t="shared" si="8"/>
        <v/>
      </c>
      <c r="M289" s="359" t="s">
        <v>2184</v>
      </c>
      <c r="N289" s="425" t="s">
        <v>2183</v>
      </c>
      <c r="O289" s="426"/>
      <c r="P289" s="427"/>
      <c r="Q289" s="25"/>
      <c r="R289" s="175">
        <v>41</v>
      </c>
      <c r="S289" s="20" t="s">
        <v>2352</v>
      </c>
      <c r="T289" s="20" t="s">
        <v>1776</v>
      </c>
    </row>
    <row r="290" spans="1:23" ht="18.75" x14ac:dyDescent="0.3">
      <c r="A290" s="19"/>
      <c r="B290" s="114"/>
      <c r="C290" s="88" t="s">
        <v>88</v>
      </c>
      <c r="D290" s="84" t="s">
        <v>961</v>
      </c>
      <c r="E290" s="429" t="s">
        <v>471</v>
      </c>
      <c r="F290" s="430"/>
      <c r="G290" s="430" t="s">
        <v>472</v>
      </c>
      <c r="H290" s="431"/>
      <c r="I290" s="1"/>
      <c r="J290" s="2"/>
      <c r="K290" s="80">
        <v>11.5</v>
      </c>
      <c r="L290" s="81" t="str">
        <f t="shared" si="8"/>
        <v/>
      </c>
      <c r="M290" s="86" t="s">
        <v>464</v>
      </c>
      <c r="N290" s="388" t="s">
        <v>258</v>
      </c>
      <c r="O290" s="389"/>
      <c r="P290" s="390"/>
      <c r="Q290" s="25"/>
      <c r="R290" s="175">
        <v>619</v>
      </c>
      <c r="S290" s="20" t="s">
        <v>2353</v>
      </c>
      <c r="T290" s="20" t="s">
        <v>471</v>
      </c>
      <c r="V290" s="20" t="s">
        <v>472</v>
      </c>
      <c r="W290" s="27"/>
    </row>
    <row r="291" spans="1:23" ht="18.75" x14ac:dyDescent="0.3">
      <c r="A291" s="19"/>
      <c r="B291" s="114"/>
      <c r="C291" s="88" t="s">
        <v>88</v>
      </c>
      <c r="D291" s="84" t="s">
        <v>961</v>
      </c>
      <c r="E291" s="504" t="s">
        <v>473</v>
      </c>
      <c r="F291" s="505"/>
      <c r="G291" s="505" t="s">
        <v>474</v>
      </c>
      <c r="H291" s="506"/>
      <c r="I291" s="1"/>
      <c r="J291" s="2"/>
      <c r="K291" s="80">
        <v>11.5</v>
      </c>
      <c r="L291" s="81" t="str">
        <f t="shared" si="8"/>
        <v/>
      </c>
      <c r="M291" s="86" t="s">
        <v>464</v>
      </c>
      <c r="N291" s="388" t="s">
        <v>258</v>
      </c>
      <c r="O291" s="389"/>
      <c r="P291" s="390"/>
      <c r="Q291" s="25"/>
      <c r="R291" s="175">
        <v>16</v>
      </c>
      <c r="S291" s="20" t="s">
        <v>2354</v>
      </c>
      <c r="T291" s="20" t="s">
        <v>473</v>
      </c>
      <c r="V291" s="20" t="s">
        <v>474</v>
      </c>
      <c r="W291" s="27"/>
    </row>
    <row r="292" spans="1:23" ht="18.75" x14ac:dyDescent="0.3">
      <c r="A292" s="19"/>
      <c r="C292" s="83" t="s">
        <v>88</v>
      </c>
      <c r="D292" s="84" t="s">
        <v>2139</v>
      </c>
      <c r="E292" s="429" t="s">
        <v>1774</v>
      </c>
      <c r="F292" s="430"/>
      <c r="G292" s="430"/>
      <c r="H292" s="431"/>
      <c r="I292" s="1"/>
      <c r="J292" s="2"/>
      <c r="K292" s="91">
        <v>16.25</v>
      </c>
      <c r="L292" s="81" t="str">
        <f t="shared" si="8"/>
        <v/>
      </c>
      <c r="M292" s="359" t="s">
        <v>2184</v>
      </c>
      <c r="N292" s="425" t="s">
        <v>2183</v>
      </c>
      <c r="O292" s="426"/>
      <c r="P292" s="427"/>
      <c r="Q292" s="25"/>
      <c r="R292" s="175">
        <v>177</v>
      </c>
      <c r="S292" s="20" t="s">
        <v>2355</v>
      </c>
      <c r="T292" s="20" t="s">
        <v>1774</v>
      </c>
    </row>
    <row r="293" spans="1:23" ht="18.75" x14ac:dyDescent="0.3">
      <c r="A293" s="19"/>
      <c r="B293" s="114"/>
      <c r="C293" s="88" t="s">
        <v>88</v>
      </c>
      <c r="D293" s="84" t="s">
        <v>961</v>
      </c>
      <c r="E293" s="429" t="s">
        <v>475</v>
      </c>
      <c r="F293" s="430"/>
      <c r="G293" s="430" t="s">
        <v>476</v>
      </c>
      <c r="H293" s="431"/>
      <c r="I293" s="1"/>
      <c r="J293" s="2"/>
      <c r="K293" s="80">
        <v>11.5</v>
      </c>
      <c r="L293" s="81" t="str">
        <f t="shared" si="8"/>
        <v/>
      </c>
      <c r="M293" s="86" t="s">
        <v>464</v>
      </c>
      <c r="N293" s="388" t="s">
        <v>258</v>
      </c>
      <c r="O293" s="389"/>
      <c r="P293" s="390"/>
      <c r="Q293" s="25"/>
      <c r="R293" s="175">
        <v>72</v>
      </c>
      <c r="S293" s="20" t="s">
        <v>2356</v>
      </c>
      <c r="T293" s="20" t="s">
        <v>475</v>
      </c>
      <c r="V293" s="20" t="s">
        <v>476</v>
      </c>
      <c r="W293" s="27"/>
    </row>
    <row r="294" spans="1:23" ht="18.75" x14ac:dyDescent="0.3">
      <c r="A294" s="19"/>
      <c r="C294" s="83" t="s">
        <v>88</v>
      </c>
      <c r="D294" s="84" t="s">
        <v>2139</v>
      </c>
      <c r="E294" s="429" t="s">
        <v>1775</v>
      </c>
      <c r="F294" s="430"/>
      <c r="G294" s="430"/>
      <c r="H294" s="431"/>
      <c r="I294" s="1"/>
      <c r="J294" s="2"/>
      <c r="K294" s="91">
        <v>16.25</v>
      </c>
      <c r="L294" s="81" t="str">
        <f t="shared" si="8"/>
        <v/>
      </c>
      <c r="M294" s="359" t="s">
        <v>2184</v>
      </c>
      <c r="N294" s="425" t="s">
        <v>2183</v>
      </c>
      <c r="O294" s="426"/>
      <c r="P294" s="427"/>
      <c r="Q294" s="25"/>
      <c r="R294" s="175">
        <v>81</v>
      </c>
      <c r="S294" s="20" t="s">
        <v>2357</v>
      </c>
      <c r="T294" s="20" t="s">
        <v>1775</v>
      </c>
    </row>
    <row r="295" spans="1:23" ht="18.75" hidden="1" x14ac:dyDescent="0.3">
      <c r="A295" s="19"/>
      <c r="C295" s="83" t="s">
        <v>88</v>
      </c>
      <c r="D295" s="84" t="s">
        <v>961</v>
      </c>
      <c r="E295" s="429" t="s">
        <v>477</v>
      </c>
      <c r="F295" s="430"/>
      <c r="G295" s="430" t="s">
        <v>478</v>
      </c>
      <c r="H295" s="431"/>
      <c r="I295" s="1">
        <v>12</v>
      </c>
      <c r="J295" s="2"/>
      <c r="K295" s="80">
        <v>11.5</v>
      </c>
      <c r="L295" s="81">
        <f t="shared" si="8"/>
        <v>138</v>
      </c>
      <c r="M295" s="86" t="s">
        <v>464</v>
      </c>
      <c r="N295" s="388" t="s">
        <v>258</v>
      </c>
      <c r="O295" s="389"/>
      <c r="P295" s="390"/>
      <c r="Q295" s="25"/>
      <c r="R295" s="175">
        <v>0</v>
      </c>
      <c r="S295" s="20" t="s">
        <v>2358</v>
      </c>
      <c r="T295" s="20" t="s">
        <v>477</v>
      </c>
      <c r="V295" s="20" t="s">
        <v>478</v>
      </c>
    </row>
    <row r="296" spans="1:23" ht="18.75" hidden="1" x14ac:dyDescent="0.3">
      <c r="A296" s="19"/>
      <c r="C296" s="83" t="s">
        <v>88</v>
      </c>
      <c r="D296" s="84" t="s">
        <v>964</v>
      </c>
      <c r="E296" s="429" t="s">
        <v>479</v>
      </c>
      <c r="F296" s="430"/>
      <c r="G296" s="430" t="s">
        <v>480</v>
      </c>
      <c r="H296" s="431"/>
      <c r="I296" s="1">
        <v>12</v>
      </c>
      <c r="J296" s="2"/>
      <c r="K296" s="91">
        <v>8.5</v>
      </c>
      <c r="L296" s="81">
        <f t="shared" si="8"/>
        <v>102</v>
      </c>
      <c r="M296" s="84" t="s">
        <v>464</v>
      </c>
      <c r="N296" s="388" t="s">
        <v>240</v>
      </c>
      <c r="O296" s="389"/>
      <c r="P296" s="390"/>
      <c r="Q296" s="25"/>
      <c r="R296" s="175">
        <v>-1</v>
      </c>
      <c r="S296" s="20" t="s">
        <v>2359</v>
      </c>
      <c r="T296" s="20" t="s">
        <v>479</v>
      </c>
      <c r="V296" s="20" t="s">
        <v>480</v>
      </c>
    </row>
    <row r="297" spans="1:23" ht="18.75" x14ac:dyDescent="0.3">
      <c r="A297" s="19"/>
      <c r="C297" s="83" t="s">
        <v>88</v>
      </c>
      <c r="D297" s="84" t="s">
        <v>2140</v>
      </c>
      <c r="E297" s="504" t="s">
        <v>1777</v>
      </c>
      <c r="F297" s="505"/>
      <c r="G297" s="505"/>
      <c r="H297" s="506"/>
      <c r="I297" s="1"/>
      <c r="J297" s="2"/>
      <c r="K297" s="91">
        <v>13.25</v>
      </c>
      <c r="L297" s="81" t="str">
        <f t="shared" si="8"/>
        <v/>
      </c>
      <c r="M297" s="359" t="s">
        <v>2184</v>
      </c>
      <c r="N297" s="428" t="s">
        <v>258</v>
      </c>
      <c r="O297" s="426"/>
      <c r="P297" s="427"/>
      <c r="Q297" s="25"/>
      <c r="R297" s="175">
        <v>17</v>
      </c>
      <c r="S297" s="20" t="s">
        <v>2360</v>
      </c>
      <c r="T297" s="20" t="s">
        <v>1777</v>
      </c>
    </row>
    <row r="298" spans="1:23" ht="18.75" hidden="1" x14ac:dyDescent="0.3">
      <c r="A298" s="19"/>
      <c r="B298" s="114"/>
      <c r="C298" s="88" t="s">
        <v>88</v>
      </c>
      <c r="D298" s="84" t="s">
        <v>964</v>
      </c>
      <c r="E298" s="429" t="s">
        <v>481</v>
      </c>
      <c r="F298" s="430"/>
      <c r="G298" s="430" t="s">
        <v>482</v>
      </c>
      <c r="H298" s="431"/>
      <c r="I298" s="1"/>
      <c r="J298" s="2"/>
      <c r="K298" s="91">
        <v>8.5</v>
      </c>
      <c r="L298" s="81" t="str">
        <f t="shared" si="8"/>
        <v/>
      </c>
      <c r="M298" s="84" t="s">
        <v>464</v>
      </c>
      <c r="N298" s="388" t="s">
        <v>240</v>
      </c>
      <c r="O298" s="389"/>
      <c r="P298" s="390"/>
      <c r="Q298" s="25"/>
      <c r="R298" s="175">
        <v>11</v>
      </c>
      <c r="S298" s="20" t="s">
        <v>2361</v>
      </c>
      <c r="T298" s="20" t="s">
        <v>481</v>
      </c>
      <c r="V298" s="20" t="s">
        <v>482</v>
      </c>
      <c r="W298" s="27"/>
    </row>
    <row r="299" spans="1:23" ht="18.75" hidden="1" x14ac:dyDescent="0.3">
      <c r="A299" s="19"/>
      <c r="C299" s="83" t="s">
        <v>88</v>
      </c>
      <c r="D299" s="84" t="s">
        <v>964</v>
      </c>
      <c r="E299" s="429" t="s">
        <v>483</v>
      </c>
      <c r="F299" s="430"/>
      <c r="G299" s="430" t="s">
        <v>484</v>
      </c>
      <c r="H299" s="431"/>
      <c r="I299" s="1">
        <v>12</v>
      </c>
      <c r="J299" s="2"/>
      <c r="K299" s="91">
        <v>8.5</v>
      </c>
      <c r="L299" s="81">
        <f t="shared" si="8"/>
        <v>102</v>
      </c>
      <c r="M299" s="84" t="s">
        <v>464</v>
      </c>
      <c r="N299" s="388" t="s">
        <v>240</v>
      </c>
      <c r="O299" s="389"/>
      <c r="P299" s="390"/>
      <c r="Q299" s="25"/>
      <c r="R299" s="175">
        <v>0</v>
      </c>
      <c r="S299" s="20" t="s">
        <v>2230</v>
      </c>
      <c r="T299" s="20" t="s">
        <v>483</v>
      </c>
      <c r="V299" s="20" t="s">
        <v>484</v>
      </c>
    </row>
    <row r="300" spans="1:23" ht="18.75" hidden="1" x14ac:dyDescent="0.3">
      <c r="A300" s="19"/>
      <c r="B300" s="114"/>
      <c r="C300" s="88" t="s">
        <v>88</v>
      </c>
      <c r="D300" s="84" t="s">
        <v>1014</v>
      </c>
      <c r="E300" s="429" t="s">
        <v>485</v>
      </c>
      <c r="F300" s="430"/>
      <c r="G300" s="430" t="s">
        <v>486</v>
      </c>
      <c r="H300" s="431"/>
      <c r="I300" s="1">
        <v>12</v>
      </c>
      <c r="J300" s="2"/>
      <c r="K300" s="80">
        <v>20</v>
      </c>
      <c r="L300" s="81">
        <f t="shared" si="8"/>
        <v>240</v>
      </c>
      <c r="M300" s="84" t="s">
        <v>365</v>
      </c>
      <c r="N300" s="388" t="s">
        <v>357</v>
      </c>
      <c r="O300" s="389"/>
      <c r="P300" s="390"/>
      <c r="Q300" s="25"/>
      <c r="R300" s="175">
        <v>-351</v>
      </c>
      <c r="S300" s="20" t="s">
        <v>2362</v>
      </c>
      <c r="T300" s="20" t="s">
        <v>485</v>
      </c>
      <c r="W300" s="27"/>
    </row>
    <row r="301" spans="1:23" ht="18.75" x14ac:dyDescent="0.3">
      <c r="A301" s="19"/>
      <c r="C301" s="83" t="s">
        <v>88</v>
      </c>
      <c r="D301" s="84" t="s">
        <v>964</v>
      </c>
      <c r="E301" s="429" t="s">
        <v>487</v>
      </c>
      <c r="F301" s="430"/>
      <c r="G301" s="430" t="s">
        <v>488</v>
      </c>
      <c r="H301" s="431"/>
      <c r="I301" s="1"/>
      <c r="J301" s="2"/>
      <c r="K301" s="91">
        <v>8.5</v>
      </c>
      <c r="L301" s="81" t="str">
        <f t="shared" si="8"/>
        <v/>
      </c>
      <c r="M301" s="86" t="s">
        <v>211</v>
      </c>
      <c r="N301" s="388" t="s">
        <v>240</v>
      </c>
      <c r="O301" s="389"/>
      <c r="P301" s="390"/>
      <c r="Q301" s="25"/>
      <c r="R301" s="175">
        <v>150</v>
      </c>
      <c r="S301" s="20" t="s">
        <v>2363</v>
      </c>
      <c r="T301" s="20" t="s">
        <v>487</v>
      </c>
    </row>
    <row r="302" spans="1:23" ht="18.75" hidden="1" x14ac:dyDescent="0.3">
      <c r="A302" s="19"/>
      <c r="C302" s="83" t="s">
        <v>88</v>
      </c>
      <c r="D302" s="84" t="s">
        <v>964</v>
      </c>
      <c r="E302" s="429" t="s">
        <v>489</v>
      </c>
      <c r="F302" s="430"/>
      <c r="G302" s="430" t="s">
        <v>490</v>
      </c>
      <c r="H302" s="431"/>
      <c r="I302" s="1">
        <v>12</v>
      </c>
      <c r="J302" s="2"/>
      <c r="K302" s="91">
        <v>8.5</v>
      </c>
      <c r="L302" s="81">
        <f t="shared" si="8"/>
        <v>102</v>
      </c>
      <c r="M302" s="86" t="s">
        <v>365</v>
      </c>
      <c r="N302" s="388" t="s">
        <v>240</v>
      </c>
      <c r="O302" s="389"/>
      <c r="P302" s="390"/>
      <c r="Q302" s="25"/>
      <c r="R302" s="175">
        <v>0</v>
      </c>
      <c r="S302" s="20" t="s">
        <v>2364</v>
      </c>
      <c r="T302" s="20" t="s">
        <v>489</v>
      </c>
    </row>
    <row r="303" spans="1:23" ht="18.75" x14ac:dyDescent="0.3">
      <c r="A303" s="19"/>
      <c r="B303" s="114"/>
      <c r="C303" s="88" t="s">
        <v>88</v>
      </c>
      <c r="D303" s="84" t="s">
        <v>961</v>
      </c>
      <c r="E303" s="429" t="s">
        <v>491</v>
      </c>
      <c r="F303" s="430"/>
      <c r="G303" s="430" t="s">
        <v>492</v>
      </c>
      <c r="H303" s="431"/>
      <c r="I303" s="1"/>
      <c r="J303" s="2"/>
      <c r="K303" s="80">
        <v>11.5</v>
      </c>
      <c r="L303" s="81" t="str">
        <f t="shared" si="8"/>
        <v/>
      </c>
      <c r="M303" s="84" t="s">
        <v>493</v>
      </c>
      <c r="N303" s="388" t="s">
        <v>258</v>
      </c>
      <c r="O303" s="389"/>
      <c r="P303" s="390"/>
      <c r="Q303" s="25"/>
      <c r="R303" s="175">
        <v>5382</v>
      </c>
      <c r="S303" s="20" t="s">
        <v>2365</v>
      </c>
      <c r="T303" s="20" t="s">
        <v>491</v>
      </c>
      <c r="W303" s="27"/>
    </row>
    <row r="304" spans="1:23" ht="18.75" hidden="1" x14ac:dyDescent="0.3">
      <c r="A304" s="19"/>
      <c r="C304" s="83" t="s">
        <v>88</v>
      </c>
      <c r="D304" s="84" t="s">
        <v>961</v>
      </c>
      <c r="E304" s="429" t="s">
        <v>494</v>
      </c>
      <c r="F304" s="430"/>
      <c r="G304" s="430" t="s">
        <v>495</v>
      </c>
      <c r="H304" s="431"/>
      <c r="I304" s="1">
        <v>12</v>
      </c>
      <c r="J304" s="2"/>
      <c r="K304" s="80">
        <v>11.5</v>
      </c>
      <c r="L304" s="81">
        <f t="shared" si="8"/>
        <v>138</v>
      </c>
      <c r="M304" s="84" t="s">
        <v>365</v>
      </c>
      <c r="N304" s="388" t="s">
        <v>258</v>
      </c>
      <c r="O304" s="389"/>
      <c r="P304" s="390"/>
      <c r="Q304" s="25"/>
      <c r="R304" s="175">
        <v>0</v>
      </c>
      <c r="S304" s="20" t="s">
        <v>2366</v>
      </c>
      <c r="T304" s="93" t="s">
        <v>494</v>
      </c>
    </row>
    <row r="305" spans="1:23" ht="18.75" hidden="1" x14ac:dyDescent="0.3">
      <c r="A305" s="19"/>
      <c r="B305" s="114"/>
      <c r="C305" s="88" t="s">
        <v>88</v>
      </c>
      <c r="D305" s="84" t="s">
        <v>964</v>
      </c>
      <c r="E305" s="429" t="s">
        <v>496</v>
      </c>
      <c r="F305" s="430"/>
      <c r="G305" s="430" t="s">
        <v>497</v>
      </c>
      <c r="H305" s="431"/>
      <c r="I305" s="1">
        <v>12</v>
      </c>
      <c r="J305" s="2"/>
      <c r="K305" s="91">
        <v>8.5</v>
      </c>
      <c r="L305" s="81">
        <f t="shared" si="8"/>
        <v>102</v>
      </c>
      <c r="M305" s="84" t="s">
        <v>252</v>
      </c>
      <c r="N305" s="388" t="s">
        <v>240</v>
      </c>
      <c r="O305" s="389"/>
      <c r="P305" s="390"/>
      <c r="Q305" s="25"/>
      <c r="R305" s="175">
        <v>0</v>
      </c>
      <c r="S305" s="20" t="s">
        <v>2367</v>
      </c>
      <c r="T305" s="93" t="s">
        <v>496</v>
      </c>
      <c r="W305" s="27"/>
    </row>
    <row r="306" spans="1:23" ht="18.75" hidden="1" x14ac:dyDescent="0.3">
      <c r="A306" s="19"/>
      <c r="C306" s="83" t="s">
        <v>88</v>
      </c>
      <c r="D306" s="84" t="s">
        <v>964</v>
      </c>
      <c r="E306" s="429" t="s">
        <v>498</v>
      </c>
      <c r="F306" s="430"/>
      <c r="G306" s="430" t="s">
        <v>499</v>
      </c>
      <c r="H306" s="431"/>
      <c r="I306" s="1">
        <v>12</v>
      </c>
      <c r="J306" s="2"/>
      <c r="K306" s="91">
        <v>8.5</v>
      </c>
      <c r="L306" s="81">
        <f t="shared" si="8"/>
        <v>102</v>
      </c>
      <c r="M306" s="84" t="s">
        <v>247</v>
      </c>
      <c r="N306" s="388" t="s">
        <v>240</v>
      </c>
      <c r="O306" s="389"/>
      <c r="P306" s="390"/>
      <c r="Q306" s="25"/>
      <c r="R306" s="175">
        <v>0</v>
      </c>
      <c r="S306" s="20" t="s">
        <v>2368</v>
      </c>
      <c r="T306" s="93" t="s">
        <v>498</v>
      </c>
    </row>
    <row r="307" spans="1:23" ht="18.75" hidden="1" x14ac:dyDescent="0.3">
      <c r="A307" s="19"/>
      <c r="C307" s="83" t="s">
        <v>88</v>
      </c>
      <c r="D307" s="84" t="s">
        <v>964</v>
      </c>
      <c r="E307" s="429" t="s">
        <v>500</v>
      </c>
      <c r="F307" s="430"/>
      <c r="G307" s="430" t="s">
        <v>501</v>
      </c>
      <c r="H307" s="431"/>
      <c r="I307" s="1">
        <v>12</v>
      </c>
      <c r="J307" s="2"/>
      <c r="K307" s="91">
        <v>8.5</v>
      </c>
      <c r="L307" s="81">
        <f t="shared" si="8"/>
        <v>102</v>
      </c>
      <c r="M307" s="86" t="s">
        <v>502</v>
      </c>
      <c r="N307" s="388" t="s">
        <v>240</v>
      </c>
      <c r="O307" s="389"/>
      <c r="P307" s="390"/>
      <c r="Q307" s="25"/>
      <c r="R307" s="175">
        <v>0</v>
      </c>
      <c r="S307" s="20" t="s">
        <v>2369</v>
      </c>
      <c r="T307" s="93" t="s">
        <v>500</v>
      </c>
    </row>
    <row r="308" spans="1:23" ht="18.75" hidden="1" x14ac:dyDescent="0.3">
      <c r="A308" s="19"/>
      <c r="B308" s="114"/>
      <c r="C308" s="88" t="s">
        <v>88</v>
      </c>
      <c r="D308" s="84" t="s">
        <v>964</v>
      </c>
      <c r="E308" s="429" t="s">
        <v>503</v>
      </c>
      <c r="F308" s="430"/>
      <c r="G308" s="430" t="s">
        <v>504</v>
      </c>
      <c r="H308" s="431"/>
      <c r="I308" s="1">
        <v>6</v>
      </c>
      <c r="J308" s="2"/>
      <c r="K308" s="91">
        <v>8.5</v>
      </c>
      <c r="L308" s="81">
        <f t="shared" si="8"/>
        <v>51</v>
      </c>
      <c r="M308" s="84" t="s">
        <v>247</v>
      </c>
      <c r="N308" s="388" t="s">
        <v>240</v>
      </c>
      <c r="O308" s="389"/>
      <c r="P308" s="390"/>
      <c r="Q308" s="25"/>
      <c r="R308" s="175">
        <v>0</v>
      </c>
      <c r="S308" s="20" t="s">
        <v>2370</v>
      </c>
      <c r="T308" s="93" t="s">
        <v>503</v>
      </c>
      <c r="W308" s="27"/>
    </row>
    <row r="309" spans="1:23" ht="18.75" hidden="1" x14ac:dyDescent="0.3">
      <c r="A309" s="19"/>
      <c r="C309" s="83" t="s">
        <v>88</v>
      </c>
      <c r="D309" s="84" t="s">
        <v>964</v>
      </c>
      <c r="E309" s="429" t="s">
        <v>505</v>
      </c>
      <c r="F309" s="430"/>
      <c r="G309" s="430" t="s">
        <v>506</v>
      </c>
      <c r="H309" s="431"/>
      <c r="I309" s="1">
        <v>6</v>
      </c>
      <c r="J309" s="2"/>
      <c r="K309" s="91">
        <v>8.5</v>
      </c>
      <c r="L309" s="81">
        <f t="shared" si="8"/>
        <v>51</v>
      </c>
      <c r="M309" s="84" t="s">
        <v>365</v>
      </c>
      <c r="N309" s="388" t="s">
        <v>240</v>
      </c>
      <c r="O309" s="389"/>
      <c r="P309" s="390"/>
      <c r="Q309" s="25"/>
      <c r="R309" s="175">
        <v>1</v>
      </c>
      <c r="S309" s="20" t="s">
        <v>2371</v>
      </c>
      <c r="T309" s="93" t="s">
        <v>505</v>
      </c>
    </row>
    <row r="310" spans="1:23" ht="18.75" hidden="1" x14ac:dyDescent="0.3">
      <c r="A310" s="19"/>
      <c r="C310" s="83" t="s">
        <v>88</v>
      </c>
      <c r="D310" s="84" t="s">
        <v>964</v>
      </c>
      <c r="E310" s="429" t="s">
        <v>2141</v>
      </c>
      <c r="F310" s="430"/>
      <c r="G310" s="430" t="s">
        <v>508</v>
      </c>
      <c r="H310" s="431"/>
      <c r="I310" s="1">
        <v>6</v>
      </c>
      <c r="J310" s="2"/>
      <c r="K310" s="91">
        <v>8.5</v>
      </c>
      <c r="L310" s="81">
        <f t="shared" si="8"/>
        <v>51</v>
      </c>
      <c r="M310" s="84" t="s">
        <v>370</v>
      </c>
      <c r="N310" s="388" t="s">
        <v>240</v>
      </c>
      <c r="O310" s="389"/>
      <c r="P310" s="390"/>
      <c r="Q310" s="25"/>
      <c r="R310" s="175">
        <v>14</v>
      </c>
      <c r="S310" s="20" t="s">
        <v>2372</v>
      </c>
      <c r="T310" s="93" t="s">
        <v>507</v>
      </c>
    </row>
    <row r="311" spans="1:23" ht="18.75" x14ac:dyDescent="0.3">
      <c r="A311" s="19"/>
      <c r="B311" s="114"/>
      <c r="C311" s="88" t="s">
        <v>88</v>
      </c>
      <c r="D311" s="84" t="s">
        <v>964</v>
      </c>
      <c r="E311" s="429" t="s">
        <v>509</v>
      </c>
      <c r="F311" s="430"/>
      <c r="G311" s="430" t="s">
        <v>510</v>
      </c>
      <c r="H311" s="431"/>
      <c r="I311" s="1"/>
      <c r="J311" s="2"/>
      <c r="K311" s="91">
        <v>8.5</v>
      </c>
      <c r="L311" s="81" t="str">
        <f t="shared" si="8"/>
        <v/>
      </c>
      <c r="M311" s="84" t="s">
        <v>247</v>
      </c>
      <c r="N311" s="388" t="s">
        <v>240</v>
      </c>
      <c r="O311" s="389"/>
      <c r="P311" s="390"/>
      <c r="Q311" s="25"/>
      <c r="R311" s="175">
        <v>259</v>
      </c>
      <c r="S311" s="20" t="s">
        <v>2373</v>
      </c>
      <c r="T311" s="93" t="s">
        <v>509</v>
      </c>
      <c r="W311" s="27"/>
    </row>
    <row r="312" spans="1:23" ht="18.75" x14ac:dyDescent="0.3">
      <c r="A312" s="19"/>
      <c r="B312" s="114"/>
      <c r="C312" s="88" t="s">
        <v>88</v>
      </c>
      <c r="D312" s="84" t="s">
        <v>964</v>
      </c>
      <c r="E312" s="429" t="s">
        <v>511</v>
      </c>
      <c r="F312" s="430"/>
      <c r="G312" s="430" t="s">
        <v>512</v>
      </c>
      <c r="H312" s="431"/>
      <c r="I312" s="1"/>
      <c r="J312" s="2"/>
      <c r="K312" s="91">
        <v>8.5</v>
      </c>
      <c r="L312" s="81" t="str">
        <f t="shared" si="8"/>
        <v/>
      </c>
      <c r="M312" s="86" t="s">
        <v>513</v>
      </c>
      <c r="N312" s="388" t="s">
        <v>240</v>
      </c>
      <c r="O312" s="389"/>
      <c r="P312" s="390"/>
      <c r="Q312" s="25"/>
      <c r="R312" s="175">
        <v>53</v>
      </c>
      <c r="S312" s="20" t="s">
        <v>2374</v>
      </c>
      <c r="T312" s="93" t="s">
        <v>511</v>
      </c>
      <c r="W312" s="27"/>
    </row>
    <row r="313" spans="1:23" ht="18.75" hidden="1" x14ac:dyDescent="0.3">
      <c r="A313" s="19"/>
      <c r="B313" s="114"/>
      <c r="C313" s="88" t="s">
        <v>88</v>
      </c>
      <c r="D313" s="84" t="s">
        <v>964</v>
      </c>
      <c r="E313" s="429" t="s">
        <v>514</v>
      </c>
      <c r="F313" s="430"/>
      <c r="G313" s="430" t="s">
        <v>515</v>
      </c>
      <c r="H313" s="431"/>
      <c r="I313" s="1">
        <v>12</v>
      </c>
      <c r="J313" s="2"/>
      <c r="K313" s="91">
        <v>8.5</v>
      </c>
      <c r="L313" s="81">
        <f t="shared" si="8"/>
        <v>102</v>
      </c>
      <c r="M313" s="86" t="s">
        <v>365</v>
      </c>
      <c r="N313" s="388" t="s">
        <v>240</v>
      </c>
      <c r="O313" s="389"/>
      <c r="P313" s="390"/>
      <c r="Q313" s="25"/>
      <c r="R313" s="175">
        <v>23</v>
      </c>
      <c r="S313" s="20" t="s">
        <v>2375</v>
      </c>
      <c r="T313" s="93" t="s">
        <v>514</v>
      </c>
      <c r="W313" s="27"/>
    </row>
    <row r="314" spans="1:23" ht="18.75" x14ac:dyDescent="0.3">
      <c r="A314" s="19"/>
      <c r="B314" s="114"/>
      <c r="C314" s="88" t="s">
        <v>88</v>
      </c>
      <c r="D314" s="84" t="s">
        <v>964</v>
      </c>
      <c r="E314" s="429" t="s">
        <v>516</v>
      </c>
      <c r="F314" s="430"/>
      <c r="G314" s="430" t="s">
        <v>517</v>
      </c>
      <c r="H314" s="431"/>
      <c r="I314" s="1"/>
      <c r="J314" s="2"/>
      <c r="K314" s="91">
        <v>8.5</v>
      </c>
      <c r="L314" s="81" t="str">
        <f t="shared" si="8"/>
        <v/>
      </c>
      <c r="M314" s="86" t="s">
        <v>365</v>
      </c>
      <c r="N314" s="388" t="s">
        <v>240</v>
      </c>
      <c r="O314" s="389"/>
      <c r="P314" s="390"/>
      <c r="Q314" s="25"/>
      <c r="R314" s="175">
        <v>204</v>
      </c>
      <c r="S314" s="20" t="s">
        <v>2376</v>
      </c>
      <c r="T314" s="93" t="s">
        <v>516</v>
      </c>
      <c r="W314" s="27"/>
    </row>
    <row r="315" spans="1:23" ht="18.75" x14ac:dyDescent="0.3">
      <c r="A315" s="19"/>
      <c r="B315" s="114"/>
      <c r="C315" s="88" t="s">
        <v>88</v>
      </c>
      <c r="D315" s="84" t="s">
        <v>964</v>
      </c>
      <c r="E315" s="504" t="s">
        <v>518</v>
      </c>
      <c r="F315" s="505"/>
      <c r="G315" s="505" t="s">
        <v>519</v>
      </c>
      <c r="H315" s="506"/>
      <c r="I315" s="1"/>
      <c r="J315" s="2"/>
      <c r="K315" s="91">
        <v>8.5</v>
      </c>
      <c r="L315" s="81" t="str">
        <f t="shared" si="8"/>
        <v/>
      </c>
      <c r="M315" s="86" t="s">
        <v>365</v>
      </c>
      <c r="N315" s="388" t="s">
        <v>240</v>
      </c>
      <c r="O315" s="389"/>
      <c r="P315" s="390"/>
      <c r="Q315" s="25"/>
      <c r="R315" s="175">
        <v>39</v>
      </c>
      <c r="S315" s="20" t="s">
        <v>2377</v>
      </c>
      <c r="T315" s="93" t="s">
        <v>518</v>
      </c>
      <c r="W315" s="27"/>
    </row>
    <row r="316" spans="1:23" ht="18.75" hidden="1" x14ac:dyDescent="0.3">
      <c r="A316" s="19"/>
      <c r="C316" s="83" t="s">
        <v>88</v>
      </c>
      <c r="D316" s="84" t="s">
        <v>964</v>
      </c>
      <c r="E316" s="429" t="s">
        <v>520</v>
      </c>
      <c r="F316" s="430"/>
      <c r="G316" s="430" t="s">
        <v>521</v>
      </c>
      <c r="H316" s="431"/>
      <c r="I316" s="1">
        <v>12</v>
      </c>
      <c r="J316" s="2"/>
      <c r="K316" s="91">
        <v>8.5</v>
      </c>
      <c r="L316" s="81">
        <f t="shared" si="8"/>
        <v>102</v>
      </c>
      <c r="M316" s="86" t="s">
        <v>522</v>
      </c>
      <c r="N316" s="388" t="s">
        <v>240</v>
      </c>
      <c r="O316" s="389"/>
      <c r="P316" s="390"/>
      <c r="Q316" s="25"/>
      <c r="R316" s="175">
        <v>-51</v>
      </c>
      <c r="S316" s="20" t="s">
        <v>2378</v>
      </c>
      <c r="T316" s="93" t="s">
        <v>520</v>
      </c>
    </row>
    <row r="317" spans="1:23" ht="18.75" hidden="1" x14ac:dyDescent="0.3">
      <c r="A317" s="19"/>
      <c r="C317" s="83" t="s">
        <v>88</v>
      </c>
      <c r="D317" s="84" t="s">
        <v>964</v>
      </c>
      <c r="E317" s="429" t="s">
        <v>523</v>
      </c>
      <c r="F317" s="430"/>
      <c r="G317" s="430" t="s">
        <v>524</v>
      </c>
      <c r="H317" s="431"/>
      <c r="I317" s="1">
        <v>12</v>
      </c>
      <c r="J317" s="2"/>
      <c r="K317" s="91">
        <v>8.5</v>
      </c>
      <c r="L317" s="81">
        <f t="shared" si="8"/>
        <v>102</v>
      </c>
      <c r="M317" s="84" t="s">
        <v>522</v>
      </c>
      <c r="N317" s="388" t="s">
        <v>240</v>
      </c>
      <c r="O317" s="389"/>
      <c r="P317" s="390"/>
      <c r="Q317" s="25"/>
      <c r="R317" s="175">
        <v>0</v>
      </c>
      <c r="S317" s="20" t="s">
        <v>2379</v>
      </c>
      <c r="T317" s="93" t="s">
        <v>523</v>
      </c>
    </row>
    <row r="318" spans="1:23" ht="18.75" hidden="1" x14ac:dyDescent="0.3">
      <c r="A318" s="19"/>
      <c r="C318" s="83" t="s">
        <v>88</v>
      </c>
      <c r="D318" s="84" t="s">
        <v>964</v>
      </c>
      <c r="E318" s="429" t="s">
        <v>525</v>
      </c>
      <c r="F318" s="430"/>
      <c r="G318" s="430" t="s">
        <v>526</v>
      </c>
      <c r="H318" s="431"/>
      <c r="I318" s="1">
        <v>12</v>
      </c>
      <c r="J318" s="2"/>
      <c r="K318" s="91">
        <v>8.5</v>
      </c>
      <c r="L318" s="81">
        <f t="shared" si="8"/>
        <v>102</v>
      </c>
      <c r="M318" s="86" t="s">
        <v>370</v>
      </c>
      <c r="N318" s="388" t="s">
        <v>240</v>
      </c>
      <c r="O318" s="389"/>
      <c r="P318" s="390"/>
      <c r="Q318" s="25"/>
      <c r="R318" s="175">
        <v>-1</v>
      </c>
      <c r="S318" s="20" t="s">
        <v>2380</v>
      </c>
      <c r="T318" s="93" t="s">
        <v>525</v>
      </c>
    </row>
    <row r="319" spans="1:23" ht="18.75" hidden="1" x14ac:dyDescent="0.3">
      <c r="A319" s="19"/>
      <c r="C319" s="83" t="s">
        <v>88</v>
      </c>
      <c r="D319" s="84" t="s">
        <v>964</v>
      </c>
      <c r="E319" s="429" t="s">
        <v>527</v>
      </c>
      <c r="F319" s="430"/>
      <c r="G319" s="430" t="s">
        <v>528</v>
      </c>
      <c r="H319" s="431"/>
      <c r="I319" s="1">
        <v>12</v>
      </c>
      <c r="J319" s="2"/>
      <c r="K319" s="91">
        <v>8.5</v>
      </c>
      <c r="L319" s="81">
        <f t="shared" si="8"/>
        <v>102</v>
      </c>
      <c r="M319" s="86" t="s">
        <v>370</v>
      </c>
      <c r="N319" s="388" t="s">
        <v>240</v>
      </c>
      <c r="O319" s="389"/>
      <c r="P319" s="390"/>
      <c r="Q319" s="25"/>
      <c r="R319" s="175">
        <v>0</v>
      </c>
      <c r="S319" s="20" t="s">
        <v>2381</v>
      </c>
      <c r="T319" s="93" t="s">
        <v>527</v>
      </c>
    </row>
    <row r="320" spans="1:23" ht="18.75" x14ac:dyDescent="0.3">
      <c r="A320" s="19"/>
      <c r="B320" s="114"/>
      <c r="C320" s="88" t="s">
        <v>88</v>
      </c>
      <c r="D320" s="84" t="s">
        <v>961</v>
      </c>
      <c r="E320" s="429" t="s">
        <v>529</v>
      </c>
      <c r="F320" s="430"/>
      <c r="G320" s="430" t="s">
        <v>530</v>
      </c>
      <c r="H320" s="431"/>
      <c r="I320" s="1"/>
      <c r="J320" s="2"/>
      <c r="K320" s="80">
        <v>11.5</v>
      </c>
      <c r="L320" s="81" t="str">
        <f t="shared" si="8"/>
        <v/>
      </c>
      <c r="M320" s="86" t="s">
        <v>365</v>
      </c>
      <c r="N320" s="388" t="s">
        <v>258</v>
      </c>
      <c r="O320" s="389"/>
      <c r="P320" s="390"/>
      <c r="Q320" s="25"/>
      <c r="R320" s="175">
        <v>143</v>
      </c>
      <c r="S320" s="20" t="s">
        <v>2382</v>
      </c>
      <c r="T320" s="93" t="s">
        <v>529</v>
      </c>
      <c r="W320" s="27"/>
    </row>
    <row r="321" spans="1:23" ht="18.75" hidden="1" x14ac:dyDescent="0.3">
      <c r="A321" s="19"/>
      <c r="C321" s="83" t="s">
        <v>88</v>
      </c>
      <c r="D321" s="84" t="s">
        <v>964</v>
      </c>
      <c r="E321" s="429" t="s">
        <v>531</v>
      </c>
      <c r="F321" s="430"/>
      <c r="G321" s="430" t="s">
        <v>532</v>
      </c>
      <c r="H321" s="431"/>
      <c r="I321" s="1">
        <v>12</v>
      </c>
      <c r="J321" s="2"/>
      <c r="K321" s="91">
        <v>8.5</v>
      </c>
      <c r="L321" s="81">
        <f t="shared" si="8"/>
        <v>102</v>
      </c>
      <c r="M321" s="86" t="s">
        <v>522</v>
      </c>
      <c r="N321" s="388" t="s">
        <v>240</v>
      </c>
      <c r="O321" s="389"/>
      <c r="P321" s="390"/>
      <c r="Q321" s="25"/>
      <c r="R321" s="175">
        <v>0</v>
      </c>
      <c r="S321" s="20" t="s">
        <v>2383</v>
      </c>
      <c r="T321" s="93" t="s">
        <v>531</v>
      </c>
    </row>
    <row r="322" spans="1:23" ht="18.75" hidden="1" x14ac:dyDescent="0.3">
      <c r="A322" s="19"/>
      <c r="C322" s="83" t="s">
        <v>88</v>
      </c>
      <c r="D322" s="84" t="s">
        <v>964</v>
      </c>
      <c r="E322" s="429" t="s">
        <v>533</v>
      </c>
      <c r="F322" s="430"/>
      <c r="G322" s="430" t="s">
        <v>534</v>
      </c>
      <c r="H322" s="431"/>
      <c r="I322" s="1">
        <v>12</v>
      </c>
      <c r="J322" s="2"/>
      <c r="K322" s="91">
        <v>8.5</v>
      </c>
      <c r="L322" s="81">
        <f t="shared" si="8"/>
        <v>102</v>
      </c>
      <c r="M322" s="86" t="s">
        <v>252</v>
      </c>
      <c r="N322" s="388" t="s">
        <v>240</v>
      </c>
      <c r="O322" s="389"/>
      <c r="P322" s="390"/>
      <c r="Q322" s="25"/>
      <c r="R322" s="175">
        <v>0</v>
      </c>
      <c r="S322" s="20" t="s">
        <v>2384</v>
      </c>
      <c r="T322" s="93" t="s">
        <v>533</v>
      </c>
    </row>
    <row r="323" spans="1:23" ht="18.75" hidden="1" x14ac:dyDescent="0.3">
      <c r="A323" s="19"/>
      <c r="B323" s="114"/>
      <c r="C323" s="88" t="s">
        <v>88</v>
      </c>
      <c r="D323" s="84" t="s">
        <v>964</v>
      </c>
      <c r="E323" s="429" t="s">
        <v>535</v>
      </c>
      <c r="F323" s="430"/>
      <c r="G323" s="430" t="s">
        <v>536</v>
      </c>
      <c r="H323" s="431"/>
      <c r="I323" s="1">
        <v>12</v>
      </c>
      <c r="J323" s="2"/>
      <c r="K323" s="91">
        <v>8.5</v>
      </c>
      <c r="L323" s="81">
        <f t="shared" si="8"/>
        <v>102</v>
      </c>
      <c r="M323" s="84" t="s">
        <v>365</v>
      </c>
      <c r="N323" s="388" t="s">
        <v>240</v>
      </c>
      <c r="O323" s="389"/>
      <c r="P323" s="390"/>
      <c r="Q323" s="25"/>
      <c r="R323" s="175">
        <v>15</v>
      </c>
      <c r="S323" s="20" t="s">
        <v>2385</v>
      </c>
      <c r="T323" s="93" t="s">
        <v>535</v>
      </c>
      <c r="W323" s="27"/>
    </row>
    <row r="324" spans="1:23" ht="18.75" hidden="1" x14ac:dyDescent="0.3">
      <c r="A324" s="19"/>
      <c r="B324" s="114"/>
      <c r="C324" s="88" t="s">
        <v>88</v>
      </c>
      <c r="D324" s="84" t="s">
        <v>964</v>
      </c>
      <c r="E324" s="429" t="s">
        <v>2155</v>
      </c>
      <c r="F324" s="430"/>
      <c r="G324" s="430"/>
      <c r="H324" s="431"/>
      <c r="I324" s="1">
        <v>12</v>
      </c>
      <c r="J324" s="2"/>
      <c r="K324" s="91">
        <v>8.5</v>
      </c>
      <c r="L324" s="81">
        <f t="shared" si="8"/>
        <v>102</v>
      </c>
      <c r="M324" s="84" t="s">
        <v>365</v>
      </c>
      <c r="N324" s="388" t="s">
        <v>240</v>
      </c>
      <c r="O324" s="389"/>
      <c r="P324" s="390"/>
      <c r="Q324" s="25"/>
      <c r="R324" s="175">
        <v>-2</v>
      </c>
      <c r="S324" s="20" t="s">
        <v>2386</v>
      </c>
      <c r="T324" s="93" t="s">
        <v>2155</v>
      </c>
      <c r="W324" s="27"/>
    </row>
    <row r="325" spans="1:23" ht="18.75" hidden="1" x14ac:dyDescent="0.3">
      <c r="A325" s="19"/>
      <c r="B325" s="114"/>
      <c r="C325" s="88" t="s">
        <v>88</v>
      </c>
      <c r="D325" s="84" t="s">
        <v>964</v>
      </c>
      <c r="E325" s="429" t="s">
        <v>537</v>
      </c>
      <c r="F325" s="430"/>
      <c r="G325" s="430" t="s">
        <v>538</v>
      </c>
      <c r="H325" s="431"/>
      <c r="I325" s="1">
        <v>12</v>
      </c>
      <c r="J325" s="2"/>
      <c r="K325" s="91">
        <v>8.5</v>
      </c>
      <c r="L325" s="81">
        <f t="shared" ref="L325:L335" si="9">IF(AND(I325="",J325=""),"",(I325*K325)+(J325*(K325+2.25)))</f>
        <v>102</v>
      </c>
      <c r="M325" s="86" t="s">
        <v>365</v>
      </c>
      <c r="N325" s="388" t="s">
        <v>240</v>
      </c>
      <c r="O325" s="389"/>
      <c r="P325" s="390"/>
      <c r="Q325" s="25"/>
      <c r="R325" s="175">
        <v>14</v>
      </c>
      <c r="S325" s="20" t="s">
        <v>2387</v>
      </c>
      <c r="T325" s="93" t="s">
        <v>537</v>
      </c>
      <c r="W325" s="27"/>
    </row>
    <row r="326" spans="1:23" ht="18.75" hidden="1" x14ac:dyDescent="0.3">
      <c r="A326" s="19"/>
      <c r="C326" s="83" t="s">
        <v>88</v>
      </c>
      <c r="D326" s="84" t="s">
        <v>964</v>
      </c>
      <c r="E326" s="429" t="s">
        <v>539</v>
      </c>
      <c r="F326" s="430"/>
      <c r="G326" s="430" t="s">
        <v>540</v>
      </c>
      <c r="H326" s="431"/>
      <c r="I326" s="1">
        <v>12</v>
      </c>
      <c r="J326" s="2"/>
      <c r="K326" s="91">
        <v>8.5</v>
      </c>
      <c r="L326" s="81">
        <f t="shared" si="9"/>
        <v>102</v>
      </c>
      <c r="M326" s="86" t="s">
        <v>247</v>
      </c>
      <c r="N326" s="388" t="s">
        <v>240</v>
      </c>
      <c r="O326" s="389"/>
      <c r="P326" s="390"/>
      <c r="Q326" s="25"/>
      <c r="R326" s="175">
        <v>0</v>
      </c>
      <c r="S326" s="20" t="s">
        <v>2388</v>
      </c>
      <c r="T326" s="93" t="s">
        <v>539</v>
      </c>
    </row>
    <row r="327" spans="1:23" ht="18.75" hidden="1" x14ac:dyDescent="0.3">
      <c r="A327" s="19"/>
      <c r="C327" s="83" t="s">
        <v>88</v>
      </c>
      <c r="D327" s="84" t="s">
        <v>1014</v>
      </c>
      <c r="E327" s="429" t="s">
        <v>541</v>
      </c>
      <c r="F327" s="430"/>
      <c r="G327" s="430" t="s">
        <v>542</v>
      </c>
      <c r="H327" s="431"/>
      <c r="I327" s="1">
        <v>12</v>
      </c>
      <c r="J327" s="2"/>
      <c r="K327" s="80">
        <v>20</v>
      </c>
      <c r="L327" s="81">
        <f t="shared" si="9"/>
        <v>240</v>
      </c>
      <c r="M327" s="86" t="s">
        <v>134</v>
      </c>
      <c r="N327" s="388" t="s">
        <v>357</v>
      </c>
      <c r="O327" s="389"/>
      <c r="P327" s="390"/>
      <c r="Q327" s="25"/>
      <c r="R327" s="175">
        <v>0</v>
      </c>
      <c r="S327" s="20" t="s">
        <v>2389</v>
      </c>
      <c r="T327" s="93" t="s">
        <v>541</v>
      </c>
    </row>
    <row r="328" spans="1:23" ht="18.75" hidden="1" x14ac:dyDescent="0.3">
      <c r="A328" s="19"/>
      <c r="C328" s="83" t="s">
        <v>88</v>
      </c>
      <c r="D328" s="84" t="s">
        <v>1014</v>
      </c>
      <c r="E328" s="429" t="s">
        <v>543</v>
      </c>
      <c r="F328" s="430"/>
      <c r="G328" s="430" t="s">
        <v>544</v>
      </c>
      <c r="H328" s="431"/>
      <c r="I328" s="1">
        <v>12</v>
      </c>
      <c r="J328" s="2"/>
      <c r="K328" s="80">
        <v>20</v>
      </c>
      <c r="L328" s="81">
        <f t="shared" si="9"/>
        <v>240</v>
      </c>
      <c r="M328" s="84" t="s">
        <v>134</v>
      </c>
      <c r="N328" s="388" t="s">
        <v>357</v>
      </c>
      <c r="O328" s="389"/>
      <c r="P328" s="390"/>
      <c r="Q328" s="25"/>
      <c r="R328" s="175">
        <v>0</v>
      </c>
      <c r="S328" s="20" t="s">
        <v>2390</v>
      </c>
      <c r="T328" s="93" t="s">
        <v>543</v>
      </c>
    </row>
    <row r="329" spans="1:23" ht="18.75" hidden="1" x14ac:dyDescent="0.3">
      <c r="A329" s="19"/>
      <c r="C329" s="83" t="s">
        <v>88</v>
      </c>
      <c r="D329" s="84" t="s">
        <v>1014</v>
      </c>
      <c r="E329" s="429" t="s">
        <v>545</v>
      </c>
      <c r="F329" s="430"/>
      <c r="G329" s="430" t="s">
        <v>546</v>
      </c>
      <c r="H329" s="431"/>
      <c r="I329" s="1">
        <v>6</v>
      </c>
      <c r="J329" s="2"/>
      <c r="K329" s="80">
        <v>20</v>
      </c>
      <c r="L329" s="81">
        <f t="shared" si="9"/>
        <v>120</v>
      </c>
      <c r="M329" s="86" t="s">
        <v>134</v>
      </c>
      <c r="N329" s="388" t="s">
        <v>357</v>
      </c>
      <c r="O329" s="389"/>
      <c r="P329" s="390"/>
      <c r="Q329" s="25"/>
      <c r="R329" s="175">
        <v>0</v>
      </c>
      <c r="S329" s="20" t="s">
        <v>2391</v>
      </c>
      <c r="T329" s="93" t="s">
        <v>545</v>
      </c>
    </row>
    <row r="330" spans="1:23" ht="18.75" hidden="1" x14ac:dyDescent="0.3">
      <c r="A330" s="19"/>
      <c r="B330" s="114"/>
      <c r="C330" s="88" t="s">
        <v>88</v>
      </c>
      <c r="D330" s="84" t="s">
        <v>964</v>
      </c>
      <c r="E330" s="429" t="s">
        <v>547</v>
      </c>
      <c r="F330" s="430"/>
      <c r="G330" s="430" t="s">
        <v>548</v>
      </c>
      <c r="H330" s="431"/>
      <c r="I330" s="1">
        <v>12</v>
      </c>
      <c r="J330" s="2"/>
      <c r="K330" s="91">
        <v>8.5</v>
      </c>
      <c r="L330" s="81">
        <f t="shared" si="9"/>
        <v>102</v>
      </c>
      <c r="M330" s="86" t="s">
        <v>549</v>
      </c>
      <c r="N330" s="388" t="s">
        <v>240</v>
      </c>
      <c r="O330" s="389"/>
      <c r="P330" s="390"/>
      <c r="Q330" s="25"/>
      <c r="R330" s="175">
        <v>18</v>
      </c>
      <c r="S330" s="20" t="s">
        <v>2392</v>
      </c>
      <c r="T330" s="93" t="s">
        <v>547</v>
      </c>
      <c r="W330" s="27"/>
    </row>
    <row r="331" spans="1:23" ht="18.75" hidden="1" x14ac:dyDescent="0.3">
      <c r="A331" s="19"/>
      <c r="B331" s="114"/>
      <c r="C331" s="88" t="s">
        <v>88</v>
      </c>
      <c r="D331" s="84" t="s">
        <v>964</v>
      </c>
      <c r="E331" s="429" t="s">
        <v>550</v>
      </c>
      <c r="F331" s="430"/>
      <c r="G331" s="430" t="s">
        <v>551</v>
      </c>
      <c r="H331" s="431"/>
      <c r="I331" s="1">
        <v>12</v>
      </c>
      <c r="J331" s="2"/>
      <c r="K331" s="91">
        <v>8.5</v>
      </c>
      <c r="L331" s="81">
        <f t="shared" si="9"/>
        <v>102</v>
      </c>
      <c r="M331" s="86" t="s">
        <v>549</v>
      </c>
      <c r="N331" s="388" t="s">
        <v>240</v>
      </c>
      <c r="O331" s="389"/>
      <c r="P331" s="390"/>
      <c r="Q331" s="25"/>
      <c r="R331" s="175">
        <v>4</v>
      </c>
      <c r="S331" s="20" t="s">
        <v>2393</v>
      </c>
      <c r="T331" s="93" t="s">
        <v>550</v>
      </c>
      <c r="W331" s="27"/>
    </row>
    <row r="332" spans="1:23" ht="18.75" hidden="1" x14ac:dyDescent="0.3">
      <c r="A332" s="19"/>
      <c r="B332" s="114"/>
      <c r="C332" s="88" t="s">
        <v>88</v>
      </c>
      <c r="D332" s="84" t="s">
        <v>964</v>
      </c>
      <c r="E332" s="429" t="s">
        <v>552</v>
      </c>
      <c r="F332" s="430"/>
      <c r="G332" s="430" t="s">
        <v>553</v>
      </c>
      <c r="H332" s="431"/>
      <c r="I332" s="1">
        <v>12</v>
      </c>
      <c r="J332" s="2"/>
      <c r="K332" s="91">
        <v>8.5</v>
      </c>
      <c r="L332" s="81">
        <f t="shared" si="9"/>
        <v>102</v>
      </c>
      <c r="M332" s="86" t="s">
        <v>247</v>
      </c>
      <c r="N332" s="388" t="s">
        <v>240</v>
      </c>
      <c r="O332" s="389"/>
      <c r="P332" s="390"/>
      <c r="Q332" s="25"/>
      <c r="R332" s="175">
        <v>6</v>
      </c>
      <c r="S332" s="20" t="s">
        <v>2394</v>
      </c>
      <c r="T332" s="93" t="s">
        <v>552</v>
      </c>
      <c r="W332" s="27"/>
    </row>
    <row r="333" spans="1:23" ht="18.75" hidden="1" x14ac:dyDescent="0.3">
      <c r="A333" s="19"/>
      <c r="B333" s="114"/>
      <c r="C333" s="88" t="s">
        <v>88</v>
      </c>
      <c r="D333" s="84" t="s">
        <v>964</v>
      </c>
      <c r="E333" s="429" t="s">
        <v>554</v>
      </c>
      <c r="F333" s="430"/>
      <c r="G333" s="430" t="s">
        <v>555</v>
      </c>
      <c r="H333" s="431"/>
      <c r="I333" s="1">
        <v>12</v>
      </c>
      <c r="J333" s="2"/>
      <c r="K333" s="91">
        <v>8.5</v>
      </c>
      <c r="L333" s="81">
        <f t="shared" si="9"/>
        <v>102</v>
      </c>
      <c r="M333" s="86" t="s">
        <v>247</v>
      </c>
      <c r="N333" s="388" t="s">
        <v>240</v>
      </c>
      <c r="O333" s="389"/>
      <c r="P333" s="390"/>
      <c r="Q333" s="25"/>
      <c r="R333" s="175">
        <v>-71</v>
      </c>
      <c r="S333" s="20" t="s">
        <v>2395</v>
      </c>
      <c r="T333" s="20" t="s">
        <v>554</v>
      </c>
      <c r="W333" s="27"/>
    </row>
    <row r="334" spans="1:23" ht="18.75" hidden="1" x14ac:dyDescent="0.3">
      <c r="A334" s="19"/>
      <c r="C334" s="83" t="s">
        <v>88</v>
      </c>
      <c r="D334" s="84" t="s">
        <v>964</v>
      </c>
      <c r="E334" s="429" t="s">
        <v>556</v>
      </c>
      <c r="F334" s="430"/>
      <c r="G334" s="430" t="s">
        <v>557</v>
      </c>
      <c r="H334" s="431"/>
      <c r="I334" s="1">
        <v>12</v>
      </c>
      <c r="J334" s="2">
        <v>6</v>
      </c>
      <c r="K334" s="91">
        <v>8.5</v>
      </c>
      <c r="L334" s="81">
        <f t="shared" si="9"/>
        <v>166.5</v>
      </c>
      <c r="M334" s="84" t="s">
        <v>558</v>
      </c>
      <c r="N334" s="388" t="s">
        <v>240</v>
      </c>
      <c r="O334" s="389"/>
      <c r="P334" s="390"/>
      <c r="Q334" s="25"/>
      <c r="R334" s="175">
        <v>0</v>
      </c>
      <c r="S334" s="20" t="s">
        <v>2396</v>
      </c>
      <c r="T334" s="169" t="s">
        <v>556</v>
      </c>
    </row>
    <row r="335" spans="1:23" ht="18.75" hidden="1" x14ac:dyDescent="0.3">
      <c r="A335" s="19"/>
      <c r="C335" s="89" t="s">
        <v>88</v>
      </c>
      <c r="D335" s="84" t="s">
        <v>964</v>
      </c>
      <c r="E335" s="435" t="s">
        <v>559</v>
      </c>
      <c r="F335" s="436"/>
      <c r="G335" s="436" t="s">
        <v>560</v>
      </c>
      <c r="H335" s="437"/>
      <c r="I335" s="1">
        <v>12</v>
      </c>
      <c r="J335" s="2"/>
      <c r="K335" s="180">
        <v>8.5</v>
      </c>
      <c r="L335" s="81">
        <f t="shared" si="9"/>
        <v>102</v>
      </c>
      <c r="M335" s="147" t="s">
        <v>558</v>
      </c>
      <c r="N335" s="388" t="s">
        <v>240</v>
      </c>
      <c r="O335" s="389"/>
      <c r="P335" s="390"/>
      <c r="Q335" s="181"/>
      <c r="R335" s="175">
        <v>0</v>
      </c>
      <c r="S335" s="20" t="s">
        <v>2397</v>
      </c>
      <c r="T335" s="43" t="s">
        <v>559</v>
      </c>
    </row>
    <row r="336" spans="1:23" ht="35.25" thickBot="1" x14ac:dyDescent="0.45">
      <c r="A336" s="19"/>
      <c r="B336" s="114"/>
      <c r="C336" s="158"/>
      <c r="D336" s="159"/>
      <c r="E336" s="445" t="s">
        <v>561</v>
      </c>
      <c r="F336" s="445"/>
      <c r="G336" s="445"/>
      <c r="H336" s="445"/>
      <c r="I336" s="160"/>
      <c r="J336" s="160"/>
      <c r="K336" s="102"/>
      <c r="L336" s="149">
        <f>SUBTOTAL(9,L179:L335)</f>
        <v>0</v>
      </c>
      <c r="M336" s="40"/>
      <c r="N336" s="102"/>
      <c r="O336" s="103"/>
      <c r="P336" s="104"/>
      <c r="Q336" s="150"/>
      <c r="R336" s="105"/>
      <c r="S336" s="161"/>
      <c r="W336" s="27"/>
    </row>
    <row r="337" spans="1:23" s="169" customFormat="1" ht="41.25" customHeight="1" thickTop="1" x14ac:dyDescent="0.4">
      <c r="A337" s="162"/>
      <c r="B337" s="163"/>
      <c r="C337" s="164"/>
      <c r="D337" s="165"/>
      <c r="E337" s="446" t="s">
        <v>562</v>
      </c>
      <c r="F337" s="446"/>
      <c r="G337" s="446"/>
      <c r="H337" s="447"/>
      <c r="I337" s="468" t="s">
        <v>72</v>
      </c>
      <c r="J337" s="469"/>
      <c r="K337" s="167" t="s">
        <v>39</v>
      </c>
      <c r="L337" s="111" t="s">
        <v>40</v>
      </c>
      <c r="M337" s="113" t="s">
        <v>41</v>
      </c>
      <c r="N337" s="408" t="s">
        <v>42</v>
      </c>
      <c r="O337" s="408"/>
      <c r="P337" s="409"/>
      <c r="Q337" s="150"/>
      <c r="R337" s="105"/>
      <c r="S337" s="168"/>
      <c r="W337" s="170"/>
    </row>
    <row r="338" spans="1:23" s="43" customFormat="1" ht="18.75" x14ac:dyDescent="0.3">
      <c r="A338" s="36"/>
      <c r="B338" s="157"/>
      <c r="C338" s="127" t="s">
        <v>563</v>
      </c>
      <c r="D338" s="84" t="s">
        <v>964</v>
      </c>
      <c r="E338" s="511" t="s">
        <v>564</v>
      </c>
      <c r="F338" s="512"/>
      <c r="G338" s="512"/>
      <c r="H338" s="513"/>
      <c r="I338" s="470"/>
      <c r="J338" s="471"/>
      <c r="K338" s="9">
        <v>10.75</v>
      </c>
      <c r="L338" s="10" t="str">
        <f t="shared" ref="L338:L343" si="10">IF(I338*K338=0, "", I338*K338)</f>
        <v/>
      </c>
      <c r="M338" s="124" t="s">
        <v>370</v>
      </c>
      <c r="N338" s="424" t="s">
        <v>565</v>
      </c>
      <c r="O338" s="389"/>
      <c r="P338" s="390"/>
      <c r="Q338" s="156"/>
      <c r="R338" s="26"/>
      <c r="W338" s="44"/>
    </row>
    <row r="339" spans="1:23" s="43" customFormat="1" ht="18.75" hidden="1" x14ac:dyDescent="0.3">
      <c r="A339" s="36"/>
      <c r="B339" s="157"/>
      <c r="C339" s="88" t="s">
        <v>563</v>
      </c>
      <c r="D339" s="84" t="s">
        <v>964</v>
      </c>
      <c r="E339" s="429" t="s">
        <v>566</v>
      </c>
      <c r="F339" s="430"/>
      <c r="G339" s="430"/>
      <c r="H339" s="431"/>
      <c r="I339" s="470"/>
      <c r="J339" s="471"/>
      <c r="K339" s="9">
        <v>10.75</v>
      </c>
      <c r="L339" s="10" t="str">
        <f t="shared" si="10"/>
        <v/>
      </c>
      <c r="M339" s="125" t="s">
        <v>370</v>
      </c>
      <c r="N339" s="424" t="s">
        <v>565</v>
      </c>
      <c r="O339" s="389"/>
      <c r="P339" s="390"/>
      <c r="Q339" s="156"/>
      <c r="R339" s="26"/>
      <c r="W339" s="44"/>
    </row>
    <row r="340" spans="1:23" s="43" customFormat="1" ht="18.75" hidden="1" x14ac:dyDescent="0.3">
      <c r="A340" s="36"/>
      <c r="B340" s="157"/>
      <c r="C340" s="88" t="s">
        <v>563</v>
      </c>
      <c r="D340" s="84" t="s">
        <v>964</v>
      </c>
      <c r="E340" s="429" t="s">
        <v>567</v>
      </c>
      <c r="F340" s="430"/>
      <c r="G340" s="430"/>
      <c r="H340" s="431"/>
      <c r="I340" s="470"/>
      <c r="J340" s="471"/>
      <c r="K340" s="9">
        <v>10.75</v>
      </c>
      <c r="L340" s="10" t="str">
        <f t="shared" si="10"/>
        <v/>
      </c>
      <c r="M340" s="125" t="s">
        <v>568</v>
      </c>
      <c r="N340" s="424" t="s">
        <v>565</v>
      </c>
      <c r="O340" s="389"/>
      <c r="P340" s="390"/>
      <c r="Q340" s="156"/>
      <c r="R340" s="26"/>
      <c r="W340" s="44"/>
    </row>
    <row r="341" spans="1:23" s="43" customFormat="1" ht="18.75" hidden="1" x14ac:dyDescent="0.3">
      <c r="A341" s="36"/>
      <c r="B341" s="157"/>
      <c r="C341" s="88" t="s">
        <v>563</v>
      </c>
      <c r="D341" s="84" t="s">
        <v>964</v>
      </c>
      <c r="E341" s="429" t="s">
        <v>569</v>
      </c>
      <c r="F341" s="430"/>
      <c r="G341" s="430"/>
      <c r="H341" s="431"/>
      <c r="I341" s="470"/>
      <c r="J341" s="471"/>
      <c r="K341" s="9">
        <v>10.75</v>
      </c>
      <c r="L341" s="10" t="str">
        <f t="shared" si="10"/>
        <v/>
      </c>
      <c r="M341" s="125" t="s">
        <v>570</v>
      </c>
      <c r="N341" s="424" t="s">
        <v>565</v>
      </c>
      <c r="O341" s="389"/>
      <c r="P341" s="390"/>
      <c r="Q341" s="156"/>
      <c r="R341" s="26"/>
      <c r="W341" s="44"/>
    </row>
    <row r="342" spans="1:23" s="43" customFormat="1" ht="18.75" hidden="1" x14ac:dyDescent="0.3">
      <c r="A342" s="36"/>
      <c r="B342" s="157"/>
      <c r="C342" s="88" t="s">
        <v>563</v>
      </c>
      <c r="D342" s="84" t="s">
        <v>964</v>
      </c>
      <c r="E342" s="429" t="s">
        <v>571</v>
      </c>
      <c r="F342" s="430"/>
      <c r="G342" s="430"/>
      <c r="H342" s="431"/>
      <c r="I342" s="470"/>
      <c r="J342" s="471"/>
      <c r="K342" s="9">
        <v>10.75</v>
      </c>
      <c r="L342" s="10" t="str">
        <f t="shared" si="10"/>
        <v/>
      </c>
      <c r="M342" s="125" t="s">
        <v>417</v>
      </c>
      <c r="N342" s="424" t="s">
        <v>565</v>
      </c>
      <c r="O342" s="389"/>
      <c r="P342" s="390"/>
      <c r="Q342" s="156"/>
      <c r="R342" s="26"/>
      <c r="W342" s="44"/>
    </row>
    <row r="343" spans="1:23" s="43" customFormat="1" ht="18.75" hidden="1" x14ac:dyDescent="0.3">
      <c r="A343" s="36"/>
      <c r="B343" s="157"/>
      <c r="C343" s="88" t="s">
        <v>563</v>
      </c>
      <c r="D343" s="84" t="s">
        <v>964</v>
      </c>
      <c r="E343" s="429" t="s">
        <v>572</v>
      </c>
      <c r="F343" s="430"/>
      <c r="G343" s="430"/>
      <c r="H343" s="431"/>
      <c r="I343" s="470"/>
      <c r="J343" s="471"/>
      <c r="K343" s="9">
        <v>10.75</v>
      </c>
      <c r="L343" s="10" t="str">
        <f t="shared" si="10"/>
        <v/>
      </c>
      <c r="M343" s="125" t="s">
        <v>417</v>
      </c>
      <c r="N343" s="424" t="s">
        <v>565</v>
      </c>
      <c r="O343" s="389"/>
      <c r="P343" s="390"/>
      <c r="Q343" s="156"/>
      <c r="R343" s="26"/>
      <c r="W343" s="44"/>
    </row>
    <row r="344" spans="1:23" s="43" customFormat="1" ht="18.75" hidden="1" x14ac:dyDescent="0.3">
      <c r="A344" s="36"/>
      <c r="B344" s="157"/>
      <c r="C344" s="88" t="s">
        <v>563</v>
      </c>
      <c r="D344" s="84" t="s">
        <v>964</v>
      </c>
      <c r="E344" s="429" t="s">
        <v>573</v>
      </c>
      <c r="F344" s="430"/>
      <c r="G344" s="430"/>
      <c r="H344" s="431"/>
      <c r="I344" s="470"/>
      <c r="J344" s="471"/>
      <c r="K344" s="9">
        <v>10.75</v>
      </c>
      <c r="L344" s="10" t="str">
        <f>IF(I344*K344=0, "", I344*K344)</f>
        <v/>
      </c>
      <c r="M344" s="125" t="s">
        <v>370</v>
      </c>
      <c r="N344" s="424" t="s">
        <v>565</v>
      </c>
      <c r="O344" s="389"/>
      <c r="P344" s="390"/>
      <c r="Q344" s="156"/>
      <c r="R344" s="26"/>
      <c r="W344" s="44"/>
    </row>
    <row r="345" spans="1:23" s="43" customFormat="1" ht="18.75" x14ac:dyDescent="0.3">
      <c r="A345" s="36"/>
      <c r="B345" s="157"/>
      <c r="C345" s="88" t="s">
        <v>563</v>
      </c>
      <c r="D345" s="84" t="s">
        <v>964</v>
      </c>
      <c r="E345" s="429" t="s">
        <v>574</v>
      </c>
      <c r="F345" s="430"/>
      <c r="G345" s="430"/>
      <c r="H345" s="431"/>
      <c r="I345" s="470"/>
      <c r="J345" s="471"/>
      <c r="K345" s="9">
        <v>10.75</v>
      </c>
      <c r="L345" s="10" t="str">
        <f t="shared" ref="L345:L349" si="11">IF(I345*K345=0, "", I345*K345)</f>
        <v/>
      </c>
      <c r="M345" s="125" t="s">
        <v>252</v>
      </c>
      <c r="N345" s="424" t="s">
        <v>565</v>
      </c>
      <c r="O345" s="389"/>
      <c r="P345" s="390"/>
      <c r="Q345" s="156"/>
      <c r="R345" s="26"/>
      <c r="W345" s="44"/>
    </row>
    <row r="346" spans="1:23" s="43" customFormat="1" ht="18.75" hidden="1" x14ac:dyDescent="0.3">
      <c r="A346" s="36"/>
      <c r="B346" s="157"/>
      <c r="C346" s="88" t="s">
        <v>563</v>
      </c>
      <c r="D346" s="84" t="s">
        <v>964</v>
      </c>
      <c r="E346" s="429" t="s">
        <v>575</v>
      </c>
      <c r="F346" s="430"/>
      <c r="G346" s="430"/>
      <c r="H346" s="431"/>
      <c r="I346" s="470"/>
      <c r="J346" s="471"/>
      <c r="K346" s="9">
        <v>10.75</v>
      </c>
      <c r="L346" s="10" t="str">
        <f t="shared" si="11"/>
        <v/>
      </c>
      <c r="M346" s="125" t="s">
        <v>252</v>
      </c>
      <c r="N346" s="424" t="s">
        <v>565</v>
      </c>
      <c r="O346" s="389"/>
      <c r="P346" s="390"/>
      <c r="Q346" s="156"/>
      <c r="R346" s="26"/>
      <c r="W346" s="44"/>
    </row>
    <row r="347" spans="1:23" s="43" customFormat="1" ht="18.75" hidden="1" x14ac:dyDescent="0.3">
      <c r="A347" s="36"/>
      <c r="B347" s="157"/>
      <c r="C347" s="88" t="s">
        <v>563</v>
      </c>
      <c r="D347" s="84" t="s">
        <v>964</v>
      </c>
      <c r="E347" s="429" t="s">
        <v>576</v>
      </c>
      <c r="F347" s="430"/>
      <c r="G347" s="430"/>
      <c r="H347" s="431"/>
      <c r="I347" s="470"/>
      <c r="J347" s="471"/>
      <c r="K347" s="9">
        <v>10.75</v>
      </c>
      <c r="L347" s="10" t="str">
        <f t="shared" si="11"/>
        <v/>
      </c>
      <c r="M347" s="125" t="s">
        <v>252</v>
      </c>
      <c r="N347" s="424" t="s">
        <v>565</v>
      </c>
      <c r="O347" s="389"/>
      <c r="P347" s="390"/>
      <c r="Q347" s="156"/>
      <c r="R347" s="26"/>
      <c r="W347" s="44"/>
    </row>
    <row r="348" spans="1:23" s="43" customFormat="1" ht="18.75" hidden="1" x14ac:dyDescent="0.3">
      <c r="A348" s="36"/>
      <c r="B348" s="157"/>
      <c r="C348" s="88" t="s">
        <v>563</v>
      </c>
      <c r="D348" s="84" t="s">
        <v>964</v>
      </c>
      <c r="E348" s="429" t="s">
        <v>577</v>
      </c>
      <c r="F348" s="430"/>
      <c r="G348" s="430"/>
      <c r="H348" s="431"/>
      <c r="I348" s="470"/>
      <c r="J348" s="471"/>
      <c r="K348" s="9">
        <v>10.75</v>
      </c>
      <c r="L348" s="10" t="str">
        <f t="shared" si="11"/>
        <v/>
      </c>
      <c r="M348" s="125" t="s">
        <v>370</v>
      </c>
      <c r="N348" s="424" t="s">
        <v>565</v>
      </c>
      <c r="O348" s="389"/>
      <c r="P348" s="390"/>
      <c r="Q348" s="156"/>
      <c r="R348" s="26"/>
      <c r="W348" s="44"/>
    </row>
    <row r="349" spans="1:23" s="43" customFormat="1" ht="18.75" hidden="1" x14ac:dyDescent="0.3">
      <c r="A349" s="36"/>
      <c r="B349" s="157"/>
      <c r="C349" s="85" t="s">
        <v>563</v>
      </c>
      <c r="D349" s="84" t="s">
        <v>964</v>
      </c>
      <c r="E349" s="435" t="s">
        <v>556</v>
      </c>
      <c r="F349" s="436"/>
      <c r="G349" s="436"/>
      <c r="H349" s="437"/>
      <c r="I349" s="470"/>
      <c r="J349" s="471"/>
      <c r="K349" s="11">
        <v>10.75</v>
      </c>
      <c r="L349" s="10" t="str">
        <f t="shared" si="11"/>
        <v/>
      </c>
      <c r="M349" s="126" t="s">
        <v>578</v>
      </c>
      <c r="N349" s="424" t="s">
        <v>565</v>
      </c>
      <c r="O349" s="389"/>
      <c r="P349" s="390"/>
      <c r="Q349" s="156"/>
      <c r="R349" s="26"/>
      <c r="W349" s="44"/>
    </row>
    <row r="350" spans="1:23" ht="21.75" thickBot="1" x14ac:dyDescent="0.4">
      <c r="A350" s="19"/>
      <c r="B350" s="114"/>
      <c r="C350" s="128"/>
      <c r="D350" s="128"/>
      <c r="E350" s="128"/>
      <c r="F350" s="128"/>
      <c r="G350" s="128"/>
      <c r="H350" s="129"/>
      <c r="I350" s="129"/>
      <c r="J350" s="129"/>
      <c r="K350" s="148"/>
      <c r="L350" s="149">
        <f>SUBTOTAL(9,L338:L349)</f>
        <v>0</v>
      </c>
      <c r="M350" s="148"/>
      <c r="N350" s="148"/>
      <c r="O350" s="103"/>
      <c r="P350" s="104"/>
      <c r="Q350" s="150"/>
      <c r="R350" s="105"/>
      <c r="W350" s="27"/>
    </row>
    <row r="351" spans="1:23" ht="50.25" customHeight="1" thickTop="1" x14ac:dyDescent="0.3">
      <c r="A351" s="19"/>
      <c r="B351" s="114"/>
      <c r="C351" s="70"/>
      <c r="D351" s="70"/>
      <c r="E351" s="448" t="s">
        <v>579</v>
      </c>
      <c r="F351" s="448"/>
      <c r="G351" s="448"/>
      <c r="H351" s="448"/>
      <c r="I351" s="151"/>
      <c r="J351" s="151"/>
      <c r="K351" s="138"/>
      <c r="L351" s="138"/>
      <c r="M351" s="138"/>
      <c r="N351" s="138"/>
      <c r="O351" s="152"/>
      <c r="P351" s="153"/>
      <c r="Q351" s="150"/>
      <c r="R351" s="105"/>
      <c r="W351" s="27"/>
    </row>
    <row r="352" spans="1:23" ht="45.75" customHeight="1" x14ac:dyDescent="0.35">
      <c r="A352" s="19"/>
      <c r="B352" s="114"/>
      <c r="C352" s="141"/>
      <c r="D352" s="141"/>
      <c r="E352" s="509" t="s">
        <v>2552</v>
      </c>
      <c r="F352" s="509"/>
      <c r="G352" s="509"/>
      <c r="H352" s="510"/>
      <c r="I352" s="154" t="s">
        <v>37</v>
      </c>
      <c r="J352" s="109" t="s">
        <v>72</v>
      </c>
      <c r="K352" s="110" t="s">
        <v>39</v>
      </c>
      <c r="L352" s="155" t="s">
        <v>40</v>
      </c>
      <c r="M352" s="112" t="s">
        <v>41</v>
      </c>
      <c r="N352" s="408" t="s">
        <v>42</v>
      </c>
      <c r="O352" s="408"/>
      <c r="P352" s="409"/>
      <c r="Q352" s="150"/>
      <c r="R352" s="105"/>
      <c r="W352" s="27"/>
    </row>
    <row r="353" spans="1:23" ht="18.75" x14ac:dyDescent="0.3">
      <c r="A353" s="19"/>
      <c r="C353" s="94" t="s">
        <v>73</v>
      </c>
      <c r="D353" s="84" t="s">
        <v>964</v>
      </c>
      <c r="E353" s="438" t="s">
        <v>580</v>
      </c>
      <c r="F353" s="439"/>
      <c r="G353" s="439" t="s">
        <v>581</v>
      </c>
      <c r="H353" s="440"/>
      <c r="I353" s="1"/>
      <c r="J353" s="2"/>
      <c r="K353" s="91">
        <v>13</v>
      </c>
      <c r="L353" s="81" t="str">
        <f>IF(AND(I353="",J353=""),"",(I353*K353)+(J353*(K353+3.47)))</f>
        <v/>
      </c>
      <c r="M353" s="144" t="s">
        <v>582</v>
      </c>
      <c r="N353" s="388" t="s">
        <v>583</v>
      </c>
      <c r="O353" s="389"/>
      <c r="P353" s="390"/>
      <c r="Q353" s="25"/>
      <c r="R353" s="26">
        <v>96</v>
      </c>
      <c r="S353" s="20" t="s">
        <v>580</v>
      </c>
      <c r="T353" s="20" t="s">
        <v>1798</v>
      </c>
    </row>
    <row r="354" spans="1:23" ht="18.75" hidden="1" x14ac:dyDescent="0.3">
      <c r="A354" s="19"/>
      <c r="C354" s="83" t="s">
        <v>73</v>
      </c>
      <c r="D354" s="84" t="s">
        <v>964</v>
      </c>
      <c r="E354" s="429" t="s">
        <v>584</v>
      </c>
      <c r="F354" s="430"/>
      <c r="G354" s="430" t="s">
        <v>585</v>
      </c>
      <c r="H354" s="431"/>
      <c r="I354" s="1">
        <v>12</v>
      </c>
      <c r="J354" s="2"/>
      <c r="K354" s="80">
        <v>13</v>
      </c>
      <c r="L354" s="81">
        <f t="shared" ref="L354:L419" si="12">IF(AND(I354="",J354=""),"",(I354*K354)+(J354*(K354+3.47)))</f>
        <v>156</v>
      </c>
      <c r="M354" s="86" t="s">
        <v>586</v>
      </c>
      <c r="N354" s="388" t="s">
        <v>583</v>
      </c>
      <c r="O354" s="389"/>
      <c r="P354" s="390"/>
      <c r="Q354" s="25"/>
      <c r="R354" s="26">
        <v>0</v>
      </c>
      <c r="S354" s="20" t="s">
        <v>584</v>
      </c>
      <c r="T354" s="20" t="s">
        <v>1799</v>
      </c>
    </row>
    <row r="355" spans="1:23" ht="18.75" hidden="1" x14ac:dyDescent="0.3">
      <c r="A355" s="19"/>
      <c r="C355" s="83" t="s">
        <v>73</v>
      </c>
      <c r="D355" s="84" t="s">
        <v>964</v>
      </c>
      <c r="E355" s="429" t="s">
        <v>250</v>
      </c>
      <c r="F355" s="430"/>
      <c r="G355" s="430" t="s">
        <v>587</v>
      </c>
      <c r="H355" s="431"/>
      <c r="I355" s="1">
        <v>12</v>
      </c>
      <c r="J355" s="2"/>
      <c r="K355" s="80">
        <v>13</v>
      </c>
      <c r="L355" s="81">
        <f t="shared" si="12"/>
        <v>156</v>
      </c>
      <c r="M355" s="86" t="s">
        <v>405</v>
      </c>
      <c r="N355" s="388" t="s">
        <v>583</v>
      </c>
      <c r="O355" s="389"/>
      <c r="P355" s="390"/>
      <c r="Q355" s="25"/>
      <c r="R355" s="26">
        <v>0</v>
      </c>
      <c r="S355" s="20" t="s">
        <v>250</v>
      </c>
      <c r="T355" s="20" t="s">
        <v>1800</v>
      </c>
    </row>
    <row r="356" spans="1:23" ht="18.75" hidden="1" x14ac:dyDescent="0.3">
      <c r="A356" s="19"/>
      <c r="B356" s="114"/>
      <c r="C356" s="88" t="s">
        <v>73</v>
      </c>
      <c r="D356" s="84" t="s">
        <v>964</v>
      </c>
      <c r="E356" s="429" t="s">
        <v>588</v>
      </c>
      <c r="F356" s="430"/>
      <c r="G356" s="430" t="s">
        <v>589</v>
      </c>
      <c r="H356" s="431"/>
      <c r="I356" s="1">
        <v>12</v>
      </c>
      <c r="J356" s="2"/>
      <c r="K356" s="80">
        <v>13</v>
      </c>
      <c r="L356" s="145">
        <f t="shared" si="12"/>
        <v>156</v>
      </c>
      <c r="M356" s="86" t="s">
        <v>590</v>
      </c>
      <c r="N356" s="388" t="s">
        <v>583</v>
      </c>
      <c r="O356" s="389"/>
      <c r="P356" s="390"/>
      <c r="Q356" s="25"/>
      <c r="R356" s="26">
        <v>-54</v>
      </c>
      <c r="S356" s="20" t="s">
        <v>588</v>
      </c>
      <c r="T356" s="20" t="s">
        <v>1801</v>
      </c>
      <c r="W356" s="27"/>
    </row>
    <row r="357" spans="1:23" ht="18.75" x14ac:dyDescent="0.3">
      <c r="A357" s="19"/>
      <c r="B357" s="114"/>
      <c r="C357" s="88" t="s">
        <v>73</v>
      </c>
      <c r="D357" s="84" t="s">
        <v>964</v>
      </c>
      <c r="E357" s="429" t="s">
        <v>591</v>
      </c>
      <c r="F357" s="430"/>
      <c r="G357" s="430" t="s">
        <v>592</v>
      </c>
      <c r="H357" s="431"/>
      <c r="I357" s="1"/>
      <c r="J357" s="2"/>
      <c r="K357" s="80">
        <v>13</v>
      </c>
      <c r="L357" s="81" t="str">
        <f t="shared" si="12"/>
        <v/>
      </c>
      <c r="M357" s="86" t="s">
        <v>582</v>
      </c>
      <c r="N357" s="388" t="s">
        <v>583</v>
      </c>
      <c r="O357" s="389"/>
      <c r="P357" s="390"/>
      <c r="Q357" s="25"/>
      <c r="R357" s="26">
        <v>60</v>
      </c>
      <c r="S357" s="20" t="s">
        <v>591</v>
      </c>
      <c r="T357" s="20" t="s">
        <v>1802</v>
      </c>
      <c r="W357" s="27"/>
    </row>
    <row r="358" spans="1:23" ht="18.75" x14ac:dyDescent="0.3">
      <c r="A358" s="19"/>
      <c r="B358" s="114"/>
      <c r="C358" s="88" t="s">
        <v>73</v>
      </c>
      <c r="D358" s="84" t="s">
        <v>964</v>
      </c>
      <c r="E358" s="429" t="s">
        <v>259</v>
      </c>
      <c r="F358" s="430"/>
      <c r="G358" s="430" t="s">
        <v>593</v>
      </c>
      <c r="H358" s="431"/>
      <c r="I358" s="1"/>
      <c r="J358" s="2"/>
      <c r="K358" s="80">
        <v>13</v>
      </c>
      <c r="L358" s="81" t="str">
        <f t="shared" si="12"/>
        <v/>
      </c>
      <c r="M358" s="86" t="s">
        <v>594</v>
      </c>
      <c r="N358" s="388" t="s">
        <v>583</v>
      </c>
      <c r="O358" s="389"/>
      <c r="P358" s="390"/>
      <c r="Q358" s="25"/>
      <c r="R358" s="26">
        <v>71</v>
      </c>
      <c r="S358" s="20" t="s">
        <v>259</v>
      </c>
      <c r="T358" s="20" t="s">
        <v>1803</v>
      </c>
      <c r="W358" s="27"/>
    </row>
    <row r="359" spans="1:23" ht="18.75" x14ac:dyDescent="0.3">
      <c r="A359" s="19"/>
      <c r="B359" s="114"/>
      <c r="C359" s="88" t="s">
        <v>73</v>
      </c>
      <c r="D359" s="84" t="s">
        <v>964</v>
      </c>
      <c r="E359" s="429" t="s">
        <v>595</v>
      </c>
      <c r="F359" s="430"/>
      <c r="G359" s="430" t="s">
        <v>596</v>
      </c>
      <c r="H359" s="431"/>
      <c r="I359" s="1"/>
      <c r="J359" s="2"/>
      <c r="K359" s="80">
        <v>13</v>
      </c>
      <c r="L359" s="81" t="str">
        <f t="shared" si="12"/>
        <v/>
      </c>
      <c r="M359" s="86" t="s">
        <v>597</v>
      </c>
      <c r="N359" s="388" t="s">
        <v>583</v>
      </c>
      <c r="O359" s="389"/>
      <c r="P359" s="390"/>
      <c r="Q359" s="25"/>
      <c r="R359" s="26">
        <v>79</v>
      </c>
      <c r="S359" s="20" t="s">
        <v>595</v>
      </c>
      <c r="T359" s="20" t="s">
        <v>1804</v>
      </c>
      <c r="W359" s="27"/>
    </row>
    <row r="360" spans="1:23" ht="18.75" x14ac:dyDescent="0.3">
      <c r="A360" s="19"/>
      <c r="B360" s="114"/>
      <c r="C360" s="88" t="s">
        <v>73</v>
      </c>
      <c r="D360" s="84" t="s">
        <v>964</v>
      </c>
      <c r="E360" s="429" t="s">
        <v>598</v>
      </c>
      <c r="F360" s="430"/>
      <c r="G360" s="430" t="s">
        <v>599</v>
      </c>
      <c r="H360" s="431"/>
      <c r="I360" s="1"/>
      <c r="J360" s="2"/>
      <c r="K360" s="80">
        <v>13</v>
      </c>
      <c r="L360" s="81" t="str">
        <f t="shared" si="12"/>
        <v/>
      </c>
      <c r="M360" s="86" t="s">
        <v>600</v>
      </c>
      <c r="N360" s="388" t="s">
        <v>583</v>
      </c>
      <c r="O360" s="389"/>
      <c r="P360" s="390"/>
      <c r="Q360" s="25"/>
      <c r="R360" s="26">
        <v>106</v>
      </c>
      <c r="S360" s="20" t="s">
        <v>598</v>
      </c>
      <c r="T360" s="20" t="s">
        <v>1805</v>
      </c>
      <c r="W360" s="27"/>
    </row>
    <row r="361" spans="1:23" ht="18.75" hidden="1" x14ac:dyDescent="0.3">
      <c r="A361" s="19"/>
      <c r="C361" s="83" t="s">
        <v>73</v>
      </c>
      <c r="D361" s="84" t="s">
        <v>964</v>
      </c>
      <c r="E361" s="429" t="s">
        <v>601</v>
      </c>
      <c r="F361" s="430"/>
      <c r="G361" s="430" t="s">
        <v>581</v>
      </c>
      <c r="H361" s="431"/>
      <c r="I361" s="1">
        <v>12</v>
      </c>
      <c r="J361" s="2"/>
      <c r="K361" s="80">
        <v>13</v>
      </c>
      <c r="L361" s="81">
        <f t="shared" si="12"/>
        <v>156</v>
      </c>
      <c r="M361" s="86" t="s">
        <v>582</v>
      </c>
      <c r="N361" s="388" t="s">
        <v>583</v>
      </c>
      <c r="O361" s="389"/>
      <c r="P361" s="390"/>
      <c r="Q361" s="25"/>
      <c r="R361" s="26">
        <v>0</v>
      </c>
      <c r="S361" s="20" t="s">
        <v>601</v>
      </c>
      <c r="T361" s="20" t="s">
        <v>1806</v>
      </c>
    </row>
    <row r="362" spans="1:23" ht="18.75" hidden="1" x14ac:dyDescent="0.3">
      <c r="A362" s="19"/>
      <c r="C362" s="83" t="s">
        <v>73</v>
      </c>
      <c r="D362" s="84" t="s">
        <v>1772</v>
      </c>
      <c r="E362" s="429" t="s">
        <v>274</v>
      </c>
      <c r="F362" s="430"/>
      <c r="G362" s="430" t="s">
        <v>602</v>
      </c>
      <c r="H362" s="431"/>
      <c r="I362" s="1">
        <v>12</v>
      </c>
      <c r="J362" s="2"/>
      <c r="K362" s="80">
        <v>175</v>
      </c>
      <c r="L362" s="81">
        <f t="shared" si="12"/>
        <v>2100</v>
      </c>
      <c r="M362" s="86" t="s">
        <v>603</v>
      </c>
      <c r="N362" s="421" t="s">
        <v>83</v>
      </c>
      <c r="O362" s="422"/>
      <c r="P362" s="423"/>
      <c r="Q362" s="25"/>
      <c r="R362" s="26">
        <v>0</v>
      </c>
      <c r="S362" s="20" t="s">
        <v>274</v>
      </c>
      <c r="T362" s="20" t="s">
        <v>1807</v>
      </c>
    </row>
    <row r="363" spans="1:23" ht="18.75" hidden="1" x14ac:dyDescent="0.3">
      <c r="A363" s="19"/>
      <c r="C363" s="83" t="s">
        <v>73</v>
      </c>
      <c r="D363" s="84" t="s">
        <v>1772</v>
      </c>
      <c r="E363" s="429" t="s">
        <v>277</v>
      </c>
      <c r="F363" s="430"/>
      <c r="G363" s="430" t="s">
        <v>604</v>
      </c>
      <c r="H363" s="431"/>
      <c r="I363" s="1">
        <v>12</v>
      </c>
      <c r="J363" s="2"/>
      <c r="K363" s="80">
        <v>250</v>
      </c>
      <c r="L363" s="81">
        <f t="shared" si="12"/>
        <v>3000</v>
      </c>
      <c r="M363" s="86" t="s">
        <v>603</v>
      </c>
      <c r="N363" s="421" t="s">
        <v>83</v>
      </c>
      <c r="O363" s="422"/>
      <c r="P363" s="423"/>
      <c r="Q363" s="25"/>
      <c r="R363" s="26">
        <v>0</v>
      </c>
      <c r="S363" s="20" t="s">
        <v>277</v>
      </c>
      <c r="T363" s="20" t="s">
        <v>1808</v>
      </c>
    </row>
    <row r="364" spans="1:23" ht="18.75" hidden="1" x14ac:dyDescent="0.3">
      <c r="A364" s="19"/>
      <c r="C364" s="83" t="s">
        <v>73</v>
      </c>
      <c r="D364" s="84" t="s">
        <v>1772</v>
      </c>
      <c r="E364" s="429" t="s">
        <v>287</v>
      </c>
      <c r="F364" s="430"/>
      <c r="G364" s="430" t="s">
        <v>605</v>
      </c>
      <c r="H364" s="431"/>
      <c r="I364" s="1">
        <v>12</v>
      </c>
      <c r="J364" s="2"/>
      <c r="K364" s="80">
        <v>250</v>
      </c>
      <c r="L364" s="81">
        <f t="shared" si="12"/>
        <v>3000</v>
      </c>
      <c r="M364" s="86" t="s">
        <v>603</v>
      </c>
      <c r="N364" s="421" t="s">
        <v>83</v>
      </c>
      <c r="O364" s="422"/>
      <c r="P364" s="423"/>
      <c r="Q364" s="25"/>
      <c r="R364" s="26">
        <v>0</v>
      </c>
      <c r="S364" s="20" t="s">
        <v>287</v>
      </c>
      <c r="T364" s="20" t="s">
        <v>1809</v>
      </c>
    </row>
    <row r="365" spans="1:23" ht="18.75" hidden="1" x14ac:dyDescent="0.3">
      <c r="A365" s="19"/>
      <c r="C365" s="83" t="s">
        <v>73</v>
      </c>
      <c r="D365" s="84" t="s">
        <v>1772</v>
      </c>
      <c r="E365" s="429" t="s">
        <v>606</v>
      </c>
      <c r="F365" s="430"/>
      <c r="G365" s="430" t="s">
        <v>607</v>
      </c>
      <c r="H365" s="431"/>
      <c r="I365" s="1">
        <v>12</v>
      </c>
      <c r="J365" s="2"/>
      <c r="K365" s="80">
        <v>250</v>
      </c>
      <c r="L365" s="81">
        <f t="shared" si="12"/>
        <v>3000</v>
      </c>
      <c r="M365" s="86" t="s">
        <v>603</v>
      </c>
      <c r="N365" s="421" t="s">
        <v>83</v>
      </c>
      <c r="O365" s="422"/>
      <c r="P365" s="423"/>
      <c r="Q365" s="25"/>
      <c r="R365" s="26">
        <v>0</v>
      </c>
      <c r="S365" s="20" t="s">
        <v>606</v>
      </c>
      <c r="T365" s="20" t="s">
        <v>1810</v>
      </c>
    </row>
    <row r="366" spans="1:23" ht="18.75" hidden="1" x14ac:dyDescent="0.3">
      <c r="A366" s="19"/>
      <c r="C366" s="83" t="s">
        <v>73</v>
      </c>
      <c r="D366" s="84" t="s">
        <v>1772</v>
      </c>
      <c r="E366" s="429" t="s">
        <v>299</v>
      </c>
      <c r="F366" s="430"/>
      <c r="G366" s="430" t="s">
        <v>608</v>
      </c>
      <c r="H366" s="431"/>
      <c r="I366" s="1">
        <v>12</v>
      </c>
      <c r="J366" s="2"/>
      <c r="K366" s="80">
        <v>250</v>
      </c>
      <c r="L366" s="81">
        <f t="shared" si="12"/>
        <v>3000</v>
      </c>
      <c r="M366" s="86" t="s">
        <v>603</v>
      </c>
      <c r="N366" s="421" t="s">
        <v>83</v>
      </c>
      <c r="O366" s="422"/>
      <c r="P366" s="423"/>
      <c r="Q366" s="25"/>
      <c r="R366" s="26">
        <v>0</v>
      </c>
      <c r="S366" s="20" t="s">
        <v>299</v>
      </c>
      <c r="T366" s="20" t="s">
        <v>1811</v>
      </c>
    </row>
    <row r="367" spans="1:23" ht="18.75" hidden="1" x14ac:dyDescent="0.3">
      <c r="A367" s="19"/>
      <c r="C367" s="83" t="s">
        <v>73</v>
      </c>
      <c r="D367" s="84" t="s">
        <v>1772</v>
      </c>
      <c r="E367" s="429" t="s">
        <v>609</v>
      </c>
      <c r="F367" s="430"/>
      <c r="G367" s="430" t="s">
        <v>610</v>
      </c>
      <c r="H367" s="431"/>
      <c r="I367" s="1">
        <v>12</v>
      </c>
      <c r="J367" s="2"/>
      <c r="K367" s="80">
        <v>250</v>
      </c>
      <c r="L367" s="81">
        <f t="shared" si="12"/>
        <v>3000</v>
      </c>
      <c r="M367" s="86" t="s">
        <v>603</v>
      </c>
      <c r="N367" s="421" t="s">
        <v>83</v>
      </c>
      <c r="O367" s="422"/>
      <c r="P367" s="423"/>
      <c r="Q367" s="25"/>
      <c r="R367" s="26">
        <v>0</v>
      </c>
      <c r="S367" s="20" t="s">
        <v>609</v>
      </c>
      <c r="T367" s="20" t="s">
        <v>1812</v>
      </c>
    </row>
    <row r="368" spans="1:23" ht="18.75" hidden="1" x14ac:dyDescent="0.3">
      <c r="A368" s="19"/>
      <c r="C368" s="83" t="s">
        <v>73</v>
      </c>
      <c r="D368" s="84" t="s">
        <v>1772</v>
      </c>
      <c r="E368" s="429" t="s">
        <v>337</v>
      </c>
      <c r="F368" s="430"/>
      <c r="G368" s="430" t="s">
        <v>611</v>
      </c>
      <c r="H368" s="431"/>
      <c r="I368" s="1">
        <v>12</v>
      </c>
      <c r="J368" s="2"/>
      <c r="K368" s="80">
        <v>250</v>
      </c>
      <c r="L368" s="81">
        <f t="shared" si="12"/>
        <v>3000</v>
      </c>
      <c r="M368" s="86" t="s">
        <v>603</v>
      </c>
      <c r="N368" s="421" t="s">
        <v>83</v>
      </c>
      <c r="O368" s="422"/>
      <c r="P368" s="423"/>
      <c r="Q368" s="25"/>
      <c r="R368" s="26">
        <v>0</v>
      </c>
      <c r="S368" s="20" t="s">
        <v>337</v>
      </c>
      <c r="T368" s="20" t="s">
        <v>1813</v>
      </c>
    </row>
    <row r="369" spans="1:23" ht="18.75" x14ac:dyDescent="0.3">
      <c r="A369" s="19"/>
      <c r="B369" s="114"/>
      <c r="C369" s="88" t="s">
        <v>73</v>
      </c>
      <c r="D369" s="84" t="s">
        <v>964</v>
      </c>
      <c r="E369" s="429" t="s">
        <v>361</v>
      </c>
      <c r="F369" s="430"/>
      <c r="G369" s="430" t="s">
        <v>612</v>
      </c>
      <c r="H369" s="431"/>
      <c r="I369" s="1"/>
      <c r="J369" s="2"/>
      <c r="K369" s="80">
        <v>13</v>
      </c>
      <c r="L369" s="81" t="str">
        <f t="shared" si="12"/>
        <v/>
      </c>
      <c r="M369" s="86" t="s">
        <v>613</v>
      </c>
      <c r="N369" s="388" t="s">
        <v>583</v>
      </c>
      <c r="O369" s="389"/>
      <c r="P369" s="390"/>
      <c r="Q369" s="25"/>
      <c r="R369" s="26">
        <v>41</v>
      </c>
      <c r="S369" s="20" t="s">
        <v>361</v>
      </c>
      <c r="T369" s="20" t="s">
        <v>1814</v>
      </c>
      <c r="W369" s="27"/>
    </row>
    <row r="370" spans="1:23" ht="18.75" hidden="1" x14ac:dyDescent="0.3">
      <c r="A370" s="19"/>
      <c r="C370" s="83" t="s">
        <v>73</v>
      </c>
      <c r="D370" s="84" t="s">
        <v>964</v>
      </c>
      <c r="E370" s="429" t="s">
        <v>614</v>
      </c>
      <c r="F370" s="430"/>
      <c r="G370" s="430" t="s">
        <v>615</v>
      </c>
      <c r="H370" s="431"/>
      <c r="I370" s="1">
        <v>12</v>
      </c>
      <c r="J370" s="2"/>
      <c r="K370" s="80">
        <v>13</v>
      </c>
      <c r="L370" s="81">
        <f t="shared" si="12"/>
        <v>156</v>
      </c>
      <c r="M370" s="86" t="s">
        <v>590</v>
      </c>
      <c r="N370" s="388" t="s">
        <v>583</v>
      </c>
      <c r="O370" s="389"/>
      <c r="P370" s="390"/>
      <c r="Q370" s="25"/>
      <c r="R370" s="26">
        <v>0</v>
      </c>
      <c r="S370" s="20" t="s">
        <v>614</v>
      </c>
      <c r="T370" s="20" t="s">
        <v>1815</v>
      </c>
    </row>
    <row r="371" spans="1:23" ht="18.75" hidden="1" x14ac:dyDescent="0.3">
      <c r="A371" s="19"/>
      <c r="C371" s="83" t="s">
        <v>73</v>
      </c>
      <c r="D371" s="84" t="s">
        <v>964</v>
      </c>
      <c r="E371" s="429" t="s">
        <v>378</v>
      </c>
      <c r="F371" s="430"/>
      <c r="G371" s="430" t="s">
        <v>616</v>
      </c>
      <c r="H371" s="431"/>
      <c r="I371" s="1">
        <v>12</v>
      </c>
      <c r="J371" s="2"/>
      <c r="K371" s="80">
        <v>13</v>
      </c>
      <c r="L371" s="81">
        <f t="shared" si="12"/>
        <v>156</v>
      </c>
      <c r="M371" s="86" t="s">
        <v>617</v>
      </c>
      <c r="N371" s="388" t="s">
        <v>583</v>
      </c>
      <c r="O371" s="389"/>
      <c r="P371" s="390"/>
      <c r="Q371" s="25"/>
      <c r="R371" s="26">
        <v>0</v>
      </c>
      <c r="S371" s="20" t="s">
        <v>378</v>
      </c>
      <c r="T371" s="20" t="s">
        <v>1816</v>
      </c>
    </row>
    <row r="372" spans="1:23" ht="18.75" hidden="1" x14ac:dyDescent="0.3">
      <c r="A372" s="19"/>
      <c r="C372" s="83" t="s">
        <v>73</v>
      </c>
      <c r="D372" s="84" t="s">
        <v>964</v>
      </c>
      <c r="E372" s="429" t="s">
        <v>382</v>
      </c>
      <c r="F372" s="430"/>
      <c r="G372" s="430" t="s">
        <v>618</v>
      </c>
      <c r="H372" s="431"/>
      <c r="I372" s="1">
        <v>12</v>
      </c>
      <c r="J372" s="2"/>
      <c r="K372" s="80">
        <v>13</v>
      </c>
      <c r="L372" s="81">
        <f t="shared" si="12"/>
        <v>156</v>
      </c>
      <c r="M372" s="86" t="s">
        <v>619</v>
      </c>
      <c r="N372" s="388" t="s">
        <v>583</v>
      </c>
      <c r="O372" s="389"/>
      <c r="P372" s="390"/>
      <c r="Q372" s="25"/>
      <c r="R372" s="26">
        <v>0</v>
      </c>
      <c r="S372" s="93" t="s">
        <v>382</v>
      </c>
      <c r="T372" s="20" t="s">
        <v>1817</v>
      </c>
    </row>
    <row r="373" spans="1:23" ht="18.75" hidden="1" x14ac:dyDescent="0.3">
      <c r="A373" s="19"/>
      <c r="B373" s="114"/>
      <c r="C373" s="88" t="s">
        <v>73</v>
      </c>
      <c r="D373" s="84" t="s">
        <v>964</v>
      </c>
      <c r="E373" s="429" t="s">
        <v>384</v>
      </c>
      <c r="F373" s="430"/>
      <c r="G373" s="430" t="s">
        <v>620</v>
      </c>
      <c r="H373" s="431"/>
      <c r="I373" s="1">
        <v>12</v>
      </c>
      <c r="J373" s="2"/>
      <c r="K373" s="80">
        <v>13</v>
      </c>
      <c r="L373" s="81">
        <f t="shared" si="12"/>
        <v>156</v>
      </c>
      <c r="M373" s="86" t="s">
        <v>621</v>
      </c>
      <c r="N373" s="388" t="s">
        <v>583</v>
      </c>
      <c r="O373" s="389"/>
      <c r="P373" s="390"/>
      <c r="Q373" s="25"/>
      <c r="R373" s="26">
        <v>2</v>
      </c>
      <c r="S373" s="20" t="s">
        <v>384</v>
      </c>
      <c r="T373" s="20" t="s">
        <v>1818</v>
      </c>
      <c r="W373" s="27"/>
    </row>
    <row r="374" spans="1:23" ht="18.75" hidden="1" x14ac:dyDescent="0.3">
      <c r="A374" s="19"/>
      <c r="C374" s="83" t="s">
        <v>73</v>
      </c>
      <c r="D374" s="84" t="s">
        <v>964</v>
      </c>
      <c r="E374" s="429" t="s">
        <v>622</v>
      </c>
      <c r="F374" s="430"/>
      <c r="G374" s="430" t="s">
        <v>623</v>
      </c>
      <c r="H374" s="431"/>
      <c r="I374" s="1">
        <v>12</v>
      </c>
      <c r="J374" s="2"/>
      <c r="K374" s="80">
        <v>13</v>
      </c>
      <c r="L374" s="81">
        <f t="shared" si="12"/>
        <v>156</v>
      </c>
      <c r="M374" s="86" t="s">
        <v>617</v>
      </c>
      <c r="N374" s="388" t="s">
        <v>583</v>
      </c>
      <c r="O374" s="389"/>
      <c r="P374" s="390"/>
      <c r="Q374" s="25"/>
      <c r="R374" s="26">
        <v>0</v>
      </c>
      <c r="S374" s="20" t="s">
        <v>622</v>
      </c>
      <c r="T374" s="20" t="s">
        <v>1819</v>
      </c>
    </row>
    <row r="375" spans="1:23" ht="18.75" hidden="1" x14ac:dyDescent="0.3">
      <c r="A375" s="19"/>
      <c r="C375" s="83" t="s">
        <v>73</v>
      </c>
      <c r="D375" s="84" t="s">
        <v>964</v>
      </c>
      <c r="E375" s="429" t="s">
        <v>624</v>
      </c>
      <c r="F375" s="430"/>
      <c r="G375" s="430" t="s">
        <v>625</v>
      </c>
      <c r="H375" s="431"/>
      <c r="I375" s="1">
        <v>12</v>
      </c>
      <c r="J375" s="2"/>
      <c r="K375" s="80">
        <v>13</v>
      </c>
      <c r="L375" s="81">
        <f t="shared" si="12"/>
        <v>156</v>
      </c>
      <c r="M375" s="86" t="s">
        <v>619</v>
      </c>
      <c r="N375" s="388" t="s">
        <v>583</v>
      </c>
      <c r="O375" s="389"/>
      <c r="P375" s="390"/>
      <c r="Q375" s="25"/>
      <c r="R375" s="26">
        <v>0</v>
      </c>
      <c r="S375" s="20" t="s">
        <v>624</v>
      </c>
      <c r="T375" s="20" t="s">
        <v>1820</v>
      </c>
    </row>
    <row r="376" spans="1:23" ht="18.75" hidden="1" x14ac:dyDescent="0.3">
      <c r="A376" s="19"/>
      <c r="C376" s="83" t="s">
        <v>73</v>
      </c>
      <c r="D376" s="84" t="s">
        <v>964</v>
      </c>
      <c r="E376" s="429" t="s">
        <v>394</v>
      </c>
      <c r="F376" s="430"/>
      <c r="G376" s="430" t="s">
        <v>626</v>
      </c>
      <c r="H376" s="431"/>
      <c r="I376" s="1">
        <v>12</v>
      </c>
      <c r="J376" s="2"/>
      <c r="K376" s="80">
        <v>13</v>
      </c>
      <c r="L376" s="81">
        <f t="shared" si="12"/>
        <v>156</v>
      </c>
      <c r="M376" s="86" t="s">
        <v>590</v>
      </c>
      <c r="N376" s="388" t="s">
        <v>583</v>
      </c>
      <c r="O376" s="389"/>
      <c r="P376" s="390"/>
      <c r="Q376" s="25"/>
      <c r="R376" s="26">
        <v>0</v>
      </c>
      <c r="S376" s="20" t="s">
        <v>394</v>
      </c>
      <c r="T376" s="20" t="s">
        <v>1821</v>
      </c>
    </row>
    <row r="377" spans="1:23" ht="18.75" x14ac:dyDescent="0.3">
      <c r="A377" s="19"/>
      <c r="B377" s="114"/>
      <c r="C377" s="88" t="s">
        <v>73</v>
      </c>
      <c r="D377" s="84" t="s">
        <v>964</v>
      </c>
      <c r="E377" s="429" t="s">
        <v>627</v>
      </c>
      <c r="F377" s="430"/>
      <c r="G377" s="430" t="s">
        <v>628</v>
      </c>
      <c r="H377" s="431"/>
      <c r="I377" s="1"/>
      <c r="J377" s="2"/>
      <c r="K377" s="80">
        <v>13</v>
      </c>
      <c r="L377" s="81" t="str">
        <f t="shared" si="12"/>
        <v/>
      </c>
      <c r="M377" s="86" t="s">
        <v>629</v>
      </c>
      <c r="N377" s="388" t="s">
        <v>583</v>
      </c>
      <c r="O377" s="389"/>
      <c r="P377" s="390"/>
      <c r="Q377" s="25"/>
      <c r="R377" s="26">
        <v>143</v>
      </c>
      <c r="S377" s="20" t="s">
        <v>627</v>
      </c>
      <c r="T377" s="20" t="s">
        <v>1822</v>
      </c>
      <c r="W377" s="27"/>
    </row>
    <row r="378" spans="1:23" ht="18.75" hidden="1" x14ac:dyDescent="0.3">
      <c r="A378" s="19"/>
      <c r="C378" s="83" t="s">
        <v>73</v>
      </c>
      <c r="D378" s="84" t="s">
        <v>964</v>
      </c>
      <c r="E378" s="429" t="s">
        <v>403</v>
      </c>
      <c r="F378" s="430"/>
      <c r="G378" s="430" t="s">
        <v>630</v>
      </c>
      <c r="H378" s="431"/>
      <c r="I378" s="1">
        <v>12</v>
      </c>
      <c r="J378" s="2"/>
      <c r="K378" s="80">
        <v>13</v>
      </c>
      <c r="L378" s="81">
        <f t="shared" si="12"/>
        <v>156</v>
      </c>
      <c r="M378" s="86" t="s">
        <v>629</v>
      </c>
      <c r="N378" s="388" t="s">
        <v>583</v>
      </c>
      <c r="O378" s="389"/>
      <c r="P378" s="390"/>
      <c r="Q378" s="25"/>
      <c r="R378" s="26">
        <v>0</v>
      </c>
      <c r="S378" s="20" t="s">
        <v>403</v>
      </c>
      <c r="T378" s="20" t="s">
        <v>1823</v>
      </c>
    </row>
    <row r="379" spans="1:23" ht="18.75" hidden="1" x14ac:dyDescent="0.3">
      <c r="A379" s="19"/>
      <c r="C379" s="83" t="s">
        <v>73</v>
      </c>
      <c r="D379" s="84" t="s">
        <v>964</v>
      </c>
      <c r="E379" s="429" t="s">
        <v>406</v>
      </c>
      <c r="F379" s="430"/>
      <c r="G379" s="430" t="s">
        <v>631</v>
      </c>
      <c r="H379" s="431"/>
      <c r="I379" s="1">
        <v>12</v>
      </c>
      <c r="J379" s="2"/>
      <c r="K379" s="80">
        <v>13</v>
      </c>
      <c r="L379" s="81">
        <f t="shared" si="12"/>
        <v>156</v>
      </c>
      <c r="M379" s="86" t="s">
        <v>594</v>
      </c>
      <c r="N379" s="388" t="s">
        <v>583</v>
      </c>
      <c r="O379" s="389"/>
      <c r="P379" s="390"/>
      <c r="Q379" s="25"/>
      <c r="R379" s="26">
        <v>0</v>
      </c>
      <c r="S379" s="20" t="s">
        <v>406</v>
      </c>
      <c r="T379" s="20" t="s">
        <v>1824</v>
      </c>
    </row>
    <row r="380" spans="1:23" ht="18.75" hidden="1" x14ac:dyDescent="0.3">
      <c r="A380" s="19"/>
      <c r="B380" s="114"/>
      <c r="C380" s="88" t="s">
        <v>73</v>
      </c>
      <c r="D380" s="84" t="s">
        <v>964</v>
      </c>
      <c r="E380" s="429" t="s">
        <v>632</v>
      </c>
      <c r="F380" s="430"/>
      <c r="G380" s="430" t="s">
        <v>633</v>
      </c>
      <c r="H380" s="431"/>
      <c r="I380" s="1">
        <v>12</v>
      </c>
      <c r="J380" s="2"/>
      <c r="K380" s="80">
        <v>13</v>
      </c>
      <c r="L380" s="81">
        <f t="shared" si="12"/>
        <v>156</v>
      </c>
      <c r="M380" s="86" t="s">
        <v>594</v>
      </c>
      <c r="N380" s="388" t="s">
        <v>583</v>
      </c>
      <c r="O380" s="389"/>
      <c r="P380" s="390"/>
      <c r="Q380" s="25"/>
      <c r="R380" s="26">
        <v>5</v>
      </c>
      <c r="S380" s="20" t="s">
        <v>632</v>
      </c>
      <c r="T380" s="20" t="s">
        <v>1825</v>
      </c>
      <c r="W380" s="27"/>
    </row>
    <row r="381" spans="1:23" ht="18.75" hidden="1" x14ac:dyDescent="0.3">
      <c r="A381" s="19"/>
      <c r="C381" s="83" t="s">
        <v>73</v>
      </c>
      <c r="D381" s="84" t="s">
        <v>964</v>
      </c>
      <c r="E381" s="429" t="s">
        <v>634</v>
      </c>
      <c r="F381" s="430"/>
      <c r="G381" s="430" t="s">
        <v>635</v>
      </c>
      <c r="H381" s="431"/>
      <c r="I381" s="1">
        <v>12</v>
      </c>
      <c r="J381" s="2"/>
      <c r="K381" s="80">
        <v>13</v>
      </c>
      <c r="L381" s="81">
        <f t="shared" si="12"/>
        <v>156</v>
      </c>
      <c r="M381" s="86" t="s">
        <v>582</v>
      </c>
      <c r="N381" s="388" t="s">
        <v>583</v>
      </c>
      <c r="O381" s="389"/>
      <c r="P381" s="390"/>
      <c r="Q381" s="25"/>
      <c r="R381" s="26">
        <v>0</v>
      </c>
      <c r="S381" s="20" t="s">
        <v>634</v>
      </c>
      <c r="T381" s="20" t="s">
        <v>1826</v>
      </c>
    </row>
    <row r="382" spans="1:23" ht="18.75" x14ac:dyDescent="0.3">
      <c r="A382" s="19"/>
      <c r="B382" s="114"/>
      <c r="C382" s="88" t="s">
        <v>73</v>
      </c>
      <c r="D382" s="84" t="s">
        <v>964</v>
      </c>
      <c r="E382" s="429" t="s">
        <v>420</v>
      </c>
      <c r="F382" s="430"/>
      <c r="G382" s="430" t="s">
        <v>636</v>
      </c>
      <c r="H382" s="431"/>
      <c r="I382" s="1"/>
      <c r="J382" s="2"/>
      <c r="K382" s="80">
        <v>13</v>
      </c>
      <c r="L382" s="81" t="str">
        <f t="shared" si="12"/>
        <v/>
      </c>
      <c r="M382" s="86" t="s">
        <v>637</v>
      </c>
      <c r="N382" s="388" t="s">
        <v>583</v>
      </c>
      <c r="O382" s="389"/>
      <c r="P382" s="390"/>
      <c r="Q382" s="25"/>
      <c r="R382" s="26">
        <v>97</v>
      </c>
      <c r="S382" s="20" t="s">
        <v>420</v>
      </c>
      <c r="T382" s="20" t="s">
        <v>1827</v>
      </c>
      <c r="W382" s="27"/>
    </row>
    <row r="383" spans="1:23" ht="18.75" x14ac:dyDescent="0.3">
      <c r="A383" s="19"/>
      <c r="B383" s="114"/>
      <c r="C383" s="88" t="s">
        <v>73</v>
      </c>
      <c r="D383" s="84" t="s">
        <v>964</v>
      </c>
      <c r="E383" s="429" t="s">
        <v>425</v>
      </c>
      <c r="F383" s="430"/>
      <c r="G383" s="430" t="s">
        <v>638</v>
      </c>
      <c r="H383" s="431"/>
      <c r="I383" s="1"/>
      <c r="J383" s="2"/>
      <c r="K383" s="80">
        <v>13</v>
      </c>
      <c r="L383" s="81" t="str">
        <f t="shared" si="12"/>
        <v/>
      </c>
      <c r="M383" s="86" t="s">
        <v>637</v>
      </c>
      <c r="N383" s="388" t="s">
        <v>583</v>
      </c>
      <c r="O383" s="389"/>
      <c r="P383" s="390"/>
      <c r="Q383" s="25"/>
      <c r="R383" s="26">
        <v>40</v>
      </c>
      <c r="S383" s="20" t="s">
        <v>425</v>
      </c>
      <c r="T383" s="93" t="s">
        <v>1828</v>
      </c>
      <c r="W383" s="27"/>
    </row>
    <row r="384" spans="1:23" ht="18.75" hidden="1" x14ac:dyDescent="0.3">
      <c r="A384" s="19"/>
      <c r="C384" s="83" t="s">
        <v>73</v>
      </c>
      <c r="D384" s="84" t="s">
        <v>964</v>
      </c>
      <c r="E384" s="429" t="s">
        <v>639</v>
      </c>
      <c r="F384" s="430"/>
      <c r="G384" s="430" t="s">
        <v>640</v>
      </c>
      <c r="H384" s="431"/>
      <c r="I384" s="1">
        <v>12</v>
      </c>
      <c r="J384" s="2"/>
      <c r="K384" s="80">
        <v>13</v>
      </c>
      <c r="L384" s="81">
        <f t="shared" si="12"/>
        <v>156</v>
      </c>
      <c r="M384" s="86" t="s">
        <v>641</v>
      </c>
      <c r="N384" s="388" t="s">
        <v>583</v>
      </c>
      <c r="O384" s="389"/>
      <c r="P384" s="390"/>
      <c r="Q384" s="25"/>
      <c r="R384" s="26">
        <v>2</v>
      </c>
      <c r="S384" s="20" t="s">
        <v>639</v>
      </c>
      <c r="T384" s="93" t="s">
        <v>1829</v>
      </c>
    </row>
    <row r="385" spans="1:23" ht="18.75" hidden="1" x14ac:dyDescent="0.3">
      <c r="A385" s="19"/>
      <c r="B385" s="114"/>
      <c r="C385" s="88" t="s">
        <v>73</v>
      </c>
      <c r="D385" s="84" t="s">
        <v>964</v>
      </c>
      <c r="E385" s="429" t="s">
        <v>642</v>
      </c>
      <c r="F385" s="430"/>
      <c r="G385" s="430" t="s">
        <v>643</v>
      </c>
      <c r="H385" s="431"/>
      <c r="I385" s="1">
        <v>12</v>
      </c>
      <c r="J385" s="2"/>
      <c r="K385" s="80">
        <v>13</v>
      </c>
      <c r="L385" s="81">
        <f t="shared" si="12"/>
        <v>156</v>
      </c>
      <c r="M385" s="86" t="s">
        <v>582</v>
      </c>
      <c r="N385" s="388" t="s">
        <v>583</v>
      </c>
      <c r="O385" s="389"/>
      <c r="P385" s="390"/>
      <c r="Q385" s="25"/>
      <c r="R385" s="26">
        <v>-1</v>
      </c>
      <c r="S385" s="20" t="s">
        <v>642</v>
      </c>
      <c r="T385" s="93" t="s">
        <v>1830</v>
      </c>
      <c r="W385" s="27"/>
    </row>
    <row r="386" spans="1:23" ht="18.75" hidden="1" x14ac:dyDescent="0.3">
      <c r="A386" s="19"/>
      <c r="C386" s="83" t="s">
        <v>73</v>
      </c>
      <c r="D386" s="84" t="s">
        <v>964</v>
      </c>
      <c r="E386" s="429" t="s">
        <v>644</v>
      </c>
      <c r="F386" s="430"/>
      <c r="G386" s="430" t="s">
        <v>645</v>
      </c>
      <c r="H386" s="431"/>
      <c r="I386" s="1">
        <v>12</v>
      </c>
      <c r="J386" s="2"/>
      <c r="K386" s="80">
        <v>13</v>
      </c>
      <c r="L386" s="81">
        <f t="shared" si="12"/>
        <v>156</v>
      </c>
      <c r="M386" s="86" t="s">
        <v>646</v>
      </c>
      <c r="N386" s="388" t="s">
        <v>583</v>
      </c>
      <c r="O386" s="389"/>
      <c r="P386" s="390"/>
      <c r="Q386" s="25"/>
      <c r="R386" s="26">
        <v>17</v>
      </c>
      <c r="S386" s="20" t="s">
        <v>644</v>
      </c>
      <c r="T386" s="93" t="s">
        <v>1831</v>
      </c>
    </row>
    <row r="387" spans="1:23" ht="18.75" x14ac:dyDescent="0.3">
      <c r="A387" s="19"/>
      <c r="B387" s="114"/>
      <c r="C387" s="88" t="s">
        <v>73</v>
      </c>
      <c r="D387" s="84" t="s">
        <v>964</v>
      </c>
      <c r="E387" s="429" t="s">
        <v>647</v>
      </c>
      <c r="F387" s="430"/>
      <c r="G387" s="430" t="s">
        <v>648</v>
      </c>
      <c r="H387" s="431"/>
      <c r="I387" s="1"/>
      <c r="J387" s="2"/>
      <c r="K387" s="80">
        <v>13</v>
      </c>
      <c r="L387" s="81" t="str">
        <f t="shared" si="12"/>
        <v/>
      </c>
      <c r="M387" s="86" t="s">
        <v>582</v>
      </c>
      <c r="N387" s="388" t="s">
        <v>583</v>
      </c>
      <c r="O387" s="389"/>
      <c r="P387" s="390"/>
      <c r="Q387" s="25"/>
      <c r="R387" s="26">
        <v>99</v>
      </c>
      <c r="S387" s="20" t="s">
        <v>647</v>
      </c>
      <c r="T387" s="93" t="s">
        <v>1832</v>
      </c>
      <c r="W387" s="27"/>
    </row>
    <row r="388" spans="1:23" ht="18.75" hidden="1" x14ac:dyDescent="0.3">
      <c r="A388" s="19"/>
      <c r="C388" s="83" t="s">
        <v>73</v>
      </c>
      <c r="D388" s="84" t="s">
        <v>964</v>
      </c>
      <c r="E388" s="429" t="s">
        <v>435</v>
      </c>
      <c r="F388" s="430"/>
      <c r="G388" s="430" t="s">
        <v>649</v>
      </c>
      <c r="H388" s="431"/>
      <c r="I388" s="1">
        <v>12</v>
      </c>
      <c r="J388" s="2"/>
      <c r="K388" s="80">
        <v>13</v>
      </c>
      <c r="L388" s="81">
        <f t="shared" si="12"/>
        <v>156</v>
      </c>
      <c r="M388" s="86" t="s">
        <v>650</v>
      </c>
      <c r="N388" s="388" t="s">
        <v>583</v>
      </c>
      <c r="O388" s="389"/>
      <c r="P388" s="390"/>
      <c r="Q388" s="25"/>
      <c r="R388" s="26">
        <v>-5</v>
      </c>
      <c r="S388" s="93" t="s">
        <v>435</v>
      </c>
      <c r="T388" s="93" t="s">
        <v>1833</v>
      </c>
    </row>
    <row r="389" spans="1:23" ht="18.75" x14ac:dyDescent="0.3">
      <c r="A389" s="19"/>
      <c r="C389" s="83" t="s">
        <v>73</v>
      </c>
      <c r="D389" s="84" t="s">
        <v>964</v>
      </c>
      <c r="E389" s="504" t="s">
        <v>651</v>
      </c>
      <c r="F389" s="505"/>
      <c r="G389" s="505" t="s">
        <v>652</v>
      </c>
      <c r="H389" s="506"/>
      <c r="I389" s="1"/>
      <c r="J389" s="2"/>
      <c r="K389" s="80">
        <v>13</v>
      </c>
      <c r="L389" s="81" t="str">
        <f t="shared" si="12"/>
        <v/>
      </c>
      <c r="M389" s="86" t="s">
        <v>646</v>
      </c>
      <c r="N389" s="388" t="s">
        <v>583</v>
      </c>
      <c r="O389" s="389"/>
      <c r="P389" s="390"/>
      <c r="Q389" s="25"/>
      <c r="R389" s="26">
        <v>27</v>
      </c>
      <c r="S389" s="20" t="s">
        <v>651</v>
      </c>
      <c r="T389" s="93" t="s">
        <v>1834</v>
      </c>
    </row>
    <row r="390" spans="1:23" ht="18.75" hidden="1" x14ac:dyDescent="0.3">
      <c r="A390" s="19"/>
      <c r="B390" s="114"/>
      <c r="C390" s="88" t="s">
        <v>73</v>
      </c>
      <c r="D390" s="84" t="s">
        <v>964</v>
      </c>
      <c r="E390" s="429" t="s">
        <v>438</v>
      </c>
      <c r="F390" s="430"/>
      <c r="G390" s="430" t="s">
        <v>653</v>
      </c>
      <c r="H390" s="431"/>
      <c r="I390" s="1">
        <v>12</v>
      </c>
      <c r="J390" s="2"/>
      <c r="K390" s="80">
        <v>13</v>
      </c>
      <c r="L390" s="81">
        <f t="shared" si="12"/>
        <v>156</v>
      </c>
      <c r="M390" s="86" t="s">
        <v>654</v>
      </c>
      <c r="N390" s="388" t="s">
        <v>583</v>
      </c>
      <c r="O390" s="389"/>
      <c r="P390" s="390"/>
      <c r="Q390" s="25"/>
      <c r="R390" s="26">
        <v>-28</v>
      </c>
      <c r="S390" s="20" t="s">
        <v>438</v>
      </c>
      <c r="T390" s="93" t="s">
        <v>1835</v>
      </c>
      <c r="W390" s="27"/>
    </row>
    <row r="391" spans="1:23" ht="18.75" x14ac:dyDescent="0.3">
      <c r="A391" s="19"/>
      <c r="C391" s="83" t="s">
        <v>73</v>
      </c>
      <c r="D391" s="84" t="s">
        <v>964</v>
      </c>
      <c r="E391" s="429" t="s">
        <v>440</v>
      </c>
      <c r="F391" s="430"/>
      <c r="G391" s="430" t="s">
        <v>655</v>
      </c>
      <c r="H391" s="431"/>
      <c r="I391" s="1"/>
      <c r="J391" s="2"/>
      <c r="K391" s="80">
        <v>13</v>
      </c>
      <c r="L391" s="81" t="str">
        <f t="shared" si="12"/>
        <v/>
      </c>
      <c r="M391" s="86" t="s">
        <v>654</v>
      </c>
      <c r="N391" s="388" t="s">
        <v>583</v>
      </c>
      <c r="O391" s="389"/>
      <c r="P391" s="390"/>
      <c r="Q391" s="25"/>
      <c r="R391" s="26">
        <v>104</v>
      </c>
      <c r="S391" s="20" t="s">
        <v>440</v>
      </c>
      <c r="T391" s="93" t="s">
        <v>1836</v>
      </c>
    </row>
    <row r="392" spans="1:23" ht="18.75" x14ac:dyDescent="0.3">
      <c r="A392" s="19"/>
      <c r="B392" s="114"/>
      <c r="C392" s="88" t="s">
        <v>73</v>
      </c>
      <c r="D392" s="84" t="s">
        <v>964</v>
      </c>
      <c r="E392" s="429" t="s">
        <v>442</v>
      </c>
      <c r="F392" s="430"/>
      <c r="G392" s="430" t="s">
        <v>656</v>
      </c>
      <c r="H392" s="431"/>
      <c r="I392" s="1"/>
      <c r="J392" s="2"/>
      <c r="K392" s="80">
        <v>13</v>
      </c>
      <c r="L392" s="81" t="str">
        <f t="shared" si="12"/>
        <v/>
      </c>
      <c r="M392" s="86" t="s">
        <v>654</v>
      </c>
      <c r="N392" s="388" t="s">
        <v>583</v>
      </c>
      <c r="O392" s="389"/>
      <c r="P392" s="390"/>
      <c r="Q392" s="25"/>
      <c r="R392" s="26">
        <v>108</v>
      </c>
      <c r="S392" s="20" t="s">
        <v>442</v>
      </c>
      <c r="T392" s="93" t="s">
        <v>1837</v>
      </c>
      <c r="W392" s="27"/>
    </row>
    <row r="393" spans="1:23" ht="18.75" x14ac:dyDescent="0.3">
      <c r="A393" s="19"/>
      <c r="C393" s="83" t="s">
        <v>73</v>
      </c>
      <c r="D393" s="84" t="s">
        <v>964</v>
      </c>
      <c r="E393" s="429" t="s">
        <v>444</v>
      </c>
      <c r="F393" s="430"/>
      <c r="G393" s="430" t="s">
        <v>657</v>
      </c>
      <c r="H393" s="431"/>
      <c r="I393" s="1"/>
      <c r="J393" s="2"/>
      <c r="K393" s="80">
        <v>13</v>
      </c>
      <c r="L393" s="81" t="str">
        <f t="shared" si="12"/>
        <v/>
      </c>
      <c r="M393" s="86" t="s">
        <v>658</v>
      </c>
      <c r="N393" s="388" t="s">
        <v>583</v>
      </c>
      <c r="O393" s="389"/>
      <c r="P393" s="390"/>
      <c r="Q393" s="25"/>
      <c r="R393" s="26">
        <v>42</v>
      </c>
      <c r="S393" s="93" t="s">
        <v>444</v>
      </c>
      <c r="T393" s="93" t="s">
        <v>1838</v>
      </c>
    </row>
    <row r="394" spans="1:23" ht="18.75" x14ac:dyDescent="0.3">
      <c r="A394" s="19"/>
      <c r="B394" s="114"/>
      <c r="C394" s="88" t="s">
        <v>73</v>
      </c>
      <c r="D394" s="84" t="s">
        <v>964</v>
      </c>
      <c r="E394" s="429" t="s">
        <v>446</v>
      </c>
      <c r="F394" s="430"/>
      <c r="G394" s="430" t="s">
        <v>659</v>
      </c>
      <c r="H394" s="431"/>
      <c r="I394" s="1"/>
      <c r="J394" s="2"/>
      <c r="K394" s="80">
        <v>13</v>
      </c>
      <c r="L394" s="81" t="str">
        <f t="shared" si="12"/>
        <v/>
      </c>
      <c r="M394" s="86" t="s">
        <v>658</v>
      </c>
      <c r="N394" s="388" t="s">
        <v>583</v>
      </c>
      <c r="O394" s="389"/>
      <c r="P394" s="390"/>
      <c r="Q394" s="25"/>
      <c r="R394" s="26">
        <v>53</v>
      </c>
      <c r="S394" s="20" t="s">
        <v>446</v>
      </c>
      <c r="T394" s="93" t="s">
        <v>1839</v>
      </c>
      <c r="W394" s="27"/>
    </row>
    <row r="395" spans="1:23" ht="18.75" hidden="1" x14ac:dyDescent="0.3">
      <c r="A395" s="19"/>
      <c r="C395" s="83" t="s">
        <v>73</v>
      </c>
      <c r="D395" s="84" t="s">
        <v>964</v>
      </c>
      <c r="E395" s="429" t="s">
        <v>660</v>
      </c>
      <c r="F395" s="430"/>
      <c r="G395" s="430" t="s">
        <v>661</v>
      </c>
      <c r="H395" s="431"/>
      <c r="I395" s="1">
        <v>12</v>
      </c>
      <c r="J395" s="2"/>
      <c r="K395" s="80">
        <v>13</v>
      </c>
      <c r="L395" s="81">
        <f t="shared" si="12"/>
        <v>156</v>
      </c>
      <c r="M395" s="86" t="s">
        <v>658</v>
      </c>
      <c r="N395" s="388" t="s">
        <v>583</v>
      </c>
      <c r="O395" s="389"/>
      <c r="P395" s="390"/>
      <c r="Q395" s="25"/>
      <c r="R395" s="26">
        <v>0</v>
      </c>
      <c r="S395" s="20" t="s">
        <v>660</v>
      </c>
      <c r="T395" s="146" t="s">
        <v>1840</v>
      </c>
    </row>
    <row r="396" spans="1:23" ht="18.75" x14ac:dyDescent="0.3">
      <c r="A396" s="19"/>
      <c r="C396" s="83" t="s">
        <v>73</v>
      </c>
      <c r="D396" s="84" t="s">
        <v>964</v>
      </c>
      <c r="E396" s="429" t="s">
        <v>450</v>
      </c>
      <c r="F396" s="430"/>
      <c r="G396" s="430" t="s">
        <v>662</v>
      </c>
      <c r="H396" s="431"/>
      <c r="I396" s="1"/>
      <c r="J396" s="2"/>
      <c r="K396" s="80">
        <v>13</v>
      </c>
      <c r="L396" s="81" t="str">
        <f t="shared" si="12"/>
        <v/>
      </c>
      <c r="M396" s="86" t="s">
        <v>658</v>
      </c>
      <c r="N396" s="388" t="s">
        <v>583</v>
      </c>
      <c r="O396" s="389"/>
      <c r="P396" s="390"/>
      <c r="Q396" s="25"/>
      <c r="R396" s="26">
        <v>64</v>
      </c>
      <c r="S396" s="20" t="s">
        <v>450</v>
      </c>
      <c r="T396" s="146" t="s">
        <v>1841</v>
      </c>
    </row>
    <row r="397" spans="1:23" ht="18.75" hidden="1" x14ac:dyDescent="0.3">
      <c r="A397" s="19"/>
      <c r="C397" s="83" t="s">
        <v>73</v>
      </c>
      <c r="D397" s="84" t="s">
        <v>964</v>
      </c>
      <c r="E397" s="429" t="s">
        <v>663</v>
      </c>
      <c r="F397" s="430"/>
      <c r="G397" s="430" t="s">
        <v>664</v>
      </c>
      <c r="H397" s="431"/>
      <c r="I397" s="1">
        <v>12</v>
      </c>
      <c r="J397" s="2"/>
      <c r="K397" s="80">
        <v>13</v>
      </c>
      <c r="L397" s="81">
        <f t="shared" si="12"/>
        <v>156</v>
      </c>
      <c r="M397" s="86" t="s">
        <v>629</v>
      </c>
      <c r="N397" s="388" t="s">
        <v>583</v>
      </c>
      <c r="O397" s="389"/>
      <c r="P397" s="390"/>
      <c r="Q397" s="25"/>
      <c r="R397" s="26">
        <v>0</v>
      </c>
      <c r="S397" s="20" t="s">
        <v>663</v>
      </c>
      <c r="T397" s="146" t="s">
        <v>1842</v>
      </c>
    </row>
    <row r="398" spans="1:23" ht="18.75" hidden="1" x14ac:dyDescent="0.3">
      <c r="A398" s="19"/>
      <c r="C398" s="83" t="s">
        <v>73</v>
      </c>
      <c r="D398" s="84" t="s">
        <v>964</v>
      </c>
      <c r="E398" s="429" t="s">
        <v>455</v>
      </c>
      <c r="F398" s="430"/>
      <c r="G398" s="430" t="s">
        <v>665</v>
      </c>
      <c r="H398" s="431"/>
      <c r="I398" s="1">
        <v>12</v>
      </c>
      <c r="J398" s="2"/>
      <c r="K398" s="80">
        <v>13</v>
      </c>
      <c r="L398" s="81">
        <f t="shared" si="12"/>
        <v>156</v>
      </c>
      <c r="M398" s="86" t="s">
        <v>666</v>
      </c>
      <c r="N398" s="388" t="s">
        <v>583</v>
      </c>
      <c r="O398" s="389"/>
      <c r="P398" s="390"/>
      <c r="Q398" s="25"/>
      <c r="R398" s="26">
        <v>0</v>
      </c>
      <c r="S398" s="20" t="s">
        <v>455</v>
      </c>
      <c r="T398" s="146" t="s">
        <v>1843</v>
      </c>
    </row>
    <row r="399" spans="1:23" ht="18.75" x14ac:dyDescent="0.3">
      <c r="A399" s="19"/>
      <c r="B399" s="114"/>
      <c r="C399" s="88" t="s">
        <v>73</v>
      </c>
      <c r="D399" s="84" t="s">
        <v>964</v>
      </c>
      <c r="E399" s="429" t="s">
        <v>667</v>
      </c>
      <c r="F399" s="430"/>
      <c r="G399" s="430" t="s">
        <v>668</v>
      </c>
      <c r="H399" s="431"/>
      <c r="I399" s="1"/>
      <c r="J399" s="2"/>
      <c r="K399" s="80">
        <v>13</v>
      </c>
      <c r="L399" s="81" t="str">
        <f t="shared" si="12"/>
        <v/>
      </c>
      <c r="M399" s="86" t="s">
        <v>658</v>
      </c>
      <c r="N399" s="388" t="s">
        <v>583</v>
      </c>
      <c r="O399" s="389"/>
      <c r="P399" s="390"/>
      <c r="Q399" s="25"/>
      <c r="R399" s="26">
        <v>270</v>
      </c>
      <c r="S399" s="20" t="s">
        <v>667</v>
      </c>
      <c r="T399" s="146" t="s">
        <v>1844</v>
      </c>
      <c r="W399" s="27"/>
    </row>
    <row r="400" spans="1:23" ht="18.75" x14ac:dyDescent="0.3">
      <c r="A400" s="19"/>
      <c r="B400" s="114"/>
      <c r="C400" s="88" t="s">
        <v>73</v>
      </c>
      <c r="D400" s="84" t="s">
        <v>961</v>
      </c>
      <c r="E400" s="429" t="s">
        <v>669</v>
      </c>
      <c r="F400" s="430"/>
      <c r="G400" s="430" t="s">
        <v>670</v>
      </c>
      <c r="H400" s="431"/>
      <c r="I400" s="1"/>
      <c r="J400" s="2"/>
      <c r="K400" s="80">
        <v>17</v>
      </c>
      <c r="L400" s="81" t="str">
        <f t="shared" si="12"/>
        <v/>
      </c>
      <c r="M400" s="86" t="s">
        <v>671</v>
      </c>
      <c r="N400" s="388" t="s">
        <v>672</v>
      </c>
      <c r="O400" s="389"/>
      <c r="P400" s="390"/>
      <c r="Q400" s="25"/>
      <c r="R400" s="26">
        <v>2085</v>
      </c>
      <c r="S400" s="20" t="s">
        <v>669</v>
      </c>
      <c r="T400" s="146" t="s">
        <v>1845</v>
      </c>
      <c r="W400" s="27"/>
    </row>
    <row r="401" spans="1:23" ht="18.75" x14ac:dyDescent="0.3">
      <c r="A401" s="19"/>
      <c r="B401" s="114"/>
      <c r="C401" s="88" t="s">
        <v>73</v>
      </c>
      <c r="D401" s="84" t="s">
        <v>961</v>
      </c>
      <c r="E401" s="504" t="s">
        <v>494</v>
      </c>
      <c r="F401" s="505"/>
      <c r="G401" s="505" t="s">
        <v>673</v>
      </c>
      <c r="H401" s="506"/>
      <c r="I401" s="1"/>
      <c r="J401" s="2"/>
      <c r="K401" s="80">
        <v>17</v>
      </c>
      <c r="L401" s="81" t="str">
        <f t="shared" si="12"/>
        <v/>
      </c>
      <c r="M401" s="86" t="s">
        <v>674</v>
      </c>
      <c r="N401" s="388" t="s">
        <v>672</v>
      </c>
      <c r="O401" s="389"/>
      <c r="P401" s="390"/>
      <c r="Q401" s="25"/>
      <c r="R401" s="26">
        <v>13</v>
      </c>
      <c r="S401" s="20" t="s">
        <v>494</v>
      </c>
      <c r="T401" s="146" t="s">
        <v>1846</v>
      </c>
      <c r="W401" s="27"/>
    </row>
    <row r="402" spans="1:23" ht="18.75" hidden="1" x14ac:dyDescent="0.3">
      <c r="A402" s="19"/>
      <c r="C402" s="83" t="s">
        <v>73</v>
      </c>
      <c r="D402" s="84" t="s">
        <v>964</v>
      </c>
      <c r="E402" s="429" t="s">
        <v>496</v>
      </c>
      <c r="F402" s="430"/>
      <c r="G402" s="430" t="s">
        <v>675</v>
      </c>
      <c r="H402" s="431"/>
      <c r="I402" s="1">
        <v>12</v>
      </c>
      <c r="J402" s="2"/>
      <c r="K402" s="80">
        <v>13</v>
      </c>
      <c r="L402" s="81">
        <f t="shared" si="12"/>
        <v>156</v>
      </c>
      <c r="M402" s="86" t="s">
        <v>405</v>
      </c>
      <c r="N402" s="388" t="s">
        <v>583</v>
      </c>
      <c r="O402" s="389"/>
      <c r="P402" s="390"/>
      <c r="Q402" s="25"/>
      <c r="R402" s="26">
        <v>0</v>
      </c>
      <c r="S402" s="20" t="s">
        <v>496</v>
      </c>
      <c r="T402" s="146" t="s">
        <v>1847</v>
      </c>
    </row>
    <row r="403" spans="1:23" ht="18.75" hidden="1" x14ac:dyDescent="0.3">
      <c r="A403" s="19"/>
      <c r="B403" s="114"/>
      <c r="C403" s="88" t="s">
        <v>73</v>
      </c>
      <c r="D403" s="84" t="s">
        <v>964</v>
      </c>
      <c r="E403" s="429" t="s">
        <v>676</v>
      </c>
      <c r="F403" s="430"/>
      <c r="G403" s="430" t="s">
        <v>677</v>
      </c>
      <c r="H403" s="431"/>
      <c r="I403" s="1">
        <v>12</v>
      </c>
      <c r="J403" s="2"/>
      <c r="K403" s="80">
        <v>13</v>
      </c>
      <c r="L403" s="81">
        <f t="shared" si="12"/>
        <v>156</v>
      </c>
      <c r="M403" s="86" t="s">
        <v>617</v>
      </c>
      <c r="N403" s="388" t="s">
        <v>583</v>
      </c>
      <c r="O403" s="389"/>
      <c r="P403" s="390"/>
      <c r="Q403" s="25"/>
      <c r="R403" s="26">
        <v>8</v>
      </c>
      <c r="S403" s="20" t="s">
        <v>676</v>
      </c>
      <c r="T403" s="146" t="s">
        <v>1848</v>
      </c>
      <c r="W403" s="27"/>
    </row>
    <row r="404" spans="1:23" ht="18.75" hidden="1" x14ac:dyDescent="0.3">
      <c r="A404" s="19"/>
      <c r="B404" s="114"/>
      <c r="C404" s="88" t="s">
        <v>73</v>
      </c>
      <c r="D404" s="84" t="s">
        <v>964</v>
      </c>
      <c r="E404" s="429" t="s">
        <v>503</v>
      </c>
      <c r="F404" s="430"/>
      <c r="G404" s="430" t="s">
        <v>678</v>
      </c>
      <c r="H404" s="431"/>
      <c r="I404" s="1">
        <v>12</v>
      </c>
      <c r="J404" s="2"/>
      <c r="K404" s="80">
        <v>13</v>
      </c>
      <c r="L404" s="81">
        <f t="shared" si="12"/>
        <v>156</v>
      </c>
      <c r="M404" s="86" t="s">
        <v>617</v>
      </c>
      <c r="N404" s="388" t="s">
        <v>583</v>
      </c>
      <c r="O404" s="389"/>
      <c r="P404" s="390"/>
      <c r="Q404" s="25"/>
      <c r="R404" s="26">
        <v>18</v>
      </c>
      <c r="S404" s="93" t="s">
        <v>503</v>
      </c>
      <c r="T404" s="93" t="s">
        <v>1849</v>
      </c>
      <c r="W404" s="27"/>
    </row>
    <row r="405" spans="1:23" ht="18.75" x14ac:dyDescent="0.3">
      <c r="A405" s="19"/>
      <c r="C405" s="83" t="s">
        <v>73</v>
      </c>
      <c r="D405" s="84" t="s">
        <v>964</v>
      </c>
      <c r="E405" s="504" t="s">
        <v>679</v>
      </c>
      <c r="F405" s="505"/>
      <c r="G405" s="505" t="s">
        <v>680</v>
      </c>
      <c r="H405" s="506"/>
      <c r="I405" s="1"/>
      <c r="J405" s="2"/>
      <c r="K405" s="80">
        <v>13</v>
      </c>
      <c r="L405" s="81" t="str">
        <f t="shared" si="12"/>
        <v/>
      </c>
      <c r="M405" s="86" t="s">
        <v>617</v>
      </c>
      <c r="N405" s="388" t="s">
        <v>583</v>
      </c>
      <c r="O405" s="389"/>
      <c r="P405" s="390"/>
      <c r="Q405" s="25"/>
      <c r="R405" s="26">
        <v>22</v>
      </c>
      <c r="S405" s="20" t="s">
        <v>679</v>
      </c>
      <c r="T405" s="93" t="s">
        <v>1850</v>
      </c>
    </row>
    <row r="406" spans="1:23" ht="18.75" x14ac:dyDescent="0.3">
      <c r="A406" s="19"/>
      <c r="C406" s="83" t="s">
        <v>73</v>
      </c>
      <c r="D406" s="84" t="s">
        <v>2140</v>
      </c>
      <c r="E406" s="504" t="s">
        <v>1784</v>
      </c>
      <c r="F406" s="505"/>
      <c r="G406" s="505"/>
      <c r="H406" s="506"/>
      <c r="I406" s="1"/>
      <c r="J406" s="2"/>
      <c r="K406" s="80">
        <v>18.149999999999999</v>
      </c>
      <c r="L406" s="81" t="str">
        <f t="shared" si="12"/>
        <v/>
      </c>
      <c r="M406" s="86" t="s">
        <v>2149</v>
      </c>
      <c r="N406" s="388" t="s">
        <v>672</v>
      </c>
      <c r="O406" s="389"/>
      <c r="P406" s="390"/>
      <c r="Q406" s="25"/>
      <c r="R406" s="26">
        <v>5</v>
      </c>
      <c r="S406" s="20" t="s">
        <v>1783</v>
      </c>
      <c r="T406" s="93" t="s">
        <v>1783</v>
      </c>
    </row>
    <row r="407" spans="1:23" ht="18.75" hidden="1" x14ac:dyDescent="0.3">
      <c r="A407" s="19"/>
      <c r="B407" s="114"/>
      <c r="C407" s="88" t="s">
        <v>73</v>
      </c>
      <c r="D407" s="84" t="s">
        <v>964</v>
      </c>
      <c r="E407" s="504" t="s">
        <v>681</v>
      </c>
      <c r="F407" s="505"/>
      <c r="G407" s="505" t="s">
        <v>682</v>
      </c>
      <c r="H407" s="506"/>
      <c r="I407" s="1">
        <v>12</v>
      </c>
      <c r="J407" s="2"/>
      <c r="K407" s="80">
        <v>13</v>
      </c>
      <c r="L407" s="81">
        <f t="shared" si="12"/>
        <v>156</v>
      </c>
      <c r="M407" s="86" t="s">
        <v>683</v>
      </c>
      <c r="N407" s="388" t="s">
        <v>583</v>
      </c>
      <c r="O407" s="389"/>
      <c r="P407" s="390"/>
      <c r="Q407" s="25"/>
      <c r="R407" s="26">
        <v>21</v>
      </c>
      <c r="S407" s="20" t="s">
        <v>681</v>
      </c>
      <c r="T407" s="93" t="s">
        <v>1851</v>
      </c>
      <c r="W407" s="27"/>
    </row>
    <row r="408" spans="1:23" ht="18.75" hidden="1" x14ac:dyDescent="0.3">
      <c r="A408" s="19"/>
      <c r="C408" s="83" t="s">
        <v>73</v>
      </c>
      <c r="D408" s="84" t="s">
        <v>964</v>
      </c>
      <c r="E408" s="429" t="s">
        <v>684</v>
      </c>
      <c r="F408" s="430"/>
      <c r="G408" s="430" t="s">
        <v>685</v>
      </c>
      <c r="H408" s="431"/>
      <c r="I408" s="1">
        <v>12</v>
      </c>
      <c r="J408" s="2"/>
      <c r="K408" s="80">
        <v>13</v>
      </c>
      <c r="L408" s="81">
        <f t="shared" si="12"/>
        <v>156</v>
      </c>
      <c r="M408" s="86" t="s">
        <v>683</v>
      </c>
      <c r="N408" s="388" t="s">
        <v>583</v>
      </c>
      <c r="O408" s="389"/>
      <c r="P408" s="390"/>
      <c r="Q408" s="25"/>
      <c r="R408" s="26">
        <v>0</v>
      </c>
      <c r="S408" s="20" t="s">
        <v>684</v>
      </c>
      <c r="T408" s="93" t="s">
        <v>1852</v>
      </c>
    </row>
    <row r="409" spans="1:23" ht="18.75" hidden="1" x14ac:dyDescent="0.3">
      <c r="A409" s="19"/>
      <c r="C409" s="83" t="s">
        <v>73</v>
      </c>
      <c r="D409" s="84" t="s">
        <v>964</v>
      </c>
      <c r="E409" s="429" t="s">
        <v>2142</v>
      </c>
      <c r="F409" s="430"/>
      <c r="G409" s="430" t="s">
        <v>687</v>
      </c>
      <c r="H409" s="431"/>
      <c r="I409" s="1">
        <v>12</v>
      </c>
      <c r="J409" s="2"/>
      <c r="K409" s="80">
        <v>20</v>
      </c>
      <c r="L409" s="81">
        <f t="shared" si="12"/>
        <v>240</v>
      </c>
      <c r="M409" s="86" t="s">
        <v>261</v>
      </c>
      <c r="N409" s="388" t="s">
        <v>672</v>
      </c>
      <c r="O409" s="389"/>
      <c r="P409" s="390"/>
      <c r="Q409" s="25"/>
      <c r="R409" s="26">
        <v>0</v>
      </c>
      <c r="S409" s="20" t="s">
        <v>686</v>
      </c>
      <c r="T409" s="93" t="s">
        <v>1853</v>
      </c>
    </row>
    <row r="410" spans="1:23" ht="18.75" x14ac:dyDescent="0.3">
      <c r="A410" s="19"/>
      <c r="B410" s="114"/>
      <c r="C410" s="88" t="s">
        <v>73</v>
      </c>
      <c r="D410" s="84" t="s">
        <v>964</v>
      </c>
      <c r="E410" s="429" t="s">
        <v>688</v>
      </c>
      <c r="F410" s="430"/>
      <c r="G410" s="430" t="s">
        <v>689</v>
      </c>
      <c r="H410" s="431"/>
      <c r="I410" s="1"/>
      <c r="J410" s="2"/>
      <c r="K410" s="80">
        <v>13</v>
      </c>
      <c r="L410" s="81" t="str">
        <f t="shared" si="12"/>
        <v/>
      </c>
      <c r="M410" s="86" t="s">
        <v>690</v>
      </c>
      <c r="N410" s="388" t="s">
        <v>583</v>
      </c>
      <c r="O410" s="389"/>
      <c r="P410" s="390"/>
      <c r="Q410" s="25"/>
      <c r="R410" s="26">
        <v>42</v>
      </c>
      <c r="S410" s="20" t="s">
        <v>688</v>
      </c>
      <c r="T410" s="20" t="s">
        <v>1854</v>
      </c>
      <c r="W410" s="27"/>
    </row>
    <row r="411" spans="1:23" ht="18.75" hidden="1" x14ac:dyDescent="0.3">
      <c r="A411" s="19"/>
      <c r="B411" s="114"/>
      <c r="C411" s="88" t="s">
        <v>73</v>
      </c>
      <c r="D411" s="84" t="s">
        <v>964</v>
      </c>
      <c r="E411" s="429" t="s">
        <v>511</v>
      </c>
      <c r="F411" s="430"/>
      <c r="G411" s="430" t="s">
        <v>678</v>
      </c>
      <c r="H411" s="431"/>
      <c r="I411" s="1"/>
      <c r="J411" s="2"/>
      <c r="K411" s="80">
        <v>13</v>
      </c>
      <c r="L411" s="81" t="str">
        <f t="shared" si="12"/>
        <v/>
      </c>
      <c r="M411" s="86" t="s">
        <v>617</v>
      </c>
      <c r="N411" s="388" t="s">
        <v>583</v>
      </c>
      <c r="O411" s="389"/>
      <c r="P411" s="390"/>
      <c r="Q411" s="25"/>
      <c r="R411" s="26">
        <v>5</v>
      </c>
      <c r="S411" s="93" t="s">
        <v>511</v>
      </c>
      <c r="T411" s="20" t="s">
        <v>1855</v>
      </c>
      <c r="W411" s="27"/>
    </row>
    <row r="412" spans="1:23" ht="18.75" hidden="1" x14ac:dyDescent="0.3">
      <c r="A412" s="19"/>
      <c r="C412" s="83" t="s">
        <v>73</v>
      </c>
      <c r="D412" s="84" t="s">
        <v>964</v>
      </c>
      <c r="E412" s="429" t="s">
        <v>691</v>
      </c>
      <c r="F412" s="430"/>
      <c r="G412" s="430" t="s">
        <v>692</v>
      </c>
      <c r="H412" s="431"/>
      <c r="I412" s="1">
        <v>12</v>
      </c>
      <c r="J412" s="2"/>
      <c r="K412" s="80">
        <v>13</v>
      </c>
      <c r="L412" s="81">
        <f t="shared" si="12"/>
        <v>156</v>
      </c>
      <c r="M412" s="86" t="s">
        <v>619</v>
      </c>
      <c r="N412" s="388" t="s">
        <v>583</v>
      </c>
      <c r="O412" s="389"/>
      <c r="P412" s="390"/>
      <c r="Q412" s="25"/>
      <c r="R412" s="26">
        <v>0</v>
      </c>
      <c r="S412" s="20" t="s">
        <v>691</v>
      </c>
      <c r="T412" s="20" t="s">
        <v>1856</v>
      </c>
    </row>
    <row r="413" spans="1:23" ht="18.75" hidden="1" x14ac:dyDescent="0.3">
      <c r="A413" s="19"/>
      <c r="C413" s="83" t="s">
        <v>73</v>
      </c>
      <c r="D413" s="84" t="s">
        <v>964</v>
      </c>
      <c r="E413" s="429" t="s">
        <v>527</v>
      </c>
      <c r="F413" s="430"/>
      <c r="G413" s="430" t="s">
        <v>693</v>
      </c>
      <c r="H413" s="431"/>
      <c r="I413" s="1">
        <v>12</v>
      </c>
      <c r="J413" s="2"/>
      <c r="K413" s="80">
        <v>13</v>
      </c>
      <c r="L413" s="81">
        <f t="shared" si="12"/>
        <v>156</v>
      </c>
      <c r="M413" s="86" t="s">
        <v>617</v>
      </c>
      <c r="N413" s="388" t="s">
        <v>583</v>
      </c>
      <c r="O413" s="389"/>
      <c r="P413" s="390"/>
      <c r="Q413" s="25"/>
      <c r="R413" s="26">
        <v>0</v>
      </c>
      <c r="S413" s="20" t="s">
        <v>527</v>
      </c>
      <c r="T413" s="20" t="s">
        <v>1857</v>
      </c>
    </row>
    <row r="414" spans="1:23" ht="18.75" hidden="1" x14ac:dyDescent="0.3">
      <c r="A414" s="19"/>
      <c r="C414" s="83" t="s">
        <v>73</v>
      </c>
      <c r="D414" s="84" t="s">
        <v>961</v>
      </c>
      <c r="E414" s="429" t="s">
        <v>529</v>
      </c>
      <c r="F414" s="430"/>
      <c r="G414" s="430" t="s">
        <v>694</v>
      </c>
      <c r="H414" s="431"/>
      <c r="I414" s="1">
        <v>12</v>
      </c>
      <c r="J414" s="2"/>
      <c r="K414" s="80">
        <v>17</v>
      </c>
      <c r="L414" s="81">
        <f t="shared" si="12"/>
        <v>204</v>
      </c>
      <c r="M414" s="86" t="s">
        <v>619</v>
      </c>
      <c r="N414" s="388" t="s">
        <v>672</v>
      </c>
      <c r="O414" s="389"/>
      <c r="P414" s="390"/>
      <c r="Q414" s="25"/>
      <c r="R414" s="26">
        <v>0</v>
      </c>
      <c r="S414" s="20" t="s">
        <v>529</v>
      </c>
      <c r="T414" s="20" t="s">
        <v>1858</v>
      </c>
    </row>
    <row r="415" spans="1:23" ht="18.75" hidden="1" x14ac:dyDescent="0.3">
      <c r="A415" s="19"/>
      <c r="C415" s="83" t="s">
        <v>73</v>
      </c>
      <c r="D415" s="84" t="s">
        <v>961</v>
      </c>
      <c r="E415" s="429" t="s">
        <v>695</v>
      </c>
      <c r="F415" s="430"/>
      <c r="G415" s="430" t="s">
        <v>696</v>
      </c>
      <c r="H415" s="431"/>
      <c r="I415" s="1">
        <v>12</v>
      </c>
      <c r="J415" s="2"/>
      <c r="K415" s="80">
        <v>24</v>
      </c>
      <c r="L415" s="81">
        <f t="shared" si="12"/>
        <v>288</v>
      </c>
      <c r="M415" s="86" t="s">
        <v>690</v>
      </c>
      <c r="N415" s="388" t="s">
        <v>697</v>
      </c>
      <c r="O415" s="389"/>
      <c r="P415" s="390"/>
      <c r="Q415" s="25"/>
      <c r="R415" s="26">
        <v>0</v>
      </c>
      <c r="S415" s="20" t="s">
        <v>695</v>
      </c>
      <c r="T415" s="20" t="s">
        <v>1859</v>
      </c>
    </row>
    <row r="416" spans="1:23" ht="18.75" hidden="1" x14ac:dyDescent="0.3">
      <c r="A416" s="19"/>
      <c r="C416" s="83" t="s">
        <v>73</v>
      </c>
      <c r="D416" s="84" t="s">
        <v>964</v>
      </c>
      <c r="E416" s="429" t="s">
        <v>533</v>
      </c>
      <c r="F416" s="430"/>
      <c r="G416" s="430">
        <v>0</v>
      </c>
      <c r="H416" s="431"/>
      <c r="I416" s="1">
        <v>12</v>
      </c>
      <c r="J416" s="2"/>
      <c r="K416" s="80">
        <v>13</v>
      </c>
      <c r="L416" s="81">
        <f t="shared" si="12"/>
        <v>156</v>
      </c>
      <c r="M416" s="86" t="s">
        <v>617</v>
      </c>
      <c r="N416" s="388" t="s">
        <v>583</v>
      </c>
      <c r="O416" s="389"/>
      <c r="P416" s="390"/>
      <c r="Q416" s="25"/>
      <c r="R416" s="26">
        <v>0</v>
      </c>
      <c r="S416" s="20" t="s">
        <v>533</v>
      </c>
      <c r="T416" s="20" t="s">
        <v>1860</v>
      </c>
    </row>
    <row r="417" spans="1:23" ht="18.75" hidden="1" x14ac:dyDescent="0.3">
      <c r="A417" s="19"/>
      <c r="C417" s="83" t="s">
        <v>73</v>
      </c>
      <c r="D417" s="84" t="s">
        <v>964</v>
      </c>
      <c r="E417" s="429" t="s">
        <v>2159</v>
      </c>
      <c r="F417" s="430"/>
      <c r="G417" s="430"/>
      <c r="H417" s="431"/>
      <c r="I417" s="1"/>
      <c r="J417" s="2"/>
      <c r="K417" s="80">
        <v>13</v>
      </c>
      <c r="L417" s="81" t="str">
        <f t="shared" si="12"/>
        <v/>
      </c>
      <c r="M417" s="86" t="s">
        <v>617</v>
      </c>
      <c r="N417" s="388" t="s">
        <v>583</v>
      </c>
      <c r="O417" s="389"/>
      <c r="P417" s="390"/>
      <c r="Q417" s="25"/>
      <c r="R417" s="26">
        <v>23</v>
      </c>
      <c r="S417" s="20" t="s">
        <v>2159</v>
      </c>
    </row>
    <row r="418" spans="1:23" ht="18.75" hidden="1" x14ac:dyDescent="0.3">
      <c r="A418" s="19"/>
      <c r="B418" s="114"/>
      <c r="C418" s="88" t="s">
        <v>73</v>
      </c>
      <c r="D418" s="84" t="s">
        <v>964</v>
      </c>
      <c r="E418" s="429" t="s">
        <v>698</v>
      </c>
      <c r="F418" s="430"/>
      <c r="G418" s="430" t="s">
        <v>699</v>
      </c>
      <c r="H418" s="431"/>
      <c r="I418" s="1">
        <v>12</v>
      </c>
      <c r="J418" s="2"/>
      <c r="K418" s="80">
        <v>13</v>
      </c>
      <c r="L418" s="81">
        <f t="shared" si="12"/>
        <v>156</v>
      </c>
      <c r="M418" s="86" t="s">
        <v>617</v>
      </c>
      <c r="N418" s="388" t="s">
        <v>583</v>
      </c>
      <c r="O418" s="389"/>
      <c r="P418" s="390"/>
      <c r="Q418" s="25"/>
      <c r="R418" s="26">
        <v>-9</v>
      </c>
      <c r="S418" s="20" t="s">
        <v>698</v>
      </c>
      <c r="T418" s="93" t="s">
        <v>1861</v>
      </c>
      <c r="W418" s="27"/>
    </row>
    <row r="419" spans="1:23" ht="18.75" x14ac:dyDescent="0.3">
      <c r="A419" s="19"/>
      <c r="B419" s="114"/>
      <c r="C419" s="88" t="s">
        <v>73</v>
      </c>
      <c r="D419" s="84" t="s">
        <v>964</v>
      </c>
      <c r="E419" s="429" t="s">
        <v>700</v>
      </c>
      <c r="F419" s="430"/>
      <c r="G419" s="430" t="s">
        <v>701</v>
      </c>
      <c r="H419" s="431"/>
      <c r="I419" s="1"/>
      <c r="J419" s="2"/>
      <c r="K419" s="80">
        <v>13</v>
      </c>
      <c r="L419" s="81" t="str">
        <f t="shared" si="12"/>
        <v/>
      </c>
      <c r="M419" s="86" t="s">
        <v>617</v>
      </c>
      <c r="N419" s="388" t="s">
        <v>583</v>
      </c>
      <c r="O419" s="389"/>
      <c r="P419" s="390"/>
      <c r="Q419" s="25"/>
      <c r="R419" s="26">
        <v>129</v>
      </c>
      <c r="S419" s="20" t="s">
        <v>700</v>
      </c>
      <c r="T419" s="93" t="s">
        <v>1862</v>
      </c>
      <c r="W419" s="27"/>
    </row>
    <row r="420" spans="1:23" ht="18.75" hidden="1" x14ac:dyDescent="0.3">
      <c r="A420" s="19"/>
      <c r="C420" s="83" t="s">
        <v>73</v>
      </c>
      <c r="D420" s="84" t="s">
        <v>964</v>
      </c>
      <c r="E420" s="429" t="s">
        <v>702</v>
      </c>
      <c r="F420" s="430"/>
      <c r="G420" s="430" t="s">
        <v>703</v>
      </c>
      <c r="H420" s="431"/>
      <c r="I420" s="1">
        <v>12</v>
      </c>
      <c r="J420" s="2"/>
      <c r="K420" s="80">
        <v>13</v>
      </c>
      <c r="L420" s="81">
        <f t="shared" ref="L420:L422" si="13">IF(AND(I420="",J420=""),"",(I420*K420)+(J420*(K420+3.47)))</f>
        <v>156</v>
      </c>
      <c r="M420" s="86" t="s">
        <v>617</v>
      </c>
      <c r="N420" s="388" t="s">
        <v>583</v>
      </c>
      <c r="O420" s="389"/>
      <c r="P420" s="390"/>
      <c r="Q420" s="25"/>
      <c r="R420" s="26">
        <v>0</v>
      </c>
      <c r="S420" s="20" t="s">
        <v>702</v>
      </c>
      <c r="T420" s="146" t="s">
        <v>1863</v>
      </c>
    </row>
    <row r="421" spans="1:23" ht="18.75" x14ac:dyDescent="0.3">
      <c r="A421" s="19"/>
      <c r="B421" s="114"/>
      <c r="C421" s="88" t="s">
        <v>73</v>
      </c>
      <c r="D421" s="84" t="s">
        <v>964</v>
      </c>
      <c r="E421" s="429" t="s">
        <v>704</v>
      </c>
      <c r="F421" s="430"/>
      <c r="G421" s="430" t="s">
        <v>705</v>
      </c>
      <c r="H421" s="431"/>
      <c r="I421" s="1"/>
      <c r="J421" s="2"/>
      <c r="K421" s="80">
        <v>13</v>
      </c>
      <c r="L421" s="81" t="str">
        <f t="shared" si="13"/>
        <v/>
      </c>
      <c r="M421" s="86" t="s">
        <v>617</v>
      </c>
      <c r="N421" s="388" t="s">
        <v>583</v>
      </c>
      <c r="O421" s="389"/>
      <c r="P421" s="390"/>
      <c r="Q421" s="25"/>
      <c r="R421" s="26">
        <v>47</v>
      </c>
      <c r="S421" s="93" t="s">
        <v>704</v>
      </c>
      <c r="T421" s="146" t="s">
        <v>1864</v>
      </c>
      <c r="W421" s="27"/>
    </row>
    <row r="422" spans="1:23" ht="18.75" x14ac:dyDescent="0.3">
      <c r="A422" s="19"/>
      <c r="B422" s="114"/>
      <c r="C422" s="85" t="s">
        <v>73</v>
      </c>
      <c r="D422" s="84" t="s">
        <v>964</v>
      </c>
      <c r="E422" s="435" t="s">
        <v>706</v>
      </c>
      <c r="F422" s="436"/>
      <c r="G422" s="436" t="s">
        <v>707</v>
      </c>
      <c r="H422" s="437"/>
      <c r="I422" s="1"/>
      <c r="J422" s="2"/>
      <c r="K422" s="82">
        <v>13</v>
      </c>
      <c r="L422" s="81" t="str">
        <f t="shared" si="13"/>
        <v/>
      </c>
      <c r="M422" s="147" t="s">
        <v>619</v>
      </c>
      <c r="N422" s="388" t="s">
        <v>583</v>
      </c>
      <c r="O422" s="389"/>
      <c r="P422" s="390"/>
      <c r="Q422" s="25"/>
      <c r="R422" s="26">
        <v>89</v>
      </c>
      <c r="S422" s="146" t="s">
        <v>706</v>
      </c>
      <c r="T422" s="146" t="s">
        <v>1865</v>
      </c>
      <c r="W422" s="27"/>
    </row>
    <row r="423" spans="1:23" ht="21.75" thickBot="1" x14ac:dyDescent="0.4">
      <c r="A423" s="19"/>
      <c r="B423" s="114"/>
      <c r="C423" s="128"/>
      <c r="D423" s="128"/>
      <c r="E423" s="128"/>
      <c r="F423" s="128"/>
      <c r="G423" s="128"/>
      <c r="H423" s="129"/>
      <c r="I423" s="128"/>
      <c r="J423" s="129"/>
      <c r="K423" s="130"/>
      <c r="L423" s="71">
        <f>SUBTOTAL(9,L353:L422)</f>
        <v>0</v>
      </c>
      <c r="M423" s="96"/>
      <c r="N423" s="130"/>
      <c r="O423" s="131"/>
      <c r="P423" s="132"/>
      <c r="Q423" s="25"/>
      <c r="R423" s="133"/>
      <c r="W423" s="27"/>
    </row>
    <row r="424" spans="1:23" ht="21" customHeight="1" thickTop="1" x14ac:dyDescent="0.45">
      <c r="A424" s="19"/>
      <c r="B424" s="114"/>
      <c r="C424" s="70"/>
      <c r="D424" s="134"/>
      <c r="E424" s="444" t="s">
        <v>708</v>
      </c>
      <c r="F424" s="444"/>
      <c r="G424" s="444"/>
      <c r="H424" s="444"/>
      <c r="I424" s="135"/>
      <c r="J424" s="136"/>
      <c r="K424" s="137"/>
      <c r="L424" s="137"/>
      <c r="M424" s="48"/>
      <c r="N424" s="138"/>
      <c r="O424" s="139"/>
      <c r="P424" s="140"/>
      <c r="Q424" s="25"/>
      <c r="R424" s="133"/>
      <c r="W424" s="27"/>
    </row>
    <row r="425" spans="1:23" ht="43.5" customHeight="1" x14ac:dyDescent="0.35">
      <c r="A425" s="19"/>
      <c r="B425" s="114"/>
      <c r="C425" s="141"/>
      <c r="D425" s="142"/>
      <c r="E425" s="507" t="s">
        <v>2549</v>
      </c>
      <c r="F425" s="507"/>
      <c r="G425" s="507"/>
      <c r="H425" s="508"/>
      <c r="I425" s="108" t="s">
        <v>37</v>
      </c>
      <c r="J425" s="109" t="s">
        <v>72</v>
      </c>
      <c r="K425" s="110" t="s">
        <v>39</v>
      </c>
      <c r="L425" s="353" t="s">
        <v>40</v>
      </c>
      <c r="M425" s="112" t="s">
        <v>41</v>
      </c>
      <c r="N425" s="408" t="s">
        <v>42</v>
      </c>
      <c r="O425" s="408"/>
      <c r="P425" s="409"/>
      <c r="Q425" s="25"/>
      <c r="R425" s="133"/>
      <c r="W425" s="27"/>
    </row>
    <row r="426" spans="1:23" ht="18.75" x14ac:dyDescent="0.3">
      <c r="A426" s="19"/>
      <c r="B426" s="114"/>
      <c r="C426" s="127" t="s">
        <v>91</v>
      </c>
      <c r="D426" s="95" t="s">
        <v>709</v>
      </c>
      <c r="E426" s="438" t="s">
        <v>2143</v>
      </c>
      <c r="F426" s="439"/>
      <c r="G426" s="439" t="s">
        <v>710</v>
      </c>
      <c r="H426" s="440"/>
      <c r="I426" s="1"/>
      <c r="J426" s="7"/>
      <c r="K426" s="124">
        <v>2.65</v>
      </c>
      <c r="L426" s="81" t="str">
        <f t="shared" ref="L426:L503" si="14">IF(AND(I426="",J426=""),"",(I426*K426)+(J426*(K426+2.1)))</f>
        <v/>
      </c>
      <c r="M426" s="91" t="s">
        <v>98</v>
      </c>
      <c r="N426" s="388" t="s">
        <v>95</v>
      </c>
      <c r="O426" s="389"/>
      <c r="P426" s="390"/>
      <c r="Q426" s="25"/>
      <c r="R426" s="26">
        <v>206</v>
      </c>
      <c r="S426" s="20" t="s">
        <v>2398</v>
      </c>
      <c r="T426" s="20" t="s">
        <v>2143</v>
      </c>
      <c r="V426" s="20" t="s">
        <v>710</v>
      </c>
      <c r="W426" s="27"/>
    </row>
    <row r="427" spans="1:23" ht="18.75" hidden="1" x14ac:dyDescent="0.3">
      <c r="A427" s="19"/>
      <c r="C427" s="83" t="s">
        <v>91</v>
      </c>
      <c r="D427" s="84" t="s">
        <v>709</v>
      </c>
      <c r="E427" s="429" t="s">
        <v>711</v>
      </c>
      <c r="F427" s="430"/>
      <c r="G427" s="430" t="s">
        <v>712</v>
      </c>
      <c r="H427" s="431"/>
      <c r="I427" s="1">
        <v>12</v>
      </c>
      <c r="J427" s="7"/>
      <c r="K427" s="125">
        <v>2.65</v>
      </c>
      <c r="L427" s="81">
        <f t="shared" si="14"/>
        <v>31.799999999999997</v>
      </c>
      <c r="M427" s="80" t="s">
        <v>98</v>
      </c>
      <c r="N427" s="388" t="s">
        <v>95</v>
      </c>
      <c r="O427" s="389"/>
      <c r="P427" s="390"/>
      <c r="Q427" s="25"/>
      <c r="R427" s="26">
        <v>0</v>
      </c>
      <c r="S427" s="20" t="s">
        <v>2399</v>
      </c>
      <c r="T427" s="20" t="s">
        <v>711</v>
      </c>
      <c r="V427" s="20" t="s">
        <v>712</v>
      </c>
    </row>
    <row r="428" spans="1:23" ht="18.75" hidden="1" x14ac:dyDescent="0.3">
      <c r="A428" s="19"/>
      <c r="C428" s="83" t="s">
        <v>91</v>
      </c>
      <c r="D428" s="84" t="s">
        <v>709</v>
      </c>
      <c r="E428" s="429" t="s">
        <v>713</v>
      </c>
      <c r="F428" s="430"/>
      <c r="G428" s="430" t="s">
        <v>714</v>
      </c>
      <c r="H428" s="431"/>
      <c r="I428" s="1">
        <v>12</v>
      </c>
      <c r="J428" s="7"/>
      <c r="K428" s="125">
        <v>2.65</v>
      </c>
      <c r="L428" s="81">
        <f t="shared" si="14"/>
        <v>31.799999999999997</v>
      </c>
      <c r="M428" s="80" t="s">
        <v>715</v>
      </c>
      <c r="N428" s="388" t="s">
        <v>95</v>
      </c>
      <c r="O428" s="389"/>
      <c r="P428" s="390"/>
      <c r="Q428" s="25"/>
      <c r="R428" s="26">
        <v>0</v>
      </c>
      <c r="S428" s="20" t="s">
        <v>2400</v>
      </c>
      <c r="T428" s="20" t="s">
        <v>713</v>
      </c>
      <c r="V428" s="20" t="s">
        <v>714</v>
      </c>
    </row>
    <row r="429" spans="1:23" ht="18.75" hidden="1" x14ac:dyDescent="0.3">
      <c r="A429" s="19"/>
      <c r="C429" s="83" t="s">
        <v>91</v>
      </c>
      <c r="D429" s="84" t="s">
        <v>709</v>
      </c>
      <c r="E429" s="429" t="s">
        <v>716</v>
      </c>
      <c r="F429" s="430"/>
      <c r="G429" s="430" t="s">
        <v>717</v>
      </c>
      <c r="H429" s="431"/>
      <c r="I429" s="1">
        <v>12</v>
      </c>
      <c r="J429" s="7"/>
      <c r="K429" s="125">
        <v>2.65</v>
      </c>
      <c r="L429" s="81">
        <f t="shared" si="14"/>
        <v>31.799999999999997</v>
      </c>
      <c r="M429" s="80" t="s">
        <v>718</v>
      </c>
      <c r="N429" s="388" t="s">
        <v>95</v>
      </c>
      <c r="O429" s="389"/>
      <c r="P429" s="390"/>
      <c r="Q429" s="25"/>
      <c r="R429" s="26">
        <v>0</v>
      </c>
      <c r="S429" s="20" t="s">
        <v>2401</v>
      </c>
      <c r="T429" s="20" t="s">
        <v>716</v>
      </c>
      <c r="V429" s="20" t="s">
        <v>717</v>
      </c>
    </row>
    <row r="430" spans="1:23" ht="18.75" hidden="1" x14ac:dyDescent="0.3">
      <c r="A430" s="19"/>
      <c r="C430" s="83" t="s">
        <v>91</v>
      </c>
      <c r="D430" s="84" t="s">
        <v>709</v>
      </c>
      <c r="E430" s="429" t="s">
        <v>719</v>
      </c>
      <c r="F430" s="430"/>
      <c r="G430" s="430" t="s">
        <v>720</v>
      </c>
      <c r="H430" s="431"/>
      <c r="I430" s="1">
        <v>12</v>
      </c>
      <c r="J430" s="7"/>
      <c r="K430" s="125">
        <v>2.65</v>
      </c>
      <c r="L430" s="81">
        <f t="shared" si="14"/>
        <v>31.799999999999997</v>
      </c>
      <c r="M430" s="80" t="s">
        <v>718</v>
      </c>
      <c r="N430" s="388" t="s">
        <v>95</v>
      </c>
      <c r="O430" s="389"/>
      <c r="P430" s="390"/>
      <c r="Q430" s="25"/>
      <c r="R430" s="26">
        <v>0</v>
      </c>
      <c r="S430" s="20" t="s">
        <v>2402</v>
      </c>
      <c r="T430" s="20" t="s">
        <v>719</v>
      </c>
      <c r="V430" s="20" t="s">
        <v>720</v>
      </c>
    </row>
    <row r="431" spans="1:23" ht="18.75" hidden="1" x14ac:dyDescent="0.3">
      <c r="A431" s="19"/>
      <c r="C431" s="83" t="s">
        <v>91</v>
      </c>
      <c r="D431" s="84" t="s">
        <v>709</v>
      </c>
      <c r="E431" s="429" t="s">
        <v>721</v>
      </c>
      <c r="F431" s="430"/>
      <c r="G431" s="430" t="s">
        <v>722</v>
      </c>
      <c r="H431" s="431"/>
      <c r="I431" s="1">
        <v>12</v>
      </c>
      <c r="J431" s="7"/>
      <c r="K431" s="125">
        <v>2.65</v>
      </c>
      <c r="L431" s="81">
        <f t="shared" si="14"/>
        <v>31.799999999999997</v>
      </c>
      <c r="M431" s="80" t="s">
        <v>718</v>
      </c>
      <c r="N431" s="388" t="s">
        <v>95</v>
      </c>
      <c r="O431" s="389"/>
      <c r="P431" s="390"/>
      <c r="Q431" s="25"/>
      <c r="R431" s="26">
        <v>3</v>
      </c>
      <c r="S431" s="93" t="s">
        <v>2403</v>
      </c>
      <c r="T431" s="20" t="s">
        <v>721</v>
      </c>
      <c r="V431" s="20" t="s">
        <v>722</v>
      </c>
    </row>
    <row r="432" spans="1:23" ht="18.75" hidden="1" x14ac:dyDescent="0.3">
      <c r="A432" s="19"/>
      <c r="C432" s="83" t="s">
        <v>91</v>
      </c>
      <c r="D432" s="84" t="s">
        <v>709</v>
      </c>
      <c r="E432" s="429" t="s">
        <v>723</v>
      </c>
      <c r="F432" s="430"/>
      <c r="G432" s="430" t="s">
        <v>724</v>
      </c>
      <c r="H432" s="431"/>
      <c r="I432" s="1">
        <v>12</v>
      </c>
      <c r="J432" s="7"/>
      <c r="K432" s="125">
        <v>2.65</v>
      </c>
      <c r="L432" s="81">
        <f t="shared" si="14"/>
        <v>31.799999999999997</v>
      </c>
      <c r="M432" s="80" t="s">
        <v>718</v>
      </c>
      <c r="N432" s="388" t="s">
        <v>95</v>
      </c>
      <c r="O432" s="389"/>
      <c r="P432" s="390"/>
      <c r="Q432" s="25"/>
      <c r="R432" s="26">
        <v>0</v>
      </c>
      <c r="S432" s="20" t="s">
        <v>2404</v>
      </c>
      <c r="T432" s="20" t="s">
        <v>723</v>
      </c>
      <c r="V432" s="20" t="s">
        <v>724</v>
      </c>
    </row>
    <row r="433" spans="1:23" ht="18.75" hidden="1" x14ac:dyDescent="0.3">
      <c r="A433" s="19"/>
      <c r="C433" s="86" t="s">
        <v>91</v>
      </c>
      <c r="D433" s="84" t="s">
        <v>709</v>
      </c>
      <c r="E433" s="429" t="s">
        <v>725</v>
      </c>
      <c r="F433" s="430"/>
      <c r="G433" s="430" t="s">
        <v>726</v>
      </c>
      <c r="H433" s="431"/>
      <c r="I433" s="1">
        <v>12</v>
      </c>
      <c r="J433" s="7"/>
      <c r="K433" s="125">
        <v>2.65</v>
      </c>
      <c r="L433" s="81">
        <f t="shared" si="14"/>
        <v>31.799999999999997</v>
      </c>
      <c r="M433" s="80" t="s">
        <v>94</v>
      </c>
      <c r="N433" s="388" t="s">
        <v>95</v>
      </c>
      <c r="O433" s="389"/>
      <c r="P433" s="390"/>
      <c r="Q433" s="25"/>
      <c r="R433" s="26">
        <v>0</v>
      </c>
      <c r="S433" s="20" t="s">
        <v>2405</v>
      </c>
      <c r="T433" s="20" t="s">
        <v>725</v>
      </c>
      <c r="V433" s="20" t="s">
        <v>726</v>
      </c>
    </row>
    <row r="434" spans="1:23" ht="18.75" hidden="1" x14ac:dyDescent="0.3">
      <c r="A434" s="19"/>
      <c r="C434" s="86" t="s">
        <v>91</v>
      </c>
      <c r="D434" s="84" t="s">
        <v>709</v>
      </c>
      <c r="E434" s="429" t="s">
        <v>727</v>
      </c>
      <c r="F434" s="430"/>
      <c r="G434" s="430" t="s">
        <v>728</v>
      </c>
      <c r="H434" s="431"/>
      <c r="I434" s="1">
        <v>12</v>
      </c>
      <c r="J434" s="7"/>
      <c r="K434" s="125">
        <v>2.65</v>
      </c>
      <c r="L434" s="81">
        <f t="shared" si="14"/>
        <v>31.799999999999997</v>
      </c>
      <c r="M434" s="80" t="s">
        <v>94</v>
      </c>
      <c r="N434" s="388" t="s">
        <v>95</v>
      </c>
      <c r="O434" s="389"/>
      <c r="P434" s="390"/>
      <c r="Q434" s="25"/>
      <c r="R434" s="26">
        <v>0</v>
      </c>
      <c r="S434" s="93" t="s">
        <v>2406</v>
      </c>
      <c r="T434" s="93" t="s">
        <v>727</v>
      </c>
      <c r="V434" s="20" t="s">
        <v>728</v>
      </c>
    </row>
    <row r="435" spans="1:23" ht="18.75" hidden="1" x14ac:dyDescent="0.3">
      <c r="A435" s="19"/>
      <c r="C435" s="86" t="s">
        <v>91</v>
      </c>
      <c r="D435" s="84" t="s">
        <v>709</v>
      </c>
      <c r="E435" s="429" t="s">
        <v>729</v>
      </c>
      <c r="F435" s="430"/>
      <c r="G435" s="430" t="s">
        <v>730</v>
      </c>
      <c r="H435" s="431"/>
      <c r="I435" s="1">
        <v>12</v>
      </c>
      <c r="J435" s="7"/>
      <c r="K435" s="125">
        <v>2.65</v>
      </c>
      <c r="L435" s="81">
        <f>IF(AND(I435="",J435=""),"",(I435*K436)+(J435*(K436+2.1)))</f>
        <v>31.799999999999997</v>
      </c>
      <c r="M435" s="80" t="s">
        <v>731</v>
      </c>
      <c r="N435" s="388" t="s">
        <v>95</v>
      </c>
      <c r="O435" s="389"/>
      <c r="P435" s="390"/>
      <c r="Q435" s="25"/>
      <c r="R435" s="26">
        <v>11</v>
      </c>
      <c r="S435" s="93" t="s">
        <v>2407</v>
      </c>
      <c r="T435" s="93" t="s">
        <v>729</v>
      </c>
      <c r="V435" s="20" t="s">
        <v>730</v>
      </c>
      <c r="W435" s="27"/>
    </row>
    <row r="436" spans="1:23" ht="18.75" hidden="1" x14ac:dyDescent="0.3">
      <c r="A436" s="19"/>
      <c r="C436" s="86" t="s">
        <v>91</v>
      </c>
      <c r="D436" s="84" t="s">
        <v>709</v>
      </c>
      <c r="E436" s="429" t="s">
        <v>1786</v>
      </c>
      <c r="F436" s="430"/>
      <c r="G436" s="430"/>
      <c r="H436" s="431"/>
      <c r="I436" s="1">
        <v>12</v>
      </c>
      <c r="J436" s="7"/>
      <c r="K436" s="125">
        <v>2.65</v>
      </c>
      <c r="L436" s="81">
        <f>IF(AND(I436="",J436=""),"",(I436*K437)+(J436*(K437+2.1)))</f>
        <v>31.799999999999997</v>
      </c>
      <c r="M436" s="80" t="s">
        <v>2149</v>
      </c>
      <c r="N436" s="388" t="s">
        <v>95</v>
      </c>
      <c r="O436" s="389"/>
      <c r="P436" s="390"/>
      <c r="Q436" s="25"/>
      <c r="R436" s="26">
        <v>0</v>
      </c>
      <c r="S436" s="93" t="s">
        <v>2408</v>
      </c>
      <c r="T436" s="93" t="s">
        <v>1786</v>
      </c>
    </row>
    <row r="437" spans="1:23" ht="18.75" hidden="1" x14ac:dyDescent="0.3">
      <c r="A437" s="19"/>
      <c r="C437" s="86" t="s">
        <v>91</v>
      </c>
      <c r="D437" s="84" t="s">
        <v>709</v>
      </c>
      <c r="E437" s="429" t="s">
        <v>732</v>
      </c>
      <c r="F437" s="430"/>
      <c r="G437" s="430" t="s">
        <v>733</v>
      </c>
      <c r="H437" s="431"/>
      <c r="I437" s="1">
        <v>12</v>
      </c>
      <c r="J437" s="7"/>
      <c r="K437" s="125">
        <v>2.65</v>
      </c>
      <c r="L437" s="81">
        <f t="shared" si="14"/>
        <v>31.799999999999997</v>
      </c>
      <c r="M437" s="80" t="s">
        <v>731</v>
      </c>
      <c r="N437" s="388" t="s">
        <v>95</v>
      </c>
      <c r="O437" s="389"/>
      <c r="P437" s="390"/>
      <c r="Q437" s="25"/>
      <c r="R437" s="26">
        <v>0</v>
      </c>
      <c r="S437" s="93" t="s">
        <v>2409</v>
      </c>
      <c r="T437" s="93" t="s">
        <v>732</v>
      </c>
      <c r="V437" s="20" t="s">
        <v>733</v>
      </c>
    </row>
    <row r="438" spans="1:23" ht="18.75" hidden="1" x14ac:dyDescent="0.3">
      <c r="A438" s="19"/>
      <c r="C438" s="86" t="s">
        <v>91</v>
      </c>
      <c r="D438" s="84" t="s">
        <v>709</v>
      </c>
      <c r="E438" s="429" t="s">
        <v>734</v>
      </c>
      <c r="F438" s="430"/>
      <c r="G438" s="430" t="s">
        <v>735</v>
      </c>
      <c r="H438" s="431"/>
      <c r="I438" s="1">
        <v>12</v>
      </c>
      <c r="J438" s="7"/>
      <c r="K438" s="125">
        <v>2.65</v>
      </c>
      <c r="L438" s="81">
        <f t="shared" si="14"/>
        <v>31.799999999999997</v>
      </c>
      <c r="M438" s="80" t="s">
        <v>731</v>
      </c>
      <c r="N438" s="388" t="s">
        <v>95</v>
      </c>
      <c r="O438" s="389"/>
      <c r="P438" s="390"/>
      <c r="Q438" s="25"/>
      <c r="R438" s="26">
        <v>0</v>
      </c>
      <c r="S438" s="20" t="s">
        <v>2410</v>
      </c>
      <c r="T438" s="93" t="s">
        <v>734</v>
      </c>
      <c r="V438" s="20" t="s">
        <v>735</v>
      </c>
    </row>
    <row r="439" spans="1:23" ht="18.75" hidden="1" x14ac:dyDescent="0.3">
      <c r="A439" s="19"/>
      <c r="C439" s="86" t="s">
        <v>91</v>
      </c>
      <c r="D439" s="84" t="s">
        <v>709</v>
      </c>
      <c r="E439" s="429" t="s">
        <v>736</v>
      </c>
      <c r="F439" s="430"/>
      <c r="G439" s="430" t="s">
        <v>737</v>
      </c>
      <c r="H439" s="431"/>
      <c r="I439" s="1">
        <v>12</v>
      </c>
      <c r="J439" s="7"/>
      <c r="K439" s="125">
        <v>2.65</v>
      </c>
      <c r="L439" s="81">
        <f t="shared" si="14"/>
        <v>31.799999999999997</v>
      </c>
      <c r="M439" s="80" t="s">
        <v>731</v>
      </c>
      <c r="N439" s="388" t="s">
        <v>95</v>
      </c>
      <c r="O439" s="389"/>
      <c r="P439" s="390"/>
      <c r="Q439" s="25"/>
      <c r="R439" s="26">
        <v>0</v>
      </c>
      <c r="S439" s="93" t="s">
        <v>2411</v>
      </c>
      <c r="T439" s="93" t="s">
        <v>736</v>
      </c>
      <c r="V439" s="20" t="s">
        <v>737</v>
      </c>
    </row>
    <row r="440" spans="1:23" ht="18.75" hidden="1" x14ac:dyDescent="0.3">
      <c r="A440" s="19"/>
      <c r="C440" s="86" t="s">
        <v>91</v>
      </c>
      <c r="D440" s="84" t="s">
        <v>709</v>
      </c>
      <c r="E440" s="429" t="s">
        <v>2161</v>
      </c>
      <c r="F440" s="430"/>
      <c r="G440" s="430"/>
      <c r="H440" s="431"/>
      <c r="I440" s="1">
        <v>12</v>
      </c>
      <c r="J440" s="7"/>
      <c r="K440" s="125">
        <v>2.65</v>
      </c>
      <c r="L440" s="81">
        <f t="shared" ref="L440" si="15">IF(AND(I440="",J440=""),"",(I440*K440)+(J440*(K440+2.1)))</f>
        <v>31.799999999999997</v>
      </c>
      <c r="M440" s="80"/>
      <c r="N440" s="388" t="s">
        <v>95</v>
      </c>
      <c r="O440" s="389"/>
      <c r="P440" s="390"/>
      <c r="Q440" s="25"/>
      <c r="R440" s="26">
        <v>0</v>
      </c>
      <c r="S440" s="93" t="s">
        <v>2412</v>
      </c>
      <c r="T440" s="93" t="s">
        <v>2161</v>
      </c>
    </row>
    <row r="441" spans="1:23" ht="18.75" hidden="1" x14ac:dyDescent="0.3">
      <c r="A441" s="19"/>
      <c r="C441" s="86" t="s">
        <v>91</v>
      </c>
      <c r="D441" s="84" t="s">
        <v>709</v>
      </c>
      <c r="E441" s="429" t="s">
        <v>738</v>
      </c>
      <c r="F441" s="430"/>
      <c r="G441" s="430" t="s">
        <v>739</v>
      </c>
      <c r="H441" s="431"/>
      <c r="I441" s="1">
        <v>12</v>
      </c>
      <c r="J441" s="7"/>
      <c r="K441" s="125">
        <v>2.65</v>
      </c>
      <c r="L441" s="81">
        <f t="shared" si="14"/>
        <v>31.799999999999997</v>
      </c>
      <c r="M441" s="80" t="s">
        <v>2149</v>
      </c>
      <c r="N441" s="388" t="s">
        <v>95</v>
      </c>
      <c r="O441" s="389"/>
      <c r="P441" s="390"/>
      <c r="Q441" s="25"/>
      <c r="R441" s="26">
        <v>0</v>
      </c>
      <c r="S441" s="20" t="s">
        <v>2413</v>
      </c>
      <c r="T441" s="93" t="s">
        <v>738</v>
      </c>
      <c r="V441" s="20" t="s">
        <v>739</v>
      </c>
    </row>
    <row r="442" spans="1:23" ht="18.75" hidden="1" x14ac:dyDescent="0.3">
      <c r="A442" s="19"/>
      <c r="C442" s="86" t="s">
        <v>91</v>
      </c>
      <c r="D442" s="84" t="s">
        <v>709</v>
      </c>
      <c r="E442" s="429" t="s">
        <v>740</v>
      </c>
      <c r="F442" s="430"/>
      <c r="G442" s="430" t="s">
        <v>741</v>
      </c>
      <c r="H442" s="431"/>
      <c r="I442" s="1">
        <v>12</v>
      </c>
      <c r="J442" s="7"/>
      <c r="K442" s="125">
        <v>2.65</v>
      </c>
      <c r="L442" s="81">
        <f t="shared" si="14"/>
        <v>31.799999999999997</v>
      </c>
      <c r="M442" s="80" t="s">
        <v>2149</v>
      </c>
      <c r="N442" s="388" t="s">
        <v>95</v>
      </c>
      <c r="O442" s="389"/>
      <c r="P442" s="390"/>
      <c r="Q442" s="25"/>
      <c r="R442" s="26">
        <v>0</v>
      </c>
      <c r="S442" s="93" t="s">
        <v>2414</v>
      </c>
      <c r="T442" s="93" t="s">
        <v>740</v>
      </c>
      <c r="V442" s="20" t="s">
        <v>741</v>
      </c>
    </row>
    <row r="443" spans="1:23" ht="18.75" hidden="1" x14ac:dyDescent="0.3">
      <c r="A443" s="19"/>
      <c r="C443" s="86" t="s">
        <v>91</v>
      </c>
      <c r="D443" s="84" t="s">
        <v>709</v>
      </c>
      <c r="E443" s="429" t="s">
        <v>742</v>
      </c>
      <c r="F443" s="430"/>
      <c r="G443" s="430" t="s">
        <v>743</v>
      </c>
      <c r="H443" s="431"/>
      <c r="I443" s="1">
        <v>12</v>
      </c>
      <c r="J443" s="7"/>
      <c r="K443" s="125">
        <v>2.65</v>
      </c>
      <c r="L443" s="81">
        <f t="shared" si="14"/>
        <v>31.799999999999997</v>
      </c>
      <c r="M443" s="80" t="s">
        <v>2149</v>
      </c>
      <c r="N443" s="388" t="s">
        <v>95</v>
      </c>
      <c r="O443" s="389"/>
      <c r="P443" s="390"/>
      <c r="Q443" s="25"/>
      <c r="R443" s="26">
        <v>0</v>
      </c>
      <c r="S443" s="20" t="s">
        <v>2415</v>
      </c>
      <c r="T443" s="93" t="s">
        <v>742</v>
      </c>
      <c r="V443" s="20" t="s">
        <v>743</v>
      </c>
    </row>
    <row r="444" spans="1:23" ht="18.75" hidden="1" x14ac:dyDescent="0.3">
      <c r="A444" s="19"/>
      <c r="C444" s="86" t="s">
        <v>91</v>
      </c>
      <c r="D444" s="84" t="s">
        <v>709</v>
      </c>
      <c r="E444" s="429" t="s">
        <v>744</v>
      </c>
      <c r="F444" s="430"/>
      <c r="G444" s="430" t="s">
        <v>745</v>
      </c>
      <c r="H444" s="431"/>
      <c r="I444" s="1">
        <v>12</v>
      </c>
      <c r="J444" s="7"/>
      <c r="K444" s="125">
        <v>2.65</v>
      </c>
      <c r="L444" s="81">
        <f t="shared" si="14"/>
        <v>31.799999999999997</v>
      </c>
      <c r="M444" s="80" t="s">
        <v>2149</v>
      </c>
      <c r="N444" s="388" t="s">
        <v>95</v>
      </c>
      <c r="O444" s="389"/>
      <c r="P444" s="390"/>
      <c r="Q444" s="25"/>
      <c r="R444" s="26">
        <v>0</v>
      </c>
      <c r="S444" s="20" t="s">
        <v>2416</v>
      </c>
      <c r="T444" s="93" t="s">
        <v>744</v>
      </c>
      <c r="V444" s="20" t="s">
        <v>745</v>
      </c>
    </row>
    <row r="445" spans="1:23" ht="18.75" hidden="1" x14ac:dyDescent="0.3">
      <c r="A445" s="19"/>
      <c r="C445" s="86" t="s">
        <v>91</v>
      </c>
      <c r="D445" s="84" t="s">
        <v>709</v>
      </c>
      <c r="E445" s="429" t="s">
        <v>746</v>
      </c>
      <c r="F445" s="430"/>
      <c r="G445" s="430" t="s">
        <v>747</v>
      </c>
      <c r="H445" s="431"/>
      <c r="I445" s="1">
        <v>12</v>
      </c>
      <c r="J445" s="7"/>
      <c r="K445" s="125">
        <v>2.65</v>
      </c>
      <c r="L445" s="81">
        <f t="shared" si="14"/>
        <v>31.799999999999997</v>
      </c>
      <c r="M445" s="80" t="s">
        <v>2149</v>
      </c>
      <c r="N445" s="388" t="s">
        <v>95</v>
      </c>
      <c r="O445" s="389"/>
      <c r="P445" s="390"/>
      <c r="Q445" s="25"/>
      <c r="R445" s="26">
        <v>0</v>
      </c>
      <c r="S445" s="20" t="s">
        <v>2417</v>
      </c>
      <c r="T445" s="93" t="s">
        <v>746</v>
      </c>
      <c r="V445" s="20" t="s">
        <v>747</v>
      </c>
    </row>
    <row r="446" spans="1:23" ht="18.75" hidden="1" x14ac:dyDescent="0.3">
      <c r="A446" s="19"/>
      <c r="C446" s="83" t="s">
        <v>91</v>
      </c>
      <c r="D446" s="84" t="s">
        <v>709</v>
      </c>
      <c r="E446" s="429" t="s">
        <v>748</v>
      </c>
      <c r="F446" s="430"/>
      <c r="G446" s="430" t="s">
        <v>749</v>
      </c>
      <c r="H446" s="431"/>
      <c r="I446" s="1">
        <v>12</v>
      </c>
      <c r="J446" s="7"/>
      <c r="K446" s="125">
        <v>2.65</v>
      </c>
      <c r="L446" s="81">
        <f t="shared" si="14"/>
        <v>31.799999999999997</v>
      </c>
      <c r="M446" s="80" t="s">
        <v>2149</v>
      </c>
      <c r="N446" s="388" t="s">
        <v>95</v>
      </c>
      <c r="O446" s="389"/>
      <c r="P446" s="390"/>
      <c r="Q446" s="25"/>
      <c r="R446" s="26">
        <v>0</v>
      </c>
      <c r="S446" s="20" t="s">
        <v>2418</v>
      </c>
      <c r="T446" s="93" t="s">
        <v>748</v>
      </c>
      <c r="V446" s="20" t="s">
        <v>749</v>
      </c>
    </row>
    <row r="447" spans="1:23" ht="18.75" hidden="1" x14ac:dyDescent="0.3">
      <c r="A447" s="19"/>
      <c r="B447" s="114"/>
      <c r="C447" s="88" t="s">
        <v>91</v>
      </c>
      <c r="D447" s="84" t="s">
        <v>709</v>
      </c>
      <c r="E447" s="429" t="s">
        <v>750</v>
      </c>
      <c r="F447" s="430"/>
      <c r="G447" s="430" t="s">
        <v>751</v>
      </c>
      <c r="H447" s="431"/>
      <c r="I447" s="1">
        <v>12</v>
      </c>
      <c r="J447" s="7"/>
      <c r="K447" s="125">
        <v>2.65</v>
      </c>
      <c r="L447" s="81">
        <f t="shared" si="14"/>
        <v>31.799999999999997</v>
      </c>
      <c r="M447" s="80" t="s">
        <v>752</v>
      </c>
      <c r="N447" s="388" t="s">
        <v>95</v>
      </c>
      <c r="O447" s="389"/>
      <c r="P447" s="390"/>
      <c r="Q447" s="25"/>
      <c r="R447" s="26">
        <v>0</v>
      </c>
      <c r="S447" s="93" t="s">
        <v>2419</v>
      </c>
      <c r="T447" s="93" t="s">
        <v>750</v>
      </c>
      <c r="V447" s="20" t="s">
        <v>751</v>
      </c>
      <c r="W447" s="27"/>
    </row>
    <row r="448" spans="1:23" ht="18.75" x14ac:dyDescent="0.3">
      <c r="A448" s="19"/>
      <c r="C448" s="83" t="s">
        <v>91</v>
      </c>
      <c r="D448" s="84" t="s">
        <v>709</v>
      </c>
      <c r="E448" s="504" t="s">
        <v>753</v>
      </c>
      <c r="F448" s="505"/>
      <c r="G448" s="505" t="s">
        <v>754</v>
      </c>
      <c r="H448" s="506"/>
      <c r="I448" s="1"/>
      <c r="J448" s="7"/>
      <c r="K448" s="125">
        <v>2.65</v>
      </c>
      <c r="L448" s="81" t="str">
        <f t="shared" si="14"/>
        <v/>
      </c>
      <c r="M448" s="80" t="s">
        <v>755</v>
      </c>
      <c r="N448" s="388" t="s">
        <v>95</v>
      </c>
      <c r="O448" s="389"/>
      <c r="P448" s="390"/>
      <c r="Q448" s="25"/>
      <c r="R448" s="26">
        <v>64</v>
      </c>
      <c r="S448" s="93" t="s">
        <v>2420</v>
      </c>
      <c r="T448" s="93" t="s">
        <v>753</v>
      </c>
      <c r="V448" s="20" t="s">
        <v>754</v>
      </c>
    </row>
    <row r="449" spans="1:23" ht="18.75" hidden="1" x14ac:dyDescent="0.3">
      <c r="A449" s="19"/>
      <c r="C449" s="83" t="s">
        <v>91</v>
      </c>
      <c r="D449" s="84" t="s">
        <v>709</v>
      </c>
      <c r="E449" s="429" t="s">
        <v>756</v>
      </c>
      <c r="F449" s="430"/>
      <c r="G449" s="430" t="s">
        <v>757</v>
      </c>
      <c r="H449" s="431"/>
      <c r="I449" s="1">
        <v>12</v>
      </c>
      <c r="J449" s="7"/>
      <c r="K449" s="125">
        <v>2.65</v>
      </c>
      <c r="L449" s="81">
        <f t="shared" si="14"/>
        <v>31.799999999999997</v>
      </c>
      <c r="M449" s="80" t="s">
        <v>464</v>
      </c>
      <c r="N449" s="388" t="s">
        <v>95</v>
      </c>
      <c r="O449" s="389"/>
      <c r="P449" s="390"/>
      <c r="Q449" s="25"/>
      <c r="R449" s="26">
        <v>0</v>
      </c>
      <c r="S449" s="93" t="s">
        <v>2421</v>
      </c>
      <c r="T449" s="93" t="s">
        <v>756</v>
      </c>
      <c r="V449" s="20" t="s">
        <v>757</v>
      </c>
    </row>
    <row r="450" spans="1:23" ht="18.75" hidden="1" x14ac:dyDescent="0.3">
      <c r="A450" s="19"/>
      <c r="B450" s="114"/>
      <c r="C450" s="88" t="s">
        <v>91</v>
      </c>
      <c r="D450" s="84" t="s">
        <v>709</v>
      </c>
      <c r="E450" s="429" t="s">
        <v>758</v>
      </c>
      <c r="F450" s="430"/>
      <c r="G450" s="430" t="s">
        <v>759</v>
      </c>
      <c r="H450" s="431"/>
      <c r="I450" s="1">
        <v>12</v>
      </c>
      <c r="J450" s="7"/>
      <c r="K450" s="125">
        <v>2.65</v>
      </c>
      <c r="L450" s="81">
        <f t="shared" si="14"/>
        <v>31.799999999999997</v>
      </c>
      <c r="M450" s="80" t="s">
        <v>464</v>
      </c>
      <c r="N450" s="388" t="s">
        <v>95</v>
      </c>
      <c r="O450" s="389"/>
      <c r="P450" s="390"/>
      <c r="Q450" s="25"/>
      <c r="R450" s="26">
        <v>29</v>
      </c>
      <c r="S450" s="20" t="s">
        <v>2422</v>
      </c>
      <c r="T450" s="93" t="s">
        <v>758</v>
      </c>
      <c r="V450" s="20" t="s">
        <v>759</v>
      </c>
      <c r="W450" s="27"/>
    </row>
    <row r="451" spans="1:23" ht="18.75" hidden="1" x14ac:dyDescent="0.3">
      <c r="A451" s="19"/>
      <c r="C451" s="83" t="s">
        <v>91</v>
      </c>
      <c r="D451" s="84" t="s">
        <v>709</v>
      </c>
      <c r="E451" s="429" t="s">
        <v>760</v>
      </c>
      <c r="F451" s="430"/>
      <c r="G451" s="430" t="s">
        <v>761</v>
      </c>
      <c r="H451" s="431"/>
      <c r="I451" s="1">
        <v>12</v>
      </c>
      <c r="J451" s="7"/>
      <c r="K451" s="125">
        <v>2.65</v>
      </c>
      <c r="L451" s="81">
        <f t="shared" si="14"/>
        <v>31.799999999999997</v>
      </c>
      <c r="M451" s="80" t="s">
        <v>365</v>
      </c>
      <c r="N451" s="388" t="s">
        <v>95</v>
      </c>
      <c r="O451" s="389"/>
      <c r="P451" s="390"/>
      <c r="Q451" s="25"/>
      <c r="R451" s="26">
        <v>0</v>
      </c>
      <c r="S451" s="93" t="s">
        <v>2423</v>
      </c>
      <c r="T451" s="93" t="s">
        <v>760</v>
      </c>
      <c r="V451" s="20" t="s">
        <v>761</v>
      </c>
    </row>
    <row r="452" spans="1:23" ht="18.75" hidden="1" x14ac:dyDescent="0.3">
      <c r="A452" s="19"/>
      <c r="C452" s="83" t="s">
        <v>91</v>
      </c>
      <c r="D452" s="84" t="s">
        <v>709</v>
      </c>
      <c r="E452" s="429" t="s">
        <v>762</v>
      </c>
      <c r="F452" s="430"/>
      <c r="G452" s="430" t="s">
        <v>763</v>
      </c>
      <c r="H452" s="431"/>
      <c r="I452" s="1">
        <v>12</v>
      </c>
      <c r="J452" s="7"/>
      <c r="K452" s="125">
        <v>2.65</v>
      </c>
      <c r="L452" s="81">
        <f t="shared" si="14"/>
        <v>31.799999999999997</v>
      </c>
      <c r="M452" s="80" t="s">
        <v>764</v>
      </c>
      <c r="N452" s="388" t="s">
        <v>95</v>
      </c>
      <c r="O452" s="389"/>
      <c r="P452" s="390"/>
      <c r="Q452" s="25"/>
      <c r="R452" s="26">
        <v>0</v>
      </c>
      <c r="S452" s="93" t="s">
        <v>2424</v>
      </c>
      <c r="T452" s="93" t="s">
        <v>762</v>
      </c>
      <c r="V452" s="20" t="s">
        <v>763</v>
      </c>
    </row>
    <row r="453" spans="1:23" ht="18.75" hidden="1" x14ac:dyDescent="0.3">
      <c r="A453" s="19"/>
      <c r="C453" s="83" t="s">
        <v>91</v>
      </c>
      <c r="D453" s="84" t="s">
        <v>709</v>
      </c>
      <c r="E453" s="429" t="s">
        <v>765</v>
      </c>
      <c r="F453" s="430"/>
      <c r="G453" s="430" t="s">
        <v>766</v>
      </c>
      <c r="H453" s="431"/>
      <c r="I453" s="1">
        <v>12</v>
      </c>
      <c r="J453" s="7"/>
      <c r="K453" s="125">
        <v>2.65</v>
      </c>
      <c r="L453" s="81">
        <f t="shared" si="14"/>
        <v>31.799999999999997</v>
      </c>
      <c r="M453" s="80" t="s">
        <v>365</v>
      </c>
      <c r="N453" s="388" t="s">
        <v>95</v>
      </c>
      <c r="O453" s="389"/>
      <c r="P453" s="390"/>
      <c r="Q453" s="25"/>
      <c r="R453" s="26">
        <v>0</v>
      </c>
      <c r="S453" s="93" t="s">
        <v>2425</v>
      </c>
      <c r="T453" s="93" t="s">
        <v>765</v>
      </c>
      <c r="V453" s="20" t="s">
        <v>766</v>
      </c>
    </row>
    <row r="454" spans="1:23" ht="18.75" hidden="1" x14ac:dyDescent="0.3">
      <c r="A454" s="19"/>
      <c r="B454" s="114"/>
      <c r="C454" s="88" t="s">
        <v>91</v>
      </c>
      <c r="D454" s="84" t="s">
        <v>709</v>
      </c>
      <c r="E454" s="429" t="s">
        <v>767</v>
      </c>
      <c r="F454" s="430"/>
      <c r="G454" s="430" t="s">
        <v>768</v>
      </c>
      <c r="H454" s="431"/>
      <c r="I454" s="1">
        <v>12</v>
      </c>
      <c r="J454" s="7"/>
      <c r="K454" s="125">
        <v>2.65</v>
      </c>
      <c r="L454" s="81">
        <f t="shared" si="14"/>
        <v>31.799999999999997</v>
      </c>
      <c r="M454" s="80" t="s">
        <v>365</v>
      </c>
      <c r="N454" s="388" t="s">
        <v>95</v>
      </c>
      <c r="O454" s="389"/>
      <c r="P454" s="390"/>
      <c r="Q454" s="25"/>
      <c r="R454" s="26">
        <v>0</v>
      </c>
      <c r="S454" s="93" t="s">
        <v>2426</v>
      </c>
      <c r="T454" s="93" t="s">
        <v>767</v>
      </c>
      <c r="V454" s="20" t="s">
        <v>768</v>
      </c>
      <c r="W454" s="27"/>
    </row>
    <row r="455" spans="1:23" ht="18.75" hidden="1" x14ac:dyDescent="0.3">
      <c r="A455" s="19"/>
      <c r="C455" s="83" t="s">
        <v>91</v>
      </c>
      <c r="D455" s="84" t="s">
        <v>709</v>
      </c>
      <c r="E455" s="432" t="s">
        <v>2144</v>
      </c>
      <c r="F455" s="433"/>
      <c r="G455" s="433"/>
      <c r="H455" s="434"/>
      <c r="I455" s="1">
        <v>12</v>
      </c>
      <c r="J455" s="7"/>
      <c r="K455" s="125">
        <v>2.65</v>
      </c>
      <c r="L455" s="81">
        <f t="shared" si="14"/>
        <v>31.799999999999997</v>
      </c>
      <c r="M455" s="80" t="s">
        <v>769</v>
      </c>
      <c r="N455" s="388" t="s">
        <v>95</v>
      </c>
      <c r="O455" s="389"/>
      <c r="P455" s="390"/>
      <c r="Q455" s="25"/>
      <c r="R455" s="26">
        <v>0</v>
      </c>
      <c r="S455" s="93" t="s">
        <v>2427</v>
      </c>
      <c r="T455" s="93" t="s">
        <v>2144</v>
      </c>
    </row>
    <row r="456" spans="1:23" ht="18.75" x14ac:dyDescent="0.3">
      <c r="A456" s="19"/>
      <c r="B456" s="114"/>
      <c r="C456" s="88" t="s">
        <v>91</v>
      </c>
      <c r="D456" s="84" t="s">
        <v>709</v>
      </c>
      <c r="E456" s="504" t="s">
        <v>770</v>
      </c>
      <c r="F456" s="505"/>
      <c r="G456" s="505" t="s">
        <v>771</v>
      </c>
      <c r="H456" s="506"/>
      <c r="I456" s="1"/>
      <c r="J456" s="7"/>
      <c r="K456" s="125">
        <v>2.65</v>
      </c>
      <c r="L456" s="81" t="str">
        <f t="shared" si="14"/>
        <v/>
      </c>
      <c r="M456" s="80" t="s">
        <v>772</v>
      </c>
      <c r="N456" s="388" t="s">
        <v>95</v>
      </c>
      <c r="O456" s="389"/>
      <c r="P456" s="390"/>
      <c r="Q456" s="25"/>
      <c r="R456" s="26">
        <v>64</v>
      </c>
      <c r="S456" s="93" t="s">
        <v>2428</v>
      </c>
      <c r="T456" s="93" t="s">
        <v>770</v>
      </c>
      <c r="V456" s="20" t="s">
        <v>771</v>
      </c>
      <c r="W456" s="27"/>
    </row>
    <row r="457" spans="1:23" ht="18.75" hidden="1" x14ac:dyDescent="0.3">
      <c r="A457" s="19"/>
      <c r="B457" s="114"/>
      <c r="C457" s="88" t="s">
        <v>91</v>
      </c>
      <c r="D457" s="84" t="s">
        <v>709</v>
      </c>
      <c r="E457" s="432" t="s">
        <v>2145</v>
      </c>
      <c r="F457" s="433"/>
      <c r="G457" s="433"/>
      <c r="H457" s="434"/>
      <c r="I457" s="1">
        <v>12</v>
      </c>
      <c r="J457" s="7"/>
      <c r="K457" s="125">
        <v>2.65</v>
      </c>
      <c r="L457" s="81">
        <f t="shared" si="14"/>
        <v>31.799999999999997</v>
      </c>
      <c r="M457" s="80" t="s">
        <v>769</v>
      </c>
      <c r="N457" s="388" t="s">
        <v>95</v>
      </c>
      <c r="O457" s="389"/>
      <c r="P457" s="390"/>
      <c r="Q457" s="25"/>
      <c r="R457" s="26">
        <v>0</v>
      </c>
      <c r="S457" s="93" t="s">
        <v>2429</v>
      </c>
      <c r="T457" s="93" t="s">
        <v>2145</v>
      </c>
      <c r="W457" s="27"/>
    </row>
    <row r="458" spans="1:23" ht="18.75" hidden="1" x14ac:dyDescent="0.3">
      <c r="A458" s="19"/>
      <c r="B458" s="114"/>
      <c r="C458" s="88" t="s">
        <v>91</v>
      </c>
      <c r="D458" s="84" t="s">
        <v>709</v>
      </c>
      <c r="E458" s="432" t="s">
        <v>773</v>
      </c>
      <c r="F458" s="433"/>
      <c r="G458" s="433" t="s">
        <v>774</v>
      </c>
      <c r="H458" s="434"/>
      <c r="I458" s="1">
        <v>12</v>
      </c>
      <c r="J458" s="7"/>
      <c r="K458" s="125">
        <v>2.65</v>
      </c>
      <c r="L458" s="81">
        <f t="shared" si="14"/>
        <v>31.799999999999997</v>
      </c>
      <c r="M458" s="80" t="s">
        <v>775</v>
      </c>
      <c r="N458" s="388" t="s">
        <v>95</v>
      </c>
      <c r="O458" s="389"/>
      <c r="P458" s="390"/>
      <c r="Q458" s="25"/>
      <c r="R458" s="26">
        <v>0</v>
      </c>
      <c r="S458" s="93" t="s">
        <v>2430</v>
      </c>
      <c r="T458" s="93" t="s">
        <v>773</v>
      </c>
      <c r="V458" s="20" t="s">
        <v>774</v>
      </c>
      <c r="W458" s="27"/>
    </row>
    <row r="459" spans="1:23" ht="18.75" hidden="1" x14ac:dyDescent="0.3">
      <c r="A459" s="19"/>
      <c r="C459" s="83" t="s">
        <v>91</v>
      </c>
      <c r="D459" s="84" t="s">
        <v>709</v>
      </c>
      <c r="E459" s="429" t="s">
        <v>776</v>
      </c>
      <c r="F459" s="430"/>
      <c r="G459" s="430" t="s">
        <v>777</v>
      </c>
      <c r="H459" s="431"/>
      <c r="I459" s="1">
        <v>12</v>
      </c>
      <c r="J459" s="7"/>
      <c r="K459" s="125">
        <v>2.65</v>
      </c>
      <c r="L459" s="81">
        <f t="shared" si="14"/>
        <v>31.799999999999997</v>
      </c>
      <c r="M459" s="80" t="s">
        <v>365</v>
      </c>
      <c r="N459" s="388" t="s">
        <v>95</v>
      </c>
      <c r="O459" s="389"/>
      <c r="P459" s="390"/>
      <c r="Q459" s="25"/>
      <c r="R459" s="26">
        <v>0</v>
      </c>
      <c r="S459" s="93" t="s">
        <v>2431</v>
      </c>
      <c r="T459" s="93" t="s">
        <v>776</v>
      </c>
      <c r="V459" s="20" t="s">
        <v>777</v>
      </c>
    </row>
    <row r="460" spans="1:23" ht="18.75" hidden="1" x14ac:dyDescent="0.3">
      <c r="A460" s="19"/>
      <c r="C460" s="83" t="s">
        <v>91</v>
      </c>
      <c r="D460" s="84" t="s">
        <v>709</v>
      </c>
      <c r="E460" s="429" t="s">
        <v>778</v>
      </c>
      <c r="F460" s="430"/>
      <c r="G460" s="430" t="s">
        <v>779</v>
      </c>
      <c r="H460" s="431"/>
      <c r="I460" s="1">
        <v>12</v>
      </c>
      <c r="J460" s="7"/>
      <c r="K460" s="125">
        <v>2.65</v>
      </c>
      <c r="L460" s="81">
        <f t="shared" si="14"/>
        <v>31.799999999999997</v>
      </c>
      <c r="M460" s="80" t="s">
        <v>365</v>
      </c>
      <c r="N460" s="388" t="s">
        <v>95</v>
      </c>
      <c r="O460" s="389"/>
      <c r="P460" s="390"/>
      <c r="Q460" s="25"/>
      <c r="R460" s="26">
        <v>0</v>
      </c>
      <c r="S460" s="93" t="s">
        <v>2432</v>
      </c>
      <c r="T460" s="93" t="s">
        <v>778</v>
      </c>
      <c r="V460" s="20" t="s">
        <v>779</v>
      </c>
    </row>
    <row r="461" spans="1:23" ht="18.75" hidden="1" x14ac:dyDescent="0.3">
      <c r="A461" s="19"/>
      <c r="C461" s="83" t="s">
        <v>91</v>
      </c>
      <c r="D461" s="84" t="s">
        <v>709</v>
      </c>
      <c r="E461" s="429" t="s">
        <v>780</v>
      </c>
      <c r="F461" s="430"/>
      <c r="G461" s="430" t="s">
        <v>781</v>
      </c>
      <c r="H461" s="431"/>
      <c r="I461" s="1">
        <v>12</v>
      </c>
      <c r="J461" s="7"/>
      <c r="K461" s="125">
        <v>2.65</v>
      </c>
      <c r="L461" s="81">
        <f t="shared" si="14"/>
        <v>31.799999999999997</v>
      </c>
      <c r="M461" s="80" t="s">
        <v>365</v>
      </c>
      <c r="N461" s="388" t="s">
        <v>95</v>
      </c>
      <c r="O461" s="389"/>
      <c r="P461" s="390"/>
      <c r="Q461" s="25"/>
      <c r="R461" s="26">
        <v>0</v>
      </c>
      <c r="S461" s="93" t="s">
        <v>2433</v>
      </c>
      <c r="T461" s="93" t="s">
        <v>780</v>
      </c>
      <c r="V461" s="20" t="s">
        <v>781</v>
      </c>
    </row>
    <row r="462" spans="1:23" ht="18.75" hidden="1" x14ac:dyDescent="0.3">
      <c r="A462" s="19"/>
      <c r="C462" s="83" t="s">
        <v>91</v>
      </c>
      <c r="D462" s="84" t="s">
        <v>709</v>
      </c>
      <c r="E462" s="429" t="s">
        <v>782</v>
      </c>
      <c r="F462" s="430"/>
      <c r="G462" s="430" t="s">
        <v>783</v>
      </c>
      <c r="H462" s="431"/>
      <c r="I462" s="1">
        <v>12</v>
      </c>
      <c r="J462" s="7"/>
      <c r="K462" s="125">
        <v>2.65</v>
      </c>
      <c r="L462" s="81">
        <f t="shared" si="14"/>
        <v>31.799999999999997</v>
      </c>
      <c r="M462" s="80" t="s">
        <v>365</v>
      </c>
      <c r="N462" s="388" t="s">
        <v>95</v>
      </c>
      <c r="O462" s="389"/>
      <c r="P462" s="390"/>
      <c r="Q462" s="25"/>
      <c r="R462" s="26">
        <v>0</v>
      </c>
      <c r="S462" s="93" t="s">
        <v>2434</v>
      </c>
      <c r="T462" s="93" t="s">
        <v>782</v>
      </c>
      <c r="V462" s="20" t="s">
        <v>783</v>
      </c>
    </row>
    <row r="463" spans="1:23" ht="18.75" hidden="1" x14ac:dyDescent="0.3">
      <c r="A463" s="19"/>
      <c r="C463" s="83" t="s">
        <v>91</v>
      </c>
      <c r="D463" s="84" t="s">
        <v>709</v>
      </c>
      <c r="E463" s="429" t="s">
        <v>784</v>
      </c>
      <c r="F463" s="430"/>
      <c r="G463" s="430" t="s">
        <v>785</v>
      </c>
      <c r="H463" s="431"/>
      <c r="I463" s="1">
        <v>12</v>
      </c>
      <c r="J463" s="7"/>
      <c r="K463" s="125">
        <v>2.65</v>
      </c>
      <c r="L463" s="81">
        <f t="shared" si="14"/>
        <v>31.799999999999997</v>
      </c>
      <c r="M463" s="80" t="s">
        <v>786</v>
      </c>
      <c r="N463" s="388" t="s">
        <v>95</v>
      </c>
      <c r="O463" s="389"/>
      <c r="P463" s="390"/>
      <c r="Q463" s="25"/>
      <c r="R463" s="26">
        <v>0</v>
      </c>
      <c r="S463" s="93" t="s">
        <v>2435</v>
      </c>
      <c r="T463" s="93" t="s">
        <v>784</v>
      </c>
      <c r="V463" s="20" t="s">
        <v>785</v>
      </c>
    </row>
    <row r="464" spans="1:23" ht="18.75" hidden="1" x14ac:dyDescent="0.3">
      <c r="A464" s="19"/>
      <c r="C464" s="83" t="s">
        <v>91</v>
      </c>
      <c r="D464" s="84" t="s">
        <v>709</v>
      </c>
      <c r="E464" s="429" t="s">
        <v>787</v>
      </c>
      <c r="F464" s="430"/>
      <c r="G464" s="430" t="s">
        <v>788</v>
      </c>
      <c r="H464" s="431"/>
      <c r="I464" s="1">
        <v>12</v>
      </c>
      <c r="J464" s="7"/>
      <c r="K464" s="125">
        <v>2.65</v>
      </c>
      <c r="L464" s="81">
        <f t="shared" si="14"/>
        <v>31.799999999999997</v>
      </c>
      <c r="M464" s="80" t="s">
        <v>789</v>
      </c>
      <c r="N464" s="388" t="s">
        <v>95</v>
      </c>
      <c r="O464" s="389"/>
      <c r="P464" s="390"/>
      <c r="Q464" s="25"/>
      <c r="R464" s="26">
        <v>0</v>
      </c>
      <c r="S464" s="93" t="s">
        <v>2436</v>
      </c>
      <c r="T464" s="93" t="s">
        <v>787</v>
      </c>
      <c r="V464" s="20" t="s">
        <v>788</v>
      </c>
    </row>
    <row r="465" spans="1:23" ht="18.75" hidden="1" x14ac:dyDescent="0.3">
      <c r="A465" s="19"/>
      <c r="C465" s="83" t="s">
        <v>91</v>
      </c>
      <c r="D465" s="84" t="s">
        <v>709</v>
      </c>
      <c r="E465" s="429" t="s">
        <v>790</v>
      </c>
      <c r="F465" s="430"/>
      <c r="G465" s="430" t="s">
        <v>791</v>
      </c>
      <c r="H465" s="431"/>
      <c r="I465" s="1">
        <v>12</v>
      </c>
      <c r="J465" s="7"/>
      <c r="K465" s="125">
        <v>2.65</v>
      </c>
      <c r="L465" s="81">
        <f t="shared" si="14"/>
        <v>31.799999999999997</v>
      </c>
      <c r="M465" s="80" t="s">
        <v>792</v>
      </c>
      <c r="N465" s="388" t="s">
        <v>95</v>
      </c>
      <c r="O465" s="389"/>
      <c r="P465" s="390"/>
      <c r="Q465" s="25"/>
      <c r="R465" s="26">
        <v>21</v>
      </c>
      <c r="S465" s="93" t="s">
        <v>2437</v>
      </c>
      <c r="T465" s="93" t="s">
        <v>790</v>
      </c>
      <c r="V465" s="20" t="s">
        <v>791</v>
      </c>
    </row>
    <row r="466" spans="1:23" ht="18.75" hidden="1" x14ac:dyDescent="0.3">
      <c r="A466" s="19"/>
      <c r="C466" s="83" t="s">
        <v>91</v>
      </c>
      <c r="D466" s="84" t="s">
        <v>709</v>
      </c>
      <c r="E466" s="429" t="s">
        <v>2177</v>
      </c>
      <c r="F466" s="430"/>
      <c r="G466" s="430"/>
      <c r="H466" s="431"/>
      <c r="I466" s="1">
        <v>12</v>
      </c>
      <c r="J466" s="7"/>
      <c r="K466" s="125">
        <v>2.65</v>
      </c>
      <c r="L466" s="81">
        <f t="shared" ref="L466" si="16">IF(AND(I466="",J466=""),"",(I466*K466)+(J466*(K466+2.1)))</f>
        <v>31.799999999999997</v>
      </c>
      <c r="M466" s="80" t="s">
        <v>464</v>
      </c>
      <c r="N466" s="388" t="s">
        <v>95</v>
      </c>
      <c r="O466" s="389"/>
      <c r="P466" s="390"/>
      <c r="Q466" s="25"/>
      <c r="R466" s="26">
        <v>18</v>
      </c>
      <c r="S466" s="93" t="s">
        <v>2438</v>
      </c>
      <c r="T466" s="93" t="s">
        <v>2177</v>
      </c>
    </row>
    <row r="467" spans="1:23" ht="18.75" hidden="1" x14ac:dyDescent="0.3">
      <c r="A467" s="19"/>
      <c r="C467" s="83" t="s">
        <v>91</v>
      </c>
      <c r="D467" s="84" t="s">
        <v>709</v>
      </c>
      <c r="E467" s="429" t="s">
        <v>793</v>
      </c>
      <c r="F467" s="430"/>
      <c r="G467" s="430" t="s">
        <v>794</v>
      </c>
      <c r="H467" s="431"/>
      <c r="I467" s="1">
        <v>12</v>
      </c>
      <c r="J467" s="7"/>
      <c r="K467" s="125">
        <v>2.65</v>
      </c>
      <c r="L467" s="81">
        <f t="shared" si="14"/>
        <v>31.799999999999997</v>
      </c>
      <c r="M467" s="80" t="s">
        <v>795</v>
      </c>
      <c r="N467" s="388" t="s">
        <v>95</v>
      </c>
      <c r="O467" s="389"/>
      <c r="P467" s="390"/>
      <c r="Q467" s="25"/>
      <c r="R467" s="26">
        <v>0</v>
      </c>
      <c r="S467" s="20" t="s">
        <v>2439</v>
      </c>
      <c r="T467" s="93" t="s">
        <v>793</v>
      </c>
      <c r="V467" s="20" t="s">
        <v>794</v>
      </c>
    </row>
    <row r="468" spans="1:23" ht="18.75" hidden="1" x14ac:dyDescent="0.3">
      <c r="A468" s="19"/>
      <c r="B468" s="114"/>
      <c r="C468" s="83" t="s">
        <v>91</v>
      </c>
      <c r="D468" s="84" t="s">
        <v>709</v>
      </c>
      <c r="E468" s="429" t="s">
        <v>796</v>
      </c>
      <c r="F468" s="430"/>
      <c r="G468" s="430" t="s">
        <v>797</v>
      </c>
      <c r="H468" s="431"/>
      <c r="I468" s="1">
        <v>12</v>
      </c>
      <c r="J468" s="7"/>
      <c r="K468" s="125">
        <v>2.65</v>
      </c>
      <c r="L468" s="81">
        <f t="shared" si="14"/>
        <v>31.799999999999997</v>
      </c>
      <c r="M468" s="80" t="s">
        <v>795</v>
      </c>
      <c r="N468" s="388" t="s">
        <v>95</v>
      </c>
      <c r="O468" s="389"/>
      <c r="P468" s="390"/>
      <c r="Q468" s="25"/>
      <c r="R468" s="26">
        <v>23</v>
      </c>
      <c r="S468" s="93" t="s">
        <v>2440</v>
      </c>
      <c r="T468" s="93" t="s">
        <v>796</v>
      </c>
      <c r="V468" s="20" t="s">
        <v>797</v>
      </c>
      <c r="W468" s="27"/>
    </row>
    <row r="469" spans="1:23" ht="18.75" hidden="1" x14ac:dyDescent="0.3">
      <c r="A469" s="19"/>
      <c r="C469" s="83" t="s">
        <v>91</v>
      </c>
      <c r="D469" s="84" t="s">
        <v>709</v>
      </c>
      <c r="E469" s="429" t="s">
        <v>1761</v>
      </c>
      <c r="F469" s="430"/>
      <c r="G469" s="430"/>
      <c r="H469" s="431"/>
      <c r="I469" s="1">
        <v>12</v>
      </c>
      <c r="J469" s="7"/>
      <c r="K469" s="125">
        <v>2.65</v>
      </c>
      <c r="L469" s="81">
        <f t="shared" si="14"/>
        <v>31.799999999999997</v>
      </c>
      <c r="M469" s="80" t="s">
        <v>795</v>
      </c>
      <c r="N469" s="388" t="s">
        <v>95</v>
      </c>
      <c r="O469" s="389"/>
      <c r="P469" s="390"/>
      <c r="Q469" s="25"/>
      <c r="R469" s="26">
        <v>21</v>
      </c>
      <c r="S469" s="93" t="s">
        <v>2441</v>
      </c>
      <c r="T469" s="93" t="s">
        <v>1761</v>
      </c>
    </row>
    <row r="470" spans="1:23" ht="18.75" x14ac:dyDescent="0.3">
      <c r="A470" s="19"/>
      <c r="C470" s="83" t="s">
        <v>91</v>
      </c>
      <c r="D470" s="84" t="s">
        <v>709</v>
      </c>
      <c r="E470" s="429" t="s">
        <v>1760</v>
      </c>
      <c r="F470" s="430"/>
      <c r="G470" s="430"/>
      <c r="H470" s="431"/>
      <c r="I470" s="1"/>
      <c r="J470" s="7"/>
      <c r="K470" s="125">
        <v>2.65</v>
      </c>
      <c r="L470" s="81" t="str">
        <f t="shared" si="14"/>
        <v/>
      </c>
      <c r="M470" s="80" t="s">
        <v>795</v>
      </c>
      <c r="N470" s="388" t="s">
        <v>95</v>
      </c>
      <c r="O470" s="389"/>
      <c r="P470" s="390"/>
      <c r="Q470" s="25"/>
      <c r="R470" s="26">
        <v>303</v>
      </c>
      <c r="S470" s="93" t="s">
        <v>2442</v>
      </c>
      <c r="T470" s="93" t="s">
        <v>1760</v>
      </c>
    </row>
    <row r="471" spans="1:23" ht="21.75" hidden="1" customHeight="1" x14ac:dyDescent="0.3">
      <c r="A471" s="19"/>
      <c r="C471" s="83" t="s">
        <v>91</v>
      </c>
      <c r="D471" s="84" t="s">
        <v>709</v>
      </c>
      <c r="E471" s="429" t="s">
        <v>798</v>
      </c>
      <c r="F471" s="430"/>
      <c r="G471" s="430" t="s">
        <v>799</v>
      </c>
      <c r="H471" s="431"/>
      <c r="I471" s="1">
        <v>12</v>
      </c>
      <c r="J471" s="7"/>
      <c r="K471" s="125">
        <v>2.65</v>
      </c>
      <c r="L471" s="81">
        <f t="shared" si="14"/>
        <v>31.799999999999997</v>
      </c>
      <c r="M471" s="80" t="s">
        <v>795</v>
      </c>
      <c r="N471" s="388" t="s">
        <v>95</v>
      </c>
      <c r="O471" s="389"/>
      <c r="P471" s="390"/>
      <c r="Q471" s="25"/>
      <c r="R471" s="26">
        <v>0</v>
      </c>
      <c r="S471" s="93" t="s">
        <v>2443</v>
      </c>
      <c r="T471" s="93" t="s">
        <v>798</v>
      </c>
      <c r="V471" s="20" t="s">
        <v>799</v>
      </c>
    </row>
    <row r="472" spans="1:23" ht="21.75" hidden="1" customHeight="1" x14ac:dyDescent="0.3">
      <c r="A472" s="19"/>
      <c r="C472" s="83" t="s">
        <v>91</v>
      </c>
      <c r="D472" s="84" t="s">
        <v>709</v>
      </c>
      <c r="E472" s="429" t="s">
        <v>800</v>
      </c>
      <c r="F472" s="430"/>
      <c r="G472" s="430" t="s">
        <v>801</v>
      </c>
      <c r="H472" s="431"/>
      <c r="I472" s="1">
        <v>12</v>
      </c>
      <c r="J472" s="7"/>
      <c r="K472" s="125">
        <v>2.65</v>
      </c>
      <c r="L472" s="81">
        <f t="shared" si="14"/>
        <v>31.799999999999997</v>
      </c>
      <c r="M472" s="80" t="s">
        <v>795</v>
      </c>
      <c r="N472" s="388" t="s">
        <v>95</v>
      </c>
      <c r="O472" s="389"/>
      <c r="P472" s="390"/>
      <c r="Q472" s="25"/>
      <c r="R472" s="26">
        <v>0</v>
      </c>
      <c r="S472" s="20" t="s">
        <v>2444</v>
      </c>
      <c r="T472" s="93" t="s">
        <v>800</v>
      </c>
      <c r="V472" s="20" t="s">
        <v>801</v>
      </c>
    </row>
    <row r="473" spans="1:23" ht="18.75" hidden="1" x14ac:dyDescent="0.3">
      <c r="A473" s="19"/>
      <c r="C473" s="83" t="s">
        <v>91</v>
      </c>
      <c r="D473" s="84" t="s">
        <v>709</v>
      </c>
      <c r="E473" s="429" t="s">
        <v>802</v>
      </c>
      <c r="F473" s="430"/>
      <c r="G473" s="430" t="s">
        <v>803</v>
      </c>
      <c r="H473" s="431"/>
      <c r="I473" s="1">
        <v>12</v>
      </c>
      <c r="J473" s="7"/>
      <c r="K473" s="125">
        <v>2.65</v>
      </c>
      <c r="L473" s="81">
        <f t="shared" si="14"/>
        <v>31.799999999999997</v>
      </c>
      <c r="M473" s="80" t="s">
        <v>795</v>
      </c>
      <c r="N473" s="388" t="s">
        <v>95</v>
      </c>
      <c r="O473" s="389"/>
      <c r="P473" s="390"/>
      <c r="Q473" s="25"/>
      <c r="R473" s="26">
        <v>0</v>
      </c>
      <c r="S473" s="93" t="s">
        <v>2445</v>
      </c>
      <c r="T473" s="93" t="s">
        <v>802</v>
      </c>
      <c r="V473" s="20" t="s">
        <v>803</v>
      </c>
    </row>
    <row r="474" spans="1:23" ht="18.75" hidden="1" x14ac:dyDescent="0.3">
      <c r="A474" s="19"/>
      <c r="C474" s="83" t="s">
        <v>91</v>
      </c>
      <c r="D474" s="84" t="s">
        <v>709</v>
      </c>
      <c r="E474" s="429" t="s">
        <v>804</v>
      </c>
      <c r="F474" s="430"/>
      <c r="G474" s="430" t="s">
        <v>805</v>
      </c>
      <c r="H474" s="431"/>
      <c r="I474" s="1">
        <v>12</v>
      </c>
      <c r="J474" s="7"/>
      <c r="K474" s="125">
        <v>2.65</v>
      </c>
      <c r="L474" s="81">
        <f t="shared" si="14"/>
        <v>31.799999999999997</v>
      </c>
      <c r="M474" s="80" t="s">
        <v>795</v>
      </c>
      <c r="N474" s="388" t="s">
        <v>95</v>
      </c>
      <c r="O474" s="389"/>
      <c r="P474" s="390"/>
      <c r="Q474" s="25"/>
      <c r="R474" s="26">
        <v>0</v>
      </c>
      <c r="S474" s="20" t="s">
        <v>2446</v>
      </c>
      <c r="T474" s="93" t="s">
        <v>804</v>
      </c>
      <c r="V474" s="20" t="s">
        <v>805</v>
      </c>
    </row>
    <row r="475" spans="1:23" ht="18.75" hidden="1" x14ac:dyDescent="0.3">
      <c r="A475" s="19"/>
      <c r="C475" s="83" t="s">
        <v>91</v>
      </c>
      <c r="D475" s="84" t="s">
        <v>709</v>
      </c>
      <c r="E475" s="429" t="s">
        <v>806</v>
      </c>
      <c r="F475" s="430"/>
      <c r="G475" s="430" t="s">
        <v>807</v>
      </c>
      <c r="H475" s="431"/>
      <c r="I475" s="1">
        <v>12</v>
      </c>
      <c r="J475" s="7"/>
      <c r="K475" s="125">
        <v>2.65</v>
      </c>
      <c r="L475" s="81">
        <f t="shared" si="14"/>
        <v>31.799999999999997</v>
      </c>
      <c r="M475" s="80" t="s">
        <v>795</v>
      </c>
      <c r="N475" s="388" t="s">
        <v>95</v>
      </c>
      <c r="O475" s="389"/>
      <c r="P475" s="390"/>
      <c r="Q475" s="25"/>
      <c r="R475" s="26">
        <v>0</v>
      </c>
      <c r="S475" s="93" t="s">
        <v>2447</v>
      </c>
      <c r="T475" s="93" t="s">
        <v>806</v>
      </c>
      <c r="V475" s="20" t="s">
        <v>807</v>
      </c>
    </row>
    <row r="476" spans="1:23" ht="18.75" x14ac:dyDescent="0.3">
      <c r="A476" s="19"/>
      <c r="C476" s="83" t="s">
        <v>91</v>
      </c>
      <c r="D476" s="84" t="s">
        <v>709</v>
      </c>
      <c r="E476" s="429" t="s">
        <v>808</v>
      </c>
      <c r="F476" s="430"/>
      <c r="G476" s="430" t="s">
        <v>809</v>
      </c>
      <c r="H476" s="431"/>
      <c r="I476" s="1"/>
      <c r="J476" s="7"/>
      <c r="K476" s="125">
        <v>2.65</v>
      </c>
      <c r="L476" s="81" t="str">
        <f t="shared" si="14"/>
        <v/>
      </c>
      <c r="M476" s="80" t="s">
        <v>795</v>
      </c>
      <c r="N476" s="388" t="s">
        <v>95</v>
      </c>
      <c r="O476" s="389"/>
      <c r="P476" s="390"/>
      <c r="Q476" s="25"/>
      <c r="R476" s="26">
        <v>676</v>
      </c>
      <c r="S476" s="93" t="s">
        <v>2448</v>
      </c>
      <c r="T476" s="93" t="s">
        <v>808</v>
      </c>
      <c r="V476" s="20" t="s">
        <v>809</v>
      </c>
    </row>
    <row r="477" spans="1:23" ht="18.75" hidden="1" x14ac:dyDescent="0.3">
      <c r="A477" s="19"/>
      <c r="C477" s="83" t="s">
        <v>91</v>
      </c>
      <c r="D477" s="84" t="s">
        <v>709</v>
      </c>
      <c r="E477" s="429" t="s">
        <v>810</v>
      </c>
      <c r="F477" s="430"/>
      <c r="G477" s="430" t="s">
        <v>811</v>
      </c>
      <c r="H477" s="431"/>
      <c r="I477" s="1">
        <v>12</v>
      </c>
      <c r="J477" s="7"/>
      <c r="K477" s="125">
        <v>2.65</v>
      </c>
      <c r="L477" s="81">
        <f t="shared" si="14"/>
        <v>31.799999999999997</v>
      </c>
      <c r="M477" s="80" t="s">
        <v>812</v>
      </c>
      <c r="N477" s="388" t="s">
        <v>95</v>
      </c>
      <c r="O477" s="389"/>
      <c r="P477" s="390"/>
      <c r="Q477" s="25"/>
      <c r="R477" s="26">
        <v>0</v>
      </c>
      <c r="S477" s="20" t="s">
        <v>2449</v>
      </c>
      <c r="T477" s="93" t="s">
        <v>810</v>
      </c>
      <c r="V477" s="20" t="s">
        <v>811</v>
      </c>
    </row>
    <row r="478" spans="1:23" ht="18.75" hidden="1" x14ac:dyDescent="0.3">
      <c r="A478" s="19"/>
      <c r="B478" s="114"/>
      <c r="C478" s="88" t="s">
        <v>91</v>
      </c>
      <c r="D478" s="84" t="s">
        <v>709</v>
      </c>
      <c r="E478" s="429" t="s">
        <v>813</v>
      </c>
      <c r="F478" s="430"/>
      <c r="G478" s="430" t="s">
        <v>814</v>
      </c>
      <c r="H478" s="431"/>
      <c r="I478" s="1">
        <v>12</v>
      </c>
      <c r="J478" s="7"/>
      <c r="K478" s="125">
        <v>2.65</v>
      </c>
      <c r="L478" s="81">
        <f t="shared" si="14"/>
        <v>31.799999999999997</v>
      </c>
      <c r="M478" s="80" t="s">
        <v>812</v>
      </c>
      <c r="N478" s="388" t="s">
        <v>95</v>
      </c>
      <c r="O478" s="389"/>
      <c r="P478" s="390"/>
      <c r="Q478" s="25"/>
      <c r="R478" s="26">
        <v>22</v>
      </c>
      <c r="S478" s="20" t="s">
        <v>2450</v>
      </c>
      <c r="T478" s="93" t="s">
        <v>813</v>
      </c>
      <c r="V478" s="20" t="s">
        <v>814</v>
      </c>
      <c r="W478" s="27"/>
    </row>
    <row r="479" spans="1:23" ht="18.75" x14ac:dyDescent="0.3">
      <c r="A479" s="19"/>
      <c r="B479" s="114"/>
      <c r="C479" s="88" t="s">
        <v>91</v>
      </c>
      <c r="D479" s="84" t="s">
        <v>709</v>
      </c>
      <c r="E479" s="429" t="s">
        <v>815</v>
      </c>
      <c r="F479" s="430"/>
      <c r="G479" s="430" t="s">
        <v>816</v>
      </c>
      <c r="H479" s="431"/>
      <c r="I479" s="1"/>
      <c r="J479" s="7"/>
      <c r="K479" s="125">
        <v>2.65</v>
      </c>
      <c r="L479" s="81" t="str">
        <f t="shared" si="14"/>
        <v/>
      </c>
      <c r="M479" s="80" t="s">
        <v>812</v>
      </c>
      <c r="N479" s="388" t="s">
        <v>95</v>
      </c>
      <c r="O479" s="389"/>
      <c r="P479" s="390"/>
      <c r="Q479" s="25"/>
      <c r="R479" s="26">
        <v>99</v>
      </c>
      <c r="S479" s="20" t="s">
        <v>2451</v>
      </c>
      <c r="T479" s="93" t="s">
        <v>815</v>
      </c>
      <c r="V479" s="20" t="s">
        <v>816</v>
      </c>
      <c r="W479" s="27"/>
    </row>
    <row r="480" spans="1:23" ht="18.75" hidden="1" x14ac:dyDescent="0.3">
      <c r="A480" s="19"/>
      <c r="B480" s="114"/>
      <c r="C480" s="88" t="s">
        <v>91</v>
      </c>
      <c r="D480" s="84" t="s">
        <v>709</v>
      </c>
      <c r="E480" s="429" t="s">
        <v>817</v>
      </c>
      <c r="F480" s="430"/>
      <c r="G480" s="430" t="s">
        <v>818</v>
      </c>
      <c r="H480" s="431"/>
      <c r="I480" s="1">
        <v>12</v>
      </c>
      <c r="J480" s="7"/>
      <c r="K480" s="125">
        <v>2.65</v>
      </c>
      <c r="L480" s="81">
        <f t="shared" si="14"/>
        <v>31.799999999999997</v>
      </c>
      <c r="M480" s="80" t="s">
        <v>812</v>
      </c>
      <c r="N480" s="388" t="s">
        <v>95</v>
      </c>
      <c r="O480" s="389"/>
      <c r="P480" s="390"/>
      <c r="Q480" s="25"/>
      <c r="R480" s="26">
        <v>29</v>
      </c>
      <c r="S480" s="20" t="s">
        <v>2452</v>
      </c>
      <c r="T480" s="93" t="s">
        <v>817</v>
      </c>
      <c r="V480" s="20" t="s">
        <v>818</v>
      </c>
      <c r="W480" s="27"/>
    </row>
    <row r="481" spans="1:23" ht="18.75" hidden="1" x14ac:dyDescent="0.3">
      <c r="A481" s="19"/>
      <c r="C481" s="83" t="s">
        <v>91</v>
      </c>
      <c r="D481" s="84" t="s">
        <v>709</v>
      </c>
      <c r="E481" s="429" t="s">
        <v>819</v>
      </c>
      <c r="F481" s="430"/>
      <c r="G481" s="430" t="s">
        <v>820</v>
      </c>
      <c r="H481" s="431"/>
      <c r="I481" s="1">
        <v>12</v>
      </c>
      <c r="J481" s="7"/>
      <c r="K481" s="125">
        <v>2.65</v>
      </c>
      <c r="L481" s="81">
        <f t="shared" si="14"/>
        <v>31.799999999999997</v>
      </c>
      <c r="M481" s="80" t="s">
        <v>821</v>
      </c>
      <c r="N481" s="388" t="s">
        <v>95</v>
      </c>
      <c r="O481" s="389"/>
      <c r="P481" s="390"/>
      <c r="Q481" s="25"/>
      <c r="R481" s="26">
        <v>0</v>
      </c>
      <c r="S481" s="20" t="s">
        <v>2453</v>
      </c>
      <c r="T481" s="93" t="s">
        <v>819</v>
      </c>
      <c r="V481" s="20" t="s">
        <v>820</v>
      </c>
    </row>
    <row r="482" spans="1:23" ht="18.75" x14ac:dyDescent="0.3">
      <c r="A482" s="19"/>
      <c r="B482" s="114"/>
      <c r="C482" s="88" t="s">
        <v>91</v>
      </c>
      <c r="D482" s="84" t="s">
        <v>709</v>
      </c>
      <c r="E482" s="504" t="s">
        <v>822</v>
      </c>
      <c r="F482" s="505"/>
      <c r="G482" s="505" t="s">
        <v>823</v>
      </c>
      <c r="H482" s="506"/>
      <c r="I482" s="1"/>
      <c r="J482" s="7"/>
      <c r="K482" s="125">
        <v>2.65</v>
      </c>
      <c r="L482" s="81" t="str">
        <f t="shared" si="14"/>
        <v/>
      </c>
      <c r="M482" s="80" t="s">
        <v>812</v>
      </c>
      <c r="N482" s="388" t="s">
        <v>95</v>
      </c>
      <c r="O482" s="389"/>
      <c r="P482" s="390"/>
      <c r="Q482" s="25"/>
      <c r="R482" s="26">
        <v>60</v>
      </c>
      <c r="S482" s="20" t="s">
        <v>2454</v>
      </c>
      <c r="T482" s="93" t="s">
        <v>822</v>
      </c>
      <c r="V482" s="20" t="s">
        <v>823</v>
      </c>
      <c r="W482" s="27"/>
    </row>
    <row r="483" spans="1:23" ht="18.75" hidden="1" x14ac:dyDescent="0.3">
      <c r="A483" s="19"/>
      <c r="B483" s="114"/>
      <c r="C483" s="88" t="s">
        <v>91</v>
      </c>
      <c r="D483" s="84" t="s">
        <v>709</v>
      </c>
      <c r="E483" s="429" t="s">
        <v>824</v>
      </c>
      <c r="F483" s="430"/>
      <c r="G483" s="430" t="s">
        <v>825</v>
      </c>
      <c r="H483" s="431"/>
      <c r="I483" s="1">
        <v>12</v>
      </c>
      <c r="J483" s="7"/>
      <c r="K483" s="125">
        <v>2.65</v>
      </c>
      <c r="L483" s="81">
        <f t="shared" si="14"/>
        <v>31.799999999999997</v>
      </c>
      <c r="M483" s="80" t="s">
        <v>826</v>
      </c>
      <c r="N483" s="388" t="s">
        <v>95</v>
      </c>
      <c r="O483" s="389"/>
      <c r="P483" s="390"/>
      <c r="Q483" s="25"/>
      <c r="R483" s="26">
        <v>0</v>
      </c>
      <c r="S483" s="20" t="s">
        <v>2455</v>
      </c>
      <c r="T483" s="93" t="s">
        <v>824</v>
      </c>
      <c r="V483" s="20" t="s">
        <v>825</v>
      </c>
      <c r="W483" s="27"/>
    </row>
    <row r="484" spans="1:23" ht="18.75" hidden="1" x14ac:dyDescent="0.3">
      <c r="A484" s="19"/>
      <c r="C484" s="83" t="s">
        <v>91</v>
      </c>
      <c r="D484" s="84" t="s">
        <v>709</v>
      </c>
      <c r="E484" s="429" t="s">
        <v>1744</v>
      </c>
      <c r="F484" s="430"/>
      <c r="G484" s="430"/>
      <c r="H484" s="431"/>
      <c r="I484" s="1">
        <v>12</v>
      </c>
      <c r="J484" s="7"/>
      <c r="K484" s="125">
        <v>2.65</v>
      </c>
      <c r="L484" s="81">
        <f t="shared" ref="L484" si="17">IF(AND(I484="",J484=""),"",(I484*K484)+(J484*(K484+2.1)))</f>
        <v>31.799999999999997</v>
      </c>
      <c r="M484" s="80" t="s">
        <v>826</v>
      </c>
      <c r="N484" s="388" t="s">
        <v>95</v>
      </c>
      <c r="O484" s="389"/>
      <c r="P484" s="390"/>
      <c r="Q484" s="25"/>
      <c r="R484" s="26">
        <v>20</v>
      </c>
      <c r="S484" s="20" t="s">
        <v>2456</v>
      </c>
      <c r="T484" s="93" t="s">
        <v>1744</v>
      </c>
    </row>
    <row r="485" spans="1:23" ht="18.75" hidden="1" x14ac:dyDescent="0.3">
      <c r="A485" s="19"/>
      <c r="C485" s="83" t="s">
        <v>91</v>
      </c>
      <c r="D485" s="84" t="s">
        <v>709</v>
      </c>
      <c r="E485" s="429" t="s">
        <v>827</v>
      </c>
      <c r="F485" s="430"/>
      <c r="G485" s="430" t="s">
        <v>828</v>
      </c>
      <c r="H485" s="431"/>
      <c r="I485" s="1">
        <v>12</v>
      </c>
      <c r="J485" s="7"/>
      <c r="K485" s="125">
        <v>2.65</v>
      </c>
      <c r="L485" s="81">
        <f t="shared" si="14"/>
        <v>31.799999999999997</v>
      </c>
      <c r="M485" s="80" t="s">
        <v>829</v>
      </c>
      <c r="N485" s="388" t="s">
        <v>95</v>
      </c>
      <c r="O485" s="389"/>
      <c r="P485" s="390"/>
      <c r="Q485" s="25"/>
      <c r="R485" s="26">
        <v>0</v>
      </c>
      <c r="S485" s="20" t="s">
        <v>2457</v>
      </c>
      <c r="T485" s="93" t="s">
        <v>827</v>
      </c>
      <c r="V485" s="20" t="s">
        <v>828</v>
      </c>
    </row>
    <row r="486" spans="1:23" ht="18.75" hidden="1" x14ac:dyDescent="0.3">
      <c r="A486" s="19"/>
      <c r="C486" s="83" t="s">
        <v>91</v>
      </c>
      <c r="D486" s="84" t="s">
        <v>709</v>
      </c>
      <c r="E486" s="429" t="s">
        <v>830</v>
      </c>
      <c r="F486" s="430"/>
      <c r="G486" s="430" t="s">
        <v>831</v>
      </c>
      <c r="H486" s="431"/>
      <c r="I486" s="1">
        <v>12</v>
      </c>
      <c r="J486" s="7"/>
      <c r="K486" s="125">
        <v>2.65</v>
      </c>
      <c r="L486" s="81">
        <f t="shared" si="14"/>
        <v>31.799999999999997</v>
      </c>
      <c r="M486" s="80" t="s">
        <v>832</v>
      </c>
      <c r="N486" s="388" t="s">
        <v>95</v>
      </c>
      <c r="O486" s="389"/>
      <c r="P486" s="390"/>
      <c r="Q486" s="25"/>
      <c r="R486" s="26">
        <v>0</v>
      </c>
      <c r="S486" s="20" t="s">
        <v>2458</v>
      </c>
      <c r="T486" s="93" t="s">
        <v>830</v>
      </c>
      <c r="V486" s="20" t="s">
        <v>831</v>
      </c>
    </row>
    <row r="487" spans="1:23" ht="18.75" hidden="1" x14ac:dyDescent="0.3">
      <c r="A487" s="19"/>
      <c r="C487" s="83" t="s">
        <v>91</v>
      </c>
      <c r="D487" s="84" t="s">
        <v>709</v>
      </c>
      <c r="E487" s="429" t="s">
        <v>833</v>
      </c>
      <c r="F487" s="430"/>
      <c r="G487" s="430" t="s">
        <v>834</v>
      </c>
      <c r="H487" s="431"/>
      <c r="I487" s="1">
        <v>12</v>
      </c>
      <c r="J487" s="7"/>
      <c r="K487" s="125">
        <v>2.65</v>
      </c>
      <c r="L487" s="81">
        <f t="shared" si="14"/>
        <v>31.799999999999997</v>
      </c>
      <c r="M487" s="80" t="s">
        <v>826</v>
      </c>
      <c r="N487" s="388" t="s">
        <v>95</v>
      </c>
      <c r="O487" s="389"/>
      <c r="P487" s="390"/>
      <c r="Q487" s="25"/>
      <c r="R487" s="26">
        <v>0</v>
      </c>
      <c r="S487" s="20" t="s">
        <v>2459</v>
      </c>
      <c r="T487" s="93" t="s">
        <v>833</v>
      </c>
      <c r="V487" s="20" t="s">
        <v>834</v>
      </c>
    </row>
    <row r="488" spans="1:23" ht="18.75" hidden="1" x14ac:dyDescent="0.3">
      <c r="A488" s="19"/>
      <c r="C488" s="83" t="s">
        <v>91</v>
      </c>
      <c r="D488" s="84" t="s">
        <v>709</v>
      </c>
      <c r="E488" s="429" t="s">
        <v>835</v>
      </c>
      <c r="F488" s="430"/>
      <c r="G488" s="430" t="s">
        <v>836</v>
      </c>
      <c r="H488" s="431"/>
      <c r="I488" s="1">
        <v>12</v>
      </c>
      <c r="J488" s="7"/>
      <c r="K488" s="125">
        <v>2.65</v>
      </c>
      <c r="L488" s="81">
        <f t="shared" si="14"/>
        <v>31.799999999999997</v>
      </c>
      <c r="M488" s="80" t="s">
        <v>826</v>
      </c>
      <c r="N488" s="388" t="s">
        <v>95</v>
      </c>
      <c r="O488" s="389"/>
      <c r="P488" s="390"/>
      <c r="Q488" s="25"/>
      <c r="R488" s="26">
        <v>0</v>
      </c>
      <c r="S488" s="20" t="s">
        <v>2460</v>
      </c>
      <c r="T488" s="93" t="s">
        <v>835</v>
      </c>
      <c r="V488" s="20" t="s">
        <v>836</v>
      </c>
    </row>
    <row r="489" spans="1:23" ht="18.75" hidden="1" x14ac:dyDescent="0.3">
      <c r="A489" s="19"/>
      <c r="C489" s="83" t="s">
        <v>91</v>
      </c>
      <c r="D489" s="84" t="s">
        <v>709</v>
      </c>
      <c r="E489" s="429" t="s">
        <v>837</v>
      </c>
      <c r="F489" s="430"/>
      <c r="G489" s="430" t="s">
        <v>838</v>
      </c>
      <c r="H489" s="431"/>
      <c r="I489" s="1">
        <v>12</v>
      </c>
      <c r="J489" s="7"/>
      <c r="K489" s="125">
        <v>2.65</v>
      </c>
      <c r="L489" s="81">
        <f t="shared" si="14"/>
        <v>31.799999999999997</v>
      </c>
      <c r="M489" s="80" t="s">
        <v>826</v>
      </c>
      <c r="N489" s="388" t="s">
        <v>95</v>
      </c>
      <c r="O489" s="389"/>
      <c r="P489" s="390"/>
      <c r="Q489" s="25"/>
      <c r="R489" s="26">
        <v>0</v>
      </c>
      <c r="S489" s="20" t="s">
        <v>2461</v>
      </c>
      <c r="T489" s="93" t="s">
        <v>837</v>
      </c>
      <c r="V489" s="20" t="s">
        <v>838</v>
      </c>
    </row>
    <row r="490" spans="1:23" ht="18.75" hidden="1" x14ac:dyDescent="0.3">
      <c r="A490" s="19"/>
      <c r="C490" s="83" t="s">
        <v>91</v>
      </c>
      <c r="D490" s="84" t="s">
        <v>709</v>
      </c>
      <c r="E490" s="429" t="s">
        <v>839</v>
      </c>
      <c r="F490" s="430"/>
      <c r="G490" s="430" t="s">
        <v>840</v>
      </c>
      <c r="H490" s="431"/>
      <c r="I490" s="1">
        <v>12</v>
      </c>
      <c r="J490" s="7"/>
      <c r="K490" s="125">
        <v>2.65</v>
      </c>
      <c r="L490" s="81">
        <f t="shared" si="14"/>
        <v>31.799999999999997</v>
      </c>
      <c r="M490" s="80" t="s">
        <v>841</v>
      </c>
      <c r="N490" s="388" t="s">
        <v>95</v>
      </c>
      <c r="O490" s="389"/>
      <c r="P490" s="390"/>
      <c r="Q490" s="25"/>
      <c r="R490" s="26">
        <v>0</v>
      </c>
      <c r="S490" s="20" t="s">
        <v>2462</v>
      </c>
      <c r="T490" s="93" t="s">
        <v>839</v>
      </c>
      <c r="V490" s="20" t="s">
        <v>840</v>
      </c>
    </row>
    <row r="491" spans="1:23" ht="18.75" hidden="1" x14ac:dyDescent="0.3">
      <c r="A491" s="19"/>
      <c r="C491" s="83" t="s">
        <v>91</v>
      </c>
      <c r="D491" s="84" t="s">
        <v>709</v>
      </c>
      <c r="E491" s="429" t="s">
        <v>1745</v>
      </c>
      <c r="F491" s="430"/>
      <c r="G491" s="430"/>
      <c r="H491" s="431"/>
      <c r="I491" s="1">
        <v>12</v>
      </c>
      <c r="J491" s="7"/>
      <c r="K491" s="125">
        <v>2.65</v>
      </c>
      <c r="L491" s="81">
        <f t="shared" ref="L491:L497" si="18">IF(AND(I491="",J491=""),"",(I491*K491)+(J491*(K491+2.1)))</f>
        <v>31.799999999999997</v>
      </c>
      <c r="M491" s="80" t="s">
        <v>829</v>
      </c>
      <c r="N491" s="388" t="s">
        <v>95</v>
      </c>
      <c r="O491" s="389"/>
      <c r="P491" s="390"/>
      <c r="Q491" s="25"/>
      <c r="R491" s="26">
        <v>0</v>
      </c>
      <c r="S491" s="20" t="s">
        <v>2463</v>
      </c>
      <c r="T491" s="93" t="s">
        <v>1745</v>
      </c>
    </row>
    <row r="492" spans="1:23" ht="18.75" hidden="1" x14ac:dyDescent="0.3">
      <c r="A492" s="19"/>
      <c r="C492" s="83" t="s">
        <v>91</v>
      </c>
      <c r="D492" s="84" t="s">
        <v>709</v>
      </c>
      <c r="E492" s="429" t="s">
        <v>1746</v>
      </c>
      <c r="F492" s="430"/>
      <c r="G492" s="430"/>
      <c r="H492" s="431"/>
      <c r="I492" s="1">
        <v>12</v>
      </c>
      <c r="J492" s="7"/>
      <c r="K492" s="125">
        <v>2.65</v>
      </c>
      <c r="L492" s="81">
        <f t="shared" si="18"/>
        <v>31.799999999999997</v>
      </c>
      <c r="M492" s="80" t="s">
        <v>829</v>
      </c>
      <c r="N492" s="388" t="s">
        <v>95</v>
      </c>
      <c r="O492" s="389"/>
      <c r="P492" s="390"/>
      <c r="Q492" s="25"/>
      <c r="R492" s="26">
        <v>0</v>
      </c>
      <c r="S492" s="20" t="s">
        <v>2464</v>
      </c>
      <c r="T492" s="93" t="s">
        <v>1746</v>
      </c>
    </row>
    <row r="493" spans="1:23" ht="18.75" hidden="1" x14ac:dyDescent="0.3">
      <c r="A493" s="19"/>
      <c r="C493" s="83" t="s">
        <v>91</v>
      </c>
      <c r="D493" s="84" t="s">
        <v>709</v>
      </c>
      <c r="E493" s="429" t="s">
        <v>1762</v>
      </c>
      <c r="F493" s="430"/>
      <c r="G493" s="430"/>
      <c r="H493" s="431"/>
      <c r="I493" s="1">
        <v>12</v>
      </c>
      <c r="J493" s="7"/>
      <c r="K493" s="125">
        <v>2.65</v>
      </c>
      <c r="L493" s="81">
        <f t="shared" si="18"/>
        <v>31.799999999999997</v>
      </c>
      <c r="M493" s="80" t="s">
        <v>829</v>
      </c>
      <c r="N493" s="388" t="s">
        <v>95</v>
      </c>
      <c r="O493" s="389"/>
      <c r="P493" s="390"/>
      <c r="Q493" s="25"/>
      <c r="R493" s="26">
        <v>0</v>
      </c>
      <c r="S493" s="20" t="s">
        <v>2465</v>
      </c>
      <c r="T493" s="93" t="s">
        <v>1762</v>
      </c>
    </row>
    <row r="494" spans="1:23" ht="18.75" hidden="1" x14ac:dyDescent="0.3">
      <c r="A494" s="19"/>
      <c r="C494" s="83" t="s">
        <v>91</v>
      </c>
      <c r="D494" s="84" t="s">
        <v>709</v>
      </c>
      <c r="E494" s="429" t="s">
        <v>1749</v>
      </c>
      <c r="F494" s="430"/>
      <c r="G494" s="430"/>
      <c r="H494" s="431"/>
      <c r="I494" s="1">
        <v>12</v>
      </c>
      <c r="J494" s="7"/>
      <c r="K494" s="125">
        <v>2.65</v>
      </c>
      <c r="L494" s="81">
        <f t="shared" si="18"/>
        <v>31.799999999999997</v>
      </c>
      <c r="M494" s="80" t="s">
        <v>829</v>
      </c>
      <c r="N494" s="388" t="s">
        <v>95</v>
      </c>
      <c r="O494" s="389"/>
      <c r="P494" s="390"/>
      <c r="Q494" s="25"/>
      <c r="R494" s="26">
        <v>9</v>
      </c>
      <c r="S494" s="20" t="s">
        <v>2466</v>
      </c>
      <c r="T494" s="93" t="s">
        <v>1749</v>
      </c>
    </row>
    <row r="495" spans="1:23" ht="18.75" hidden="1" x14ac:dyDescent="0.3">
      <c r="A495" s="19"/>
      <c r="C495" s="83" t="s">
        <v>91</v>
      </c>
      <c r="D495" s="84" t="s">
        <v>709</v>
      </c>
      <c r="E495" s="429" t="s">
        <v>1748</v>
      </c>
      <c r="F495" s="430"/>
      <c r="G495" s="430"/>
      <c r="H495" s="431"/>
      <c r="I495" s="1">
        <v>12</v>
      </c>
      <c r="J495" s="7"/>
      <c r="K495" s="125">
        <v>2.65</v>
      </c>
      <c r="L495" s="81">
        <f t="shared" si="18"/>
        <v>31.799999999999997</v>
      </c>
      <c r="M495" s="80" t="s">
        <v>829</v>
      </c>
      <c r="N495" s="388" t="s">
        <v>95</v>
      </c>
      <c r="O495" s="389"/>
      <c r="P495" s="390"/>
      <c r="Q495" s="25"/>
      <c r="R495" s="26">
        <v>0</v>
      </c>
      <c r="S495" s="20" t="s">
        <v>2467</v>
      </c>
      <c r="T495" s="93" t="s">
        <v>1748</v>
      </c>
    </row>
    <row r="496" spans="1:23" ht="18.75" hidden="1" x14ac:dyDescent="0.3">
      <c r="A496" s="19"/>
      <c r="C496" s="83" t="s">
        <v>91</v>
      </c>
      <c r="D496" s="84" t="s">
        <v>709</v>
      </c>
      <c r="E496" s="429" t="s">
        <v>842</v>
      </c>
      <c r="F496" s="430"/>
      <c r="G496" s="430" t="s">
        <v>843</v>
      </c>
      <c r="H496" s="431"/>
      <c r="I496" s="1">
        <v>12</v>
      </c>
      <c r="J496" s="7"/>
      <c r="K496" s="125">
        <v>2.65</v>
      </c>
      <c r="L496" s="81">
        <f>IF(AND(I496="",J496=""),"",(I496*K496)+(J496*(K496+2.1)))</f>
        <v>31.799999999999997</v>
      </c>
      <c r="M496" s="80" t="s">
        <v>829</v>
      </c>
      <c r="N496" s="388" t="s">
        <v>95</v>
      </c>
      <c r="O496" s="389"/>
      <c r="P496" s="390"/>
      <c r="Q496" s="25"/>
      <c r="R496" s="26">
        <v>0</v>
      </c>
      <c r="S496" s="20" t="s">
        <v>2468</v>
      </c>
      <c r="T496" s="93" t="s">
        <v>842</v>
      </c>
      <c r="V496" s="20" t="s">
        <v>843</v>
      </c>
    </row>
    <row r="497" spans="1:22" ht="18.75" hidden="1" x14ac:dyDescent="0.3">
      <c r="A497" s="19"/>
      <c r="C497" s="83" t="s">
        <v>91</v>
      </c>
      <c r="D497" s="84" t="s">
        <v>709</v>
      </c>
      <c r="E497" s="429" t="s">
        <v>1747</v>
      </c>
      <c r="F497" s="430"/>
      <c r="G497" s="430"/>
      <c r="H497" s="431"/>
      <c r="I497" s="1">
        <v>12</v>
      </c>
      <c r="J497" s="7"/>
      <c r="K497" s="125">
        <v>2.65</v>
      </c>
      <c r="L497" s="81">
        <f t="shared" si="18"/>
        <v>31.799999999999997</v>
      </c>
      <c r="M497" s="80" t="s">
        <v>829</v>
      </c>
      <c r="N497" s="388" t="s">
        <v>95</v>
      </c>
      <c r="O497" s="389"/>
      <c r="P497" s="390"/>
      <c r="Q497" s="25"/>
      <c r="R497" s="26">
        <v>2</v>
      </c>
      <c r="S497" s="20" t="s">
        <v>2469</v>
      </c>
      <c r="T497" s="93" t="s">
        <v>1747</v>
      </c>
    </row>
    <row r="498" spans="1:22" ht="18.75" hidden="1" x14ac:dyDescent="0.3">
      <c r="A498" s="19"/>
      <c r="C498" s="83" t="s">
        <v>91</v>
      </c>
      <c r="D498" s="84" t="s">
        <v>709</v>
      </c>
      <c r="E498" s="429" t="s">
        <v>844</v>
      </c>
      <c r="F498" s="430"/>
      <c r="G498" s="430" t="s">
        <v>845</v>
      </c>
      <c r="H498" s="431"/>
      <c r="I498" s="1">
        <v>12</v>
      </c>
      <c r="J498" s="7"/>
      <c r="K498" s="125">
        <v>2.65</v>
      </c>
      <c r="L498" s="81">
        <f t="shared" si="14"/>
        <v>31.799999999999997</v>
      </c>
      <c r="M498" s="80" t="s">
        <v>846</v>
      </c>
      <c r="N498" s="388" t="s">
        <v>95</v>
      </c>
      <c r="O498" s="389"/>
      <c r="P498" s="390"/>
      <c r="Q498" s="25"/>
      <c r="R498" s="26">
        <v>0</v>
      </c>
      <c r="S498" s="20" t="s">
        <v>2470</v>
      </c>
      <c r="T498" s="93" t="s">
        <v>844</v>
      </c>
      <c r="V498" s="20" t="s">
        <v>845</v>
      </c>
    </row>
    <row r="499" spans="1:22" ht="18.75" hidden="1" x14ac:dyDescent="0.3">
      <c r="A499" s="19"/>
      <c r="C499" s="83" t="s">
        <v>91</v>
      </c>
      <c r="D499" s="84" t="s">
        <v>709</v>
      </c>
      <c r="E499" s="429" t="s">
        <v>1866</v>
      </c>
      <c r="F499" s="430"/>
      <c r="G499" s="430"/>
      <c r="H499" s="431"/>
      <c r="I499" s="1">
        <v>12</v>
      </c>
      <c r="J499" s="7"/>
      <c r="K499" s="125">
        <v>2.65</v>
      </c>
      <c r="L499" s="81">
        <f>IF(AND(I499="",J499=""),"",(I499*K500)+(J499*(K500+2.1)))</f>
        <v>31.799999999999997</v>
      </c>
      <c r="M499" s="80" t="s">
        <v>2149</v>
      </c>
      <c r="N499" s="388" t="s">
        <v>95</v>
      </c>
      <c r="O499" s="389"/>
      <c r="P499" s="390"/>
      <c r="Q499" s="25"/>
      <c r="R499" s="26">
        <v>0</v>
      </c>
      <c r="S499" s="20" t="s">
        <v>2471</v>
      </c>
      <c r="T499" s="93" t="s">
        <v>1866</v>
      </c>
    </row>
    <row r="500" spans="1:22" ht="18.75" hidden="1" x14ac:dyDescent="0.3">
      <c r="A500" s="19"/>
      <c r="C500" s="83" t="s">
        <v>91</v>
      </c>
      <c r="D500" s="84" t="s">
        <v>709</v>
      </c>
      <c r="E500" s="429" t="s">
        <v>847</v>
      </c>
      <c r="F500" s="430"/>
      <c r="G500" s="430" t="s">
        <v>848</v>
      </c>
      <c r="H500" s="431"/>
      <c r="I500" s="1">
        <v>12</v>
      </c>
      <c r="J500" s="7"/>
      <c r="K500" s="125">
        <v>2.65</v>
      </c>
      <c r="L500" s="81">
        <f t="shared" si="14"/>
        <v>31.799999999999997</v>
      </c>
      <c r="M500" s="80" t="s">
        <v>111</v>
      </c>
      <c r="N500" s="388" t="s">
        <v>95</v>
      </c>
      <c r="O500" s="389"/>
      <c r="P500" s="390"/>
      <c r="Q500" s="25"/>
      <c r="R500" s="26">
        <v>0</v>
      </c>
      <c r="S500" s="20" t="s">
        <v>2472</v>
      </c>
      <c r="T500" s="93" t="s">
        <v>847</v>
      </c>
      <c r="V500" s="20" t="s">
        <v>848</v>
      </c>
    </row>
    <row r="501" spans="1:22" ht="18.75" hidden="1" x14ac:dyDescent="0.3">
      <c r="A501" s="19"/>
      <c r="C501" s="83" t="s">
        <v>91</v>
      </c>
      <c r="D501" s="84" t="s">
        <v>709</v>
      </c>
      <c r="E501" s="429" t="s">
        <v>1750</v>
      </c>
      <c r="F501" s="430"/>
      <c r="G501" s="430"/>
      <c r="H501" s="431"/>
      <c r="I501" s="1">
        <v>12</v>
      </c>
      <c r="J501" s="7"/>
      <c r="K501" s="125">
        <v>2.65</v>
      </c>
      <c r="L501" s="81">
        <f t="shared" ref="L501" si="19">IF(AND(I501="",J501=""),"",(I501*K501)+(J501*(K501+2.1)))</f>
        <v>31.799999999999997</v>
      </c>
      <c r="M501" s="80" t="s">
        <v>111</v>
      </c>
      <c r="N501" s="388" t="s">
        <v>95</v>
      </c>
      <c r="O501" s="389"/>
      <c r="P501" s="390"/>
      <c r="Q501" s="25"/>
      <c r="R501" s="26">
        <v>0</v>
      </c>
      <c r="S501" s="20" t="s">
        <v>2473</v>
      </c>
      <c r="T501" s="93" t="s">
        <v>1750</v>
      </c>
    </row>
    <row r="502" spans="1:22" ht="18.75" hidden="1" x14ac:dyDescent="0.3">
      <c r="A502" s="19"/>
      <c r="C502" s="83" t="s">
        <v>91</v>
      </c>
      <c r="D502" s="84" t="s">
        <v>709</v>
      </c>
      <c r="E502" s="429" t="s">
        <v>849</v>
      </c>
      <c r="F502" s="430"/>
      <c r="G502" s="430" t="s">
        <v>850</v>
      </c>
      <c r="H502" s="431"/>
      <c r="I502" s="1">
        <v>12</v>
      </c>
      <c r="J502" s="7"/>
      <c r="K502" s="125">
        <v>2.65</v>
      </c>
      <c r="L502" s="81">
        <f t="shared" si="14"/>
        <v>31.799999999999997</v>
      </c>
      <c r="M502" s="80" t="s">
        <v>111</v>
      </c>
      <c r="N502" s="388" t="s">
        <v>95</v>
      </c>
      <c r="O502" s="389"/>
      <c r="P502" s="390"/>
      <c r="Q502" s="25"/>
      <c r="R502" s="26">
        <v>0</v>
      </c>
      <c r="S502" s="20" t="s">
        <v>2474</v>
      </c>
      <c r="T502" s="93" t="s">
        <v>849</v>
      </c>
      <c r="V502" s="20" t="s">
        <v>850</v>
      </c>
    </row>
    <row r="503" spans="1:22" ht="18.75" hidden="1" x14ac:dyDescent="0.3">
      <c r="A503" s="19"/>
      <c r="C503" s="83" t="s">
        <v>91</v>
      </c>
      <c r="D503" s="84" t="s">
        <v>709</v>
      </c>
      <c r="E503" s="429" t="s">
        <v>851</v>
      </c>
      <c r="F503" s="430"/>
      <c r="G503" s="430" t="s">
        <v>852</v>
      </c>
      <c r="H503" s="431"/>
      <c r="I503" s="1">
        <v>12</v>
      </c>
      <c r="J503" s="7"/>
      <c r="K503" s="125">
        <v>2.65</v>
      </c>
      <c r="L503" s="81">
        <f t="shared" si="14"/>
        <v>31.799999999999997</v>
      </c>
      <c r="M503" s="80" t="s">
        <v>111</v>
      </c>
      <c r="N503" s="388" t="s">
        <v>95</v>
      </c>
      <c r="O503" s="389"/>
      <c r="P503" s="390"/>
      <c r="Q503" s="25"/>
      <c r="R503" s="26">
        <v>0</v>
      </c>
      <c r="S503" s="93" t="s">
        <v>2475</v>
      </c>
      <c r="T503" s="93" t="s">
        <v>851</v>
      </c>
      <c r="V503" s="20" t="s">
        <v>852</v>
      </c>
    </row>
    <row r="504" spans="1:22" ht="18.75" hidden="1" x14ac:dyDescent="0.3">
      <c r="A504" s="19"/>
      <c r="C504" s="83" t="s">
        <v>91</v>
      </c>
      <c r="D504" s="84" t="s">
        <v>709</v>
      </c>
      <c r="E504" s="429" t="s">
        <v>853</v>
      </c>
      <c r="F504" s="430"/>
      <c r="G504" s="430" t="s">
        <v>854</v>
      </c>
      <c r="H504" s="431"/>
      <c r="I504" s="1">
        <v>12</v>
      </c>
      <c r="J504" s="7"/>
      <c r="K504" s="125">
        <v>2.65</v>
      </c>
      <c r="L504" s="81">
        <f t="shared" ref="L504:L563" si="20">IF(AND(I504="",J504=""),"",(I504*K504)+(J504*(K504+2.1)))</f>
        <v>31.799999999999997</v>
      </c>
      <c r="M504" s="80" t="s">
        <v>111</v>
      </c>
      <c r="N504" s="388" t="s">
        <v>95</v>
      </c>
      <c r="O504" s="389"/>
      <c r="P504" s="390"/>
      <c r="Q504" s="25"/>
      <c r="R504" s="26">
        <v>0</v>
      </c>
      <c r="S504" s="93" t="s">
        <v>2476</v>
      </c>
      <c r="T504" s="93" t="s">
        <v>853</v>
      </c>
      <c r="V504" s="20" t="s">
        <v>854</v>
      </c>
    </row>
    <row r="505" spans="1:22" ht="18.75" hidden="1" x14ac:dyDescent="0.3">
      <c r="A505" s="19"/>
      <c r="C505" s="83" t="s">
        <v>91</v>
      </c>
      <c r="D505" s="84" t="s">
        <v>709</v>
      </c>
      <c r="E505" s="429" t="s">
        <v>855</v>
      </c>
      <c r="F505" s="430"/>
      <c r="G505" s="430" t="s">
        <v>854</v>
      </c>
      <c r="H505" s="431"/>
      <c r="I505" s="1">
        <v>12</v>
      </c>
      <c r="J505" s="7"/>
      <c r="K505" s="125">
        <v>2.65</v>
      </c>
      <c r="L505" s="81">
        <f t="shared" si="20"/>
        <v>31.799999999999997</v>
      </c>
      <c r="M505" s="80" t="s">
        <v>111</v>
      </c>
      <c r="N505" s="388" t="s">
        <v>95</v>
      </c>
      <c r="O505" s="389"/>
      <c r="P505" s="390"/>
      <c r="Q505" s="25"/>
      <c r="R505" s="26">
        <v>0</v>
      </c>
      <c r="S505" s="20" t="s">
        <v>2477</v>
      </c>
      <c r="T505" s="93" t="s">
        <v>855</v>
      </c>
      <c r="V505" s="20" t="s">
        <v>854</v>
      </c>
    </row>
    <row r="506" spans="1:22" ht="18.75" hidden="1" x14ac:dyDescent="0.3">
      <c r="A506" s="19"/>
      <c r="C506" s="83" t="s">
        <v>91</v>
      </c>
      <c r="D506" s="84" t="s">
        <v>709</v>
      </c>
      <c r="E506" s="429" t="s">
        <v>856</v>
      </c>
      <c r="F506" s="430"/>
      <c r="G506" s="430" t="s">
        <v>857</v>
      </c>
      <c r="H506" s="431"/>
      <c r="I506" s="1">
        <v>12</v>
      </c>
      <c r="J506" s="7"/>
      <c r="K506" s="125">
        <v>2.65</v>
      </c>
      <c r="L506" s="81">
        <f t="shared" si="20"/>
        <v>31.799999999999997</v>
      </c>
      <c r="M506" s="80" t="s">
        <v>111</v>
      </c>
      <c r="N506" s="388" t="s">
        <v>95</v>
      </c>
      <c r="O506" s="389"/>
      <c r="P506" s="390"/>
      <c r="Q506" s="25"/>
      <c r="R506" s="26">
        <v>0</v>
      </c>
      <c r="S506" s="93" t="s">
        <v>2478</v>
      </c>
      <c r="T506" s="93" t="s">
        <v>856</v>
      </c>
      <c r="V506" s="20" t="s">
        <v>857</v>
      </c>
    </row>
    <row r="507" spans="1:22" ht="18.75" hidden="1" x14ac:dyDescent="0.3">
      <c r="A507" s="19"/>
      <c r="C507" s="83" t="s">
        <v>91</v>
      </c>
      <c r="D507" s="84" t="s">
        <v>709</v>
      </c>
      <c r="E507" s="429" t="s">
        <v>858</v>
      </c>
      <c r="F507" s="430"/>
      <c r="G507" s="430" t="s">
        <v>859</v>
      </c>
      <c r="H507" s="431"/>
      <c r="I507" s="1">
        <v>12</v>
      </c>
      <c r="J507" s="7"/>
      <c r="K507" s="125">
        <v>2.65</v>
      </c>
      <c r="L507" s="81">
        <f t="shared" si="20"/>
        <v>31.799999999999997</v>
      </c>
      <c r="M507" s="80" t="s">
        <v>111</v>
      </c>
      <c r="N507" s="388" t="s">
        <v>95</v>
      </c>
      <c r="O507" s="389"/>
      <c r="P507" s="390"/>
      <c r="Q507" s="25"/>
      <c r="R507" s="26">
        <v>0</v>
      </c>
      <c r="S507" s="20" t="s">
        <v>2479</v>
      </c>
      <c r="T507" s="93" t="s">
        <v>858</v>
      </c>
      <c r="V507" s="20" t="s">
        <v>859</v>
      </c>
    </row>
    <row r="508" spans="1:22" ht="18.75" hidden="1" x14ac:dyDescent="0.3">
      <c r="A508" s="19"/>
      <c r="C508" s="83" t="s">
        <v>91</v>
      </c>
      <c r="D508" s="84" t="s">
        <v>709</v>
      </c>
      <c r="E508" s="429" t="s">
        <v>860</v>
      </c>
      <c r="F508" s="430"/>
      <c r="G508" s="430">
        <v>0</v>
      </c>
      <c r="H508" s="431"/>
      <c r="I508" s="1">
        <v>12</v>
      </c>
      <c r="J508" s="7"/>
      <c r="K508" s="125">
        <v>2.65</v>
      </c>
      <c r="L508" s="81">
        <f t="shared" si="20"/>
        <v>31.799999999999997</v>
      </c>
      <c r="M508" s="80" t="s">
        <v>111</v>
      </c>
      <c r="N508" s="388" t="s">
        <v>95</v>
      </c>
      <c r="O508" s="389"/>
      <c r="P508" s="390"/>
      <c r="Q508" s="25"/>
      <c r="R508" s="26">
        <v>0</v>
      </c>
      <c r="S508" s="93" t="s">
        <v>2480</v>
      </c>
      <c r="T508" s="93" t="s">
        <v>860</v>
      </c>
      <c r="V508" s="20">
        <v>0</v>
      </c>
    </row>
    <row r="509" spans="1:22" ht="18.75" hidden="1" x14ac:dyDescent="0.3">
      <c r="A509" s="19"/>
      <c r="C509" s="83" t="s">
        <v>91</v>
      </c>
      <c r="D509" s="84" t="s">
        <v>709</v>
      </c>
      <c r="E509" s="429" t="s">
        <v>861</v>
      </c>
      <c r="F509" s="430"/>
      <c r="G509" s="430" t="s">
        <v>862</v>
      </c>
      <c r="H509" s="431"/>
      <c r="I509" s="1">
        <v>12</v>
      </c>
      <c r="J509" s="7"/>
      <c r="K509" s="125">
        <v>2.65</v>
      </c>
      <c r="L509" s="81">
        <f t="shared" si="20"/>
        <v>31.799999999999997</v>
      </c>
      <c r="M509" s="80" t="s">
        <v>111</v>
      </c>
      <c r="N509" s="388" t="s">
        <v>95</v>
      </c>
      <c r="O509" s="389"/>
      <c r="P509" s="390"/>
      <c r="Q509" s="25"/>
      <c r="R509" s="26">
        <v>0</v>
      </c>
      <c r="S509" s="20" t="s">
        <v>2481</v>
      </c>
      <c r="T509" s="93" t="s">
        <v>861</v>
      </c>
      <c r="V509" s="20" t="s">
        <v>862</v>
      </c>
    </row>
    <row r="510" spans="1:22" ht="18.75" hidden="1" x14ac:dyDescent="0.3">
      <c r="A510" s="19"/>
      <c r="C510" s="83" t="s">
        <v>91</v>
      </c>
      <c r="D510" s="84" t="s">
        <v>709</v>
      </c>
      <c r="E510" s="429" t="s">
        <v>863</v>
      </c>
      <c r="F510" s="430"/>
      <c r="G510" s="430" t="s">
        <v>864</v>
      </c>
      <c r="H510" s="431"/>
      <c r="I510" s="1">
        <v>12</v>
      </c>
      <c r="J510" s="7"/>
      <c r="K510" s="125">
        <v>2.65</v>
      </c>
      <c r="L510" s="81">
        <f t="shared" si="20"/>
        <v>31.799999999999997</v>
      </c>
      <c r="M510" s="80" t="s">
        <v>111</v>
      </c>
      <c r="N510" s="388" t="s">
        <v>95</v>
      </c>
      <c r="O510" s="389"/>
      <c r="P510" s="390"/>
      <c r="Q510" s="25"/>
      <c r="R510" s="26">
        <v>0</v>
      </c>
      <c r="S510" s="93" t="s">
        <v>2482</v>
      </c>
      <c r="T510" s="93" t="s">
        <v>863</v>
      </c>
      <c r="V510" s="20" t="s">
        <v>864</v>
      </c>
    </row>
    <row r="511" spans="1:22" ht="18.75" hidden="1" x14ac:dyDescent="0.3">
      <c r="A511" s="19"/>
      <c r="C511" s="83" t="s">
        <v>91</v>
      </c>
      <c r="D511" s="84" t="s">
        <v>709</v>
      </c>
      <c r="E511" s="429" t="s">
        <v>865</v>
      </c>
      <c r="F511" s="430"/>
      <c r="G511" s="430" t="s">
        <v>866</v>
      </c>
      <c r="H511" s="431"/>
      <c r="I511" s="1">
        <v>12</v>
      </c>
      <c r="J511" s="7"/>
      <c r="K511" s="125">
        <v>2.65</v>
      </c>
      <c r="L511" s="81">
        <f t="shared" si="20"/>
        <v>31.799999999999997</v>
      </c>
      <c r="M511" s="80" t="s">
        <v>111</v>
      </c>
      <c r="N511" s="388" t="s">
        <v>95</v>
      </c>
      <c r="O511" s="389"/>
      <c r="P511" s="390"/>
      <c r="Q511" s="25"/>
      <c r="R511" s="26">
        <v>0</v>
      </c>
      <c r="S511" s="93" t="s">
        <v>2483</v>
      </c>
      <c r="T511" s="93" t="s">
        <v>865</v>
      </c>
      <c r="V511" s="20" t="s">
        <v>866</v>
      </c>
    </row>
    <row r="512" spans="1:22" ht="18.75" hidden="1" x14ac:dyDescent="0.3">
      <c r="A512" s="19"/>
      <c r="C512" s="83" t="s">
        <v>91</v>
      </c>
      <c r="D512" s="84" t="s">
        <v>709</v>
      </c>
      <c r="E512" s="429" t="s">
        <v>867</v>
      </c>
      <c r="F512" s="430"/>
      <c r="G512" s="430" t="s">
        <v>868</v>
      </c>
      <c r="H512" s="431"/>
      <c r="I512" s="1">
        <v>12</v>
      </c>
      <c r="J512" s="7"/>
      <c r="K512" s="125">
        <v>2.65</v>
      </c>
      <c r="L512" s="81">
        <f t="shared" si="20"/>
        <v>31.799999999999997</v>
      </c>
      <c r="M512" s="80" t="s">
        <v>111</v>
      </c>
      <c r="N512" s="388" t="s">
        <v>95</v>
      </c>
      <c r="O512" s="389"/>
      <c r="P512" s="390"/>
      <c r="Q512" s="25"/>
      <c r="R512" s="26">
        <v>0</v>
      </c>
      <c r="S512" s="93" t="s">
        <v>2484</v>
      </c>
      <c r="T512" s="93" t="s">
        <v>867</v>
      </c>
      <c r="V512" s="20" t="s">
        <v>868</v>
      </c>
    </row>
    <row r="513" spans="1:23" ht="18.75" hidden="1" x14ac:dyDescent="0.3">
      <c r="A513" s="19"/>
      <c r="C513" s="83" t="s">
        <v>91</v>
      </c>
      <c r="D513" s="84" t="s">
        <v>709</v>
      </c>
      <c r="E513" s="429" t="s">
        <v>1753</v>
      </c>
      <c r="F513" s="430"/>
      <c r="G513" s="430"/>
      <c r="H513" s="431"/>
      <c r="I513" s="1">
        <v>12</v>
      </c>
      <c r="J513" s="7"/>
      <c r="K513" s="125">
        <v>2.65</v>
      </c>
      <c r="L513" s="81">
        <f t="shared" si="20"/>
        <v>31.799999999999997</v>
      </c>
      <c r="M513" s="80" t="s">
        <v>111</v>
      </c>
      <c r="N513" s="388" t="s">
        <v>95</v>
      </c>
      <c r="O513" s="389"/>
      <c r="P513" s="390"/>
      <c r="Q513" s="25"/>
      <c r="R513" s="26">
        <v>3</v>
      </c>
      <c r="S513" s="93" t="s">
        <v>2485</v>
      </c>
      <c r="T513" s="93" t="s">
        <v>1753</v>
      </c>
    </row>
    <row r="514" spans="1:23" ht="18.75" hidden="1" x14ac:dyDescent="0.3">
      <c r="A514" s="19"/>
      <c r="C514" s="83" t="s">
        <v>91</v>
      </c>
      <c r="D514" s="84" t="s">
        <v>709</v>
      </c>
      <c r="E514" s="429" t="s">
        <v>869</v>
      </c>
      <c r="F514" s="430"/>
      <c r="G514" s="430" t="s">
        <v>870</v>
      </c>
      <c r="H514" s="431"/>
      <c r="I514" s="1">
        <v>12</v>
      </c>
      <c r="J514" s="7"/>
      <c r="K514" s="125">
        <v>2.65</v>
      </c>
      <c r="L514" s="81">
        <f t="shared" si="20"/>
        <v>31.799999999999997</v>
      </c>
      <c r="M514" s="80" t="s">
        <v>111</v>
      </c>
      <c r="N514" s="388" t="s">
        <v>95</v>
      </c>
      <c r="O514" s="389"/>
      <c r="P514" s="390"/>
      <c r="Q514" s="25"/>
      <c r="R514" s="26">
        <v>0</v>
      </c>
      <c r="S514" s="20" t="s">
        <v>2486</v>
      </c>
      <c r="T514" s="93" t="s">
        <v>869</v>
      </c>
      <c r="V514" s="20" t="s">
        <v>870</v>
      </c>
    </row>
    <row r="515" spans="1:23" ht="18.75" hidden="1" x14ac:dyDescent="0.3">
      <c r="A515" s="19"/>
      <c r="C515" s="83" t="s">
        <v>91</v>
      </c>
      <c r="D515" s="84" t="s">
        <v>709</v>
      </c>
      <c r="E515" s="429" t="s">
        <v>1752</v>
      </c>
      <c r="F515" s="430"/>
      <c r="G515" s="430"/>
      <c r="H515" s="431"/>
      <c r="I515" s="1">
        <v>12</v>
      </c>
      <c r="J515" s="7"/>
      <c r="K515" s="125">
        <v>2.65</v>
      </c>
      <c r="L515" s="81">
        <f t="shared" si="20"/>
        <v>31.799999999999997</v>
      </c>
      <c r="M515" s="80" t="s">
        <v>111</v>
      </c>
      <c r="N515" s="388" t="s">
        <v>95</v>
      </c>
      <c r="O515" s="389"/>
      <c r="P515" s="390"/>
      <c r="Q515" s="25"/>
      <c r="R515" s="26">
        <v>1</v>
      </c>
      <c r="S515" s="20" t="s">
        <v>2487</v>
      </c>
      <c r="T515" s="93" t="s">
        <v>1752</v>
      </c>
    </row>
    <row r="516" spans="1:23" ht="18.75" hidden="1" x14ac:dyDescent="0.3">
      <c r="A516" s="19"/>
      <c r="C516" s="83" t="s">
        <v>91</v>
      </c>
      <c r="D516" s="84" t="s">
        <v>709</v>
      </c>
      <c r="E516" s="429" t="s">
        <v>871</v>
      </c>
      <c r="F516" s="430"/>
      <c r="G516" s="430" t="s">
        <v>872</v>
      </c>
      <c r="H516" s="431"/>
      <c r="I516" s="1">
        <v>12</v>
      </c>
      <c r="J516" s="7"/>
      <c r="K516" s="125">
        <v>2.65</v>
      </c>
      <c r="L516" s="81">
        <f t="shared" si="20"/>
        <v>31.799999999999997</v>
      </c>
      <c r="M516" s="80" t="s">
        <v>111</v>
      </c>
      <c r="N516" s="388" t="s">
        <v>95</v>
      </c>
      <c r="O516" s="389"/>
      <c r="P516" s="390"/>
      <c r="Q516" s="25"/>
      <c r="R516" s="26">
        <v>0</v>
      </c>
      <c r="S516" s="93" t="s">
        <v>2488</v>
      </c>
      <c r="T516" s="20" t="s">
        <v>871</v>
      </c>
      <c r="V516" s="20" t="s">
        <v>872</v>
      </c>
    </row>
    <row r="517" spans="1:23" ht="18.75" hidden="1" x14ac:dyDescent="0.3">
      <c r="A517" s="19"/>
      <c r="C517" s="83" t="s">
        <v>91</v>
      </c>
      <c r="D517" s="84" t="s">
        <v>709</v>
      </c>
      <c r="E517" s="429" t="s">
        <v>873</v>
      </c>
      <c r="F517" s="430"/>
      <c r="G517" s="430" t="s">
        <v>874</v>
      </c>
      <c r="H517" s="431"/>
      <c r="I517" s="1">
        <v>12</v>
      </c>
      <c r="J517" s="7"/>
      <c r="K517" s="125">
        <v>2.65</v>
      </c>
      <c r="L517" s="81">
        <f t="shared" si="20"/>
        <v>31.799999999999997</v>
      </c>
      <c r="M517" s="80" t="s">
        <v>111</v>
      </c>
      <c r="N517" s="388" t="s">
        <v>95</v>
      </c>
      <c r="O517" s="389"/>
      <c r="P517" s="390"/>
      <c r="Q517" s="25"/>
      <c r="R517" s="26">
        <v>0</v>
      </c>
      <c r="S517" s="93" t="s">
        <v>2489</v>
      </c>
      <c r="T517" s="20" t="s">
        <v>873</v>
      </c>
      <c r="V517" s="20" t="s">
        <v>874</v>
      </c>
    </row>
    <row r="518" spans="1:23" ht="18.75" hidden="1" x14ac:dyDescent="0.3">
      <c r="A518" s="19"/>
      <c r="C518" s="83" t="s">
        <v>91</v>
      </c>
      <c r="D518" s="84" t="s">
        <v>709</v>
      </c>
      <c r="E518" s="429" t="s">
        <v>875</v>
      </c>
      <c r="F518" s="430"/>
      <c r="G518" s="430" t="s">
        <v>876</v>
      </c>
      <c r="H518" s="431"/>
      <c r="I518" s="1">
        <v>12</v>
      </c>
      <c r="J518" s="7"/>
      <c r="K518" s="125">
        <v>2.65</v>
      </c>
      <c r="L518" s="81">
        <f t="shared" si="20"/>
        <v>31.799999999999997</v>
      </c>
      <c r="M518" s="80" t="s">
        <v>731</v>
      </c>
      <c r="N518" s="388" t="s">
        <v>95</v>
      </c>
      <c r="O518" s="389"/>
      <c r="P518" s="390"/>
      <c r="Q518" s="25"/>
      <c r="R518" s="26">
        <v>0</v>
      </c>
      <c r="S518" s="20" t="s">
        <v>2490</v>
      </c>
      <c r="T518" s="20" t="s">
        <v>875</v>
      </c>
      <c r="V518" s="20" t="s">
        <v>876</v>
      </c>
    </row>
    <row r="519" spans="1:23" ht="18.75" hidden="1" x14ac:dyDescent="0.3">
      <c r="A519" s="19"/>
      <c r="C519" s="83" t="s">
        <v>91</v>
      </c>
      <c r="D519" s="84" t="s">
        <v>709</v>
      </c>
      <c r="E519" s="429" t="s">
        <v>877</v>
      </c>
      <c r="F519" s="430"/>
      <c r="G519" s="430" t="s">
        <v>878</v>
      </c>
      <c r="H519" s="431"/>
      <c r="I519" s="1">
        <v>12</v>
      </c>
      <c r="J519" s="7"/>
      <c r="K519" s="125">
        <v>2.65</v>
      </c>
      <c r="L519" s="81">
        <f t="shared" si="20"/>
        <v>31.799999999999997</v>
      </c>
      <c r="M519" s="80" t="s">
        <v>731</v>
      </c>
      <c r="N519" s="388" t="s">
        <v>95</v>
      </c>
      <c r="O519" s="389"/>
      <c r="P519" s="390"/>
      <c r="Q519" s="25"/>
      <c r="R519" s="26">
        <v>0</v>
      </c>
      <c r="S519" s="20" t="s">
        <v>2491</v>
      </c>
      <c r="T519" s="20" t="s">
        <v>877</v>
      </c>
      <c r="V519" s="20" t="s">
        <v>878</v>
      </c>
    </row>
    <row r="520" spans="1:23" ht="18.75" hidden="1" x14ac:dyDescent="0.3">
      <c r="A520" s="19"/>
      <c r="C520" s="83" t="s">
        <v>91</v>
      </c>
      <c r="D520" s="84" t="s">
        <v>709</v>
      </c>
      <c r="E520" s="429" t="s">
        <v>879</v>
      </c>
      <c r="F520" s="430"/>
      <c r="G520" s="430" t="s">
        <v>880</v>
      </c>
      <c r="H520" s="431"/>
      <c r="I520" s="1">
        <v>12</v>
      </c>
      <c r="J520" s="7"/>
      <c r="K520" s="125">
        <v>2.65</v>
      </c>
      <c r="L520" s="81">
        <f t="shared" si="20"/>
        <v>31.799999999999997</v>
      </c>
      <c r="M520" s="80" t="s">
        <v>731</v>
      </c>
      <c r="N520" s="388" t="s">
        <v>95</v>
      </c>
      <c r="O520" s="389"/>
      <c r="P520" s="390"/>
      <c r="Q520" s="25"/>
      <c r="R520" s="26">
        <v>0</v>
      </c>
      <c r="S520" s="20" t="s">
        <v>2492</v>
      </c>
      <c r="T520" s="20" t="s">
        <v>879</v>
      </c>
      <c r="V520" s="20" t="s">
        <v>880</v>
      </c>
    </row>
    <row r="521" spans="1:23" ht="18.75" hidden="1" x14ac:dyDescent="0.3">
      <c r="A521" s="19"/>
      <c r="C521" s="83" t="s">
        <v>91</v>
      </c>
      <c r="D521" s="84" t="s">
        <v>709</v>
      </c>
      <c r="E521" s="429" t="s">
        <v>881</v>
      </c>
      <c r="F521" s="430"/>
      <c r="G521" s="430" t="s">
        <v>882</v>
      </c>
      <c r="H521" s="431"/>
      <c r="I521" s="1">
        <v>12</v>
      </c>
      <c r="J521" s="7"/>
      <c r="K521" s="125">
        <v>2.65</v>
      </c>
      <c r="L521" s="81">
        <f t="shared" si="20"/>
        <v>31.799999999999997</v>
      </c>
      <c r="M521" s="80" t="s">
        <v>883</v>
      </c>
      <c r="N521" s="388" t="s">
        <v>95</v>
      </c>
      <c r="O521" s="389"/>
      <c r="P521" s="390"/>
      <c r="Q521" s="25"/>
      <c r="R521" s="26">
        <v>0</v>
      </c>
      <c r="S521" s="93" t="s">
        <v>2493</v>
      </c>
      <c r="T521" s="20" t="s">
        <v>881</v>
      </c>
      <c r="V521" s="20" t="s">
        <v>882</v>
      </c>
    </row>
    <row r="522" spans="1:23" ht="18.75" hidden="1" x14ac:dyDescent="0.3">
      <c r="A522" s="19"/>
      <c r="C522" s="83" t="s">
        <v>91</v>
      </c>
      <c r="D522" s="84" t="s">
        <v>709</v>
      </c>
      <c r="E522" s="429" t="s">
        <v>884</v>
      </c>
      <c r="F522" s="430"/>
      <c r="G522" s="430" t="s">
        <v>885</v>
      </c>
      <c r="H522" s="431"/>
      <c r="I522" s="1">
        <v>12</v>
      </c>
      <c r="J522" s="7"/>
      <c r="K522" s="125">
        <v>2.65</v>
      </c>
      <c r="L522" s="81">
        <f t="shared" si="20"/>
        <v>31.799999999999997</v>
      </c>
      <c r="M522" s="80" t="s">
        <v>886</v>
      </c>
      <c r="N522" s="388" t="s">
        <v>95</v>
      </c>
      <c r="O522" s="389"/>
      <c r="P522" s="390"/>
      <c r="Q522" s="25"/>
      <c r="R522" s="26">
        <v>0</v>
      </c>
      <c r="S522" s="20" t="s">
        <v>2494</v>
      </c>
      <c r="T522" s="20" t="s">
        <v>884</v>
      </c>
      <c r="V522" s="20" t="s">
        <v>885</v>
      </c>
    </row>
    <row r="523" spans="1:23" ht="18.75" hidden="1" x14ac:dyDescent="0.3">
      <c r="A523" s="19"/>
      <c r="C523" s="83" t="s">
        <v>91</v>
      </c>
      <c r="D523" s="84" t="s">
        <v>709</v>
      </c>
      <c r="E523" s="429" t="s">
        <v>887</v>
      </c>
      <c r="F523" s="430"/>
      <c r="G523" s="430" t="s">
        <v>888</v>
      </c>
      <c r="H523" s="431"/>
      <c r="I523" s="1">
        <v>12</v>
      </c>
      <c r="J523" s="7"/>
      <c r="K523" s="125">
        <v>2.65</v>
      </c>
      <c r="L523" s="81">
        <f t="shared" si="20"/>
        <v>31.799999999999997</v>
      </c>
      <c r="M523" s="80" t="s">
        <v>883</v>
      </c>
      <c r="N523" s="388" t="s">
        <v>95</v>
      </c>
      <c r="O523" s="389"/>
      <c r="P523" s="390"/>
      <c r="Q523" s="25"/>
      <c r="R523" s="26">
        <v>0</v>
      </c>
      <c r="S523" s="93" t="s">
        <v>2495</v>
      </c>
      <c r="T523" s="20" t="s">
        <v>887</v>
      </c>
      <c r="V523" s="20" t="s">
        <v>888</v>
      </c>
    </row>
    <row r="524" spans="1:23" ht="18.75" hidden="1" x14ac:dyDescent="0.3">
      <c r="A524" s="19"/>
      <c r="B524" s="114"/>
      <c r="C524" s="83" t="s">
        <v>91</v>
      </c>
      <c r="D524" s="84" t="s">
        <v>709</v>
      </c>
      <c r="E524" s="429" t="s">
        <v>889</v>
      </c>
      <c r="F524" s="430"/>
      <c r="G524" s="430" t="s">
        <v>890</v>
      </c>
      <c r="H524" s="431"/>
      <c r="I524" s="1">
        <v>12</v>
      </c>
      <c r="J524" s="7"/>
      <c r="K524" s="125">
        <v>2.65</v>
      </c>
      <c r="L524" s="81">
        <f t="shared" si="20"/>
        <v>31.799999999999997</v>
      </c>
      <c r="M524" s="80" t="s">
        <v>891</v>
      </c>
      <c r="N524" s="388" t="s">
        <v>95</v>
      </c>
      <c r="O524" s="389"/>
      <c r="P524" s="390"/>
      <c r="Q524" s="25"/>
      <c r="R524" s="26">
        <v>0</v>
      </c>
      <c r="S524" s="93" t="s">
        <v>2496</v>
      </c>
      <c r="T524" s="20" t="s">
        <v>889</v>
      </c>
      <c r="V524" s="20" t="s">
        <v>890</v>
      </c>
      <c r="W524" s="27"/>
    </row>
    <row r="525" spans="1:23" ht="18.75" hidden="1" x14ac:dyDescent="0.3">
      <c r="A525" s="19"/>
      <c r="C525" s="83" t="s">
        <v>91</v>
      </c>
      <c r="D525" s="84" t="s">
        <v>709</v>
      </c>
      <c r="E525" s="429" t="s">
        <v>892</v>
      </c>
      <c r="F525" s="430"/>
      <c r="G525" s="430" t="s">
        <v>893</v>
      </c>
      <c r="H525" s="431"/>
      <c r="I525" s="1">
        <v>12</v>
      </c>
      <c r="J525" s="7"/>
      <c r="K525" s="125">
        <v>2.65</v>
      </c>
      <c r="L525" s="81">
        <f t="shared" si="20"/>
        <v>31.799999999999997</v>
      </c>
      <c r="M525" s="80" t="s">
        <v>883</v>
      </c>
      <c r="N525" s="388" t="s">
        <v>95</v>
      </c>
      <c r="O525" s="389"/>
      <c r="P525" s="390"/>
      <c r="Q525" s="25"/>
      <c r="R525" s="26">
        <v>0</v>
      </c>
      <c r="S525" s="93" t="s">
        <v>2497</v>
      </c>
      <c r="T525" s="20" t="s">
        <v>892</v>
      </c>
      <c r="V525" s="20" t="s">
        <v>893</v>
      </c>
    </row>
    <row r="526" spans="1:23" ht="18.75" hidden="1" x14ac:dyDescent="0.3">
      <c r="A526" s="19"/>
      <c r="C526" s="83" t="s">
        <v>91</v>
      </c>
      <c r="D526" s="84" t="s">
        <v>709</v>
      </c>
      <c r="E526" s="429" t="s">
        <v>1751</v>
      </c>
      <c r="F526" s="430"/>
      <c r="G526" s="430"/>
      <c r="H526" s="431"/>
      <c r="I526" s="1">
        <v>12</v>
      </c>
      <c r="J526" s="7"/>
      <c r="K526" s="125">
        <v>2.65</v>
      </c>
      <c r="L526" s="81">
        <f t="shared" si="20"/>
        <v>31.799999999999997</v>
      </c>
      <c r="M526" s="80" t="s">
        <v>2149</v>
      </c>
      <c r="N526" s="388" t="s">
        <v>95</v>
      </c>
      <c r="O526" s="389"/>
      <c r="P526" s="390"/>
      <c r="Q526" s="25"/>
      <c r="R526" s="26">
        <v>15</v>
      </c>
      <c r="S526" s="93" t="s">
        <v>2498</v>
      </c>
      <c r="T526" s="20" t="s">
        <v>1751</v>
      </c>
    </row>
    <row r="527" spans="1:23" ht="18.75" hidden="1" x14ac:dyDescent="0.3">
      <c r="A527" s="19"/>
      <c r="C527" s="83" t="s">
        <v>91</v>
      </c>
      <c r="D527" s="84" t="s">
        <v>709</v>
      </c>
      <c r="E527" s="429" t="s">
        <v>894</v>
      </c>
      <c r="F527" s="430"/>
      <c r="G527" s="430" t="s">
        <v>895</v>
      </c>
      <c r="H527" s="431"/>
      <c r="I527" s="1">
        <v>12</v>
      </c>
      <c r="J527" s="7"/>
      <c r="K527" s="125">
        <v>2.65</v>
      </c>
      <c r="L527" s="81">
        <f t="shared" si="20"/>
        <v>31.799999999999997</v>
      </c>
      <c r="M527" s="80" t="s">
        <v>896</v>
      </c>
      <c r="N527" s="388" t="s">
        <v>95</v>
      </c>
      <c r="O527" s="389"/>
      <c r="P527" s="390"/>
      <c r="Q527" s="25"/>
      <c r="R527" s="26">
        <v>0</v>
      </c>
      <c r="S527" s="20" t="s">
        <v>2499</v>
      </c>
      <c r="T527" s="20" t="s">
        <v>894</v>
      </c>
      <c r="V527" s="20" t="s">
        <v>895</v>
      </c>
    </row>
    <row r="528" spans="1:23" ht="18.75" hidden="1" x14ac:dyDescent="0.3">
      <c r="A528" s="19"/>
      <c r="C528" s="83" t="s">
        <v>91</v>
      </c>
      <c r="D528" s="84" t="s">
        <v>709</v>
      </c>
      <c r="E528" s="429" t="s">
        <v>894</v>
      </c>
      <c r="F528" s="430"/>
      <c r="G528" s="430" t="s">
        <v>895</v>
      </c>
      <c r="H528" s="431"/>
      <c r="I528" s="1">
        <v>12</v>
      </c>
      <c r="J528" s="7"/>
      <c r="K528" s="125">
        <v>2.65</v>
      </c>
      <c r="L528" s="81">
        <f t="shared" si="20"/>
        <v>31.799999999999997</v>
      </c>
      <c r="M528" s="80" t="s">
        <v>896</v>
      </c>
      <c r="N528" s="388" t="s">
        <v>95</v>
      </c>
      <c r="O528" s="389"/>
      <c r="P528" s="390"/>
      <c r="Q528" s="25"/>
      <c r="R528" s="26">
        <v>0</v>
      </c>
      <c r="S528" s="20" t="s">
        <v>2499</v>
      </c>
      <c r="T528" s="20" t="s">
        <v>894</v>
      </c>
      <c r="V528" s="20" t="s">
        <v>895</v>
      </c>
    </row>
    <row r="529" spans="1:22" ht="18.75" hidden="1" x14ac:dyDescent="0.3">
      <c r="A529" s="19"/>
      <c r="C529" s="83" t="s">
        <v>91</v>
      </c>
      <c r="D529" s="84" t="s">
        <v>709</v>
      </c>
      <c r="E529" s="429" t="s">
        <v>897</v>
      </c>
      <c r="F529" s="430"/>
      <c r="G529" s="430" t="s">
        <v>898</v>
      </c>
      <c r="H529" s="431"/>
      <c r="I529" s="1">
        <v>12</v>
      </c>
      <c r="J529" s="7"/>
      <c r="K529" s="125">
        <v>2.65</v>
      </c>
      <c r="L529" s="81">
        <f t="shared" si="20"/>
        <v>31.799999999999997</v>
      </c>
      <c r="M529" s="80" t="s">
        <v>899</v>
      </c>
      <c r="N529" s="388" t="s">
        <v>95</v>
      </c>
      <c r="O529" s="389"/>
      <c r="P529" s="390"/>
      <c r="Q529" s="25"/>
      <c r="R529" s="26">
        <v>0</v>
      </c>
      <c r="S529" s="20" t="s">
        <v>2500</v>
      </c>
      <c r="T529" s="20" t="s">
        <v>897</v>
      </c>
      <c r="V529" s="20" t="s">
        <v>898</v>
      </c>
    </row>
    <row r="530" spans="1:22" ht="18.75" hidden="1" x14ac:dyDescent="0.3">
      <c r="A530" s="19"/>
      <c r="C530" s="83" t="s">
        <v>91</v>
      </c>
      <c r="D530" s="84" t="s">
        <v>709</v>
      </c>
      <c r="E530" s="429" t="s">
        <v>900</v>
      </c>
      <c r="F530" s="430"/>
      <c r="G530" s="430" t="s">
        <v>901</v>
      </c>
      <c r="H530" s="431"/>
      <c r="I530" s="1">
        <v>12</v>
      </c>
      <c r="J530" s="7"/>
      <c r="K530" s="125">
        <v>2.65</v>
      </c>
      <c r="L530" s="81">
        <f t="shared" si="20"/>
        <v>31.799999999999997</v>
      </c>
      <c r="M530" s="80" t="s">
        <v>902</v>
      </c>
      <c r="N530" s="388" t="s">
        <v>95</v>
      </c>
      <c r="O530" s="389"/>
      <c r="P530" s="390"/>
      <c r="Q530" s="25"/>
      <c r="R530" s="26">
        <v>0</v>
      </c>
      <c r="S530" s="20" t="s">
        <v>2501</v>
      </c>
      <c r="T530" s="20" t="s">
        <v>900</v>
      </c>
      <c r="V530" s="20" t="s">
        <v>901</v>
      </c>
    </row>
    <row r="531" spans="1:22" ht="18.75" hidden="1" x14ac:dyDescent="0.3">
      <c r="A531" s="19"/>
      <c r="C531" s="83" t="s">
        <v>91</v>
      </c>
      <c r="D531" s="84" t="s">
        <v>709</v>
      </c>
      <c r="E531" s="429" t="s">
        <v>903</v>
      </c>
      <c r="F531" s="430"/>
      <c r="G531" s="430" t="s">
        <v>904</v>
      </c>
      <c r="H531" s="431"/>
      <c r="I531" s="1">
        <v>12</v>
      </c>
      <c r="J531" s="7"/>
      <c r="K531" s="125">
        <v>2.65</v>
      </c>
      <c r="L531" s="81">
        <f t="shared" si="20"/>
        <v>31.799999999999997</v>
      </c>
      <c r="M531" s="80" t="s">
        <v>905</v>
      </c>
      <c r="N531" s="388" t="s">
        <v>95</v>
      </c>
      <c r="O531" s="389"/>
      <c r="P531" s="390"/>
      <c r="Q531" s="25"/>
      <c r="R531" s="26">
        <v>0</v>
      </c>
      <c r="S531" s="20" t="s">
        <v>2502</v>
      </c>
      <c r="T531" s="93" t="s">
        <v>903</v>
      </c>
      <c r="V531" s="20" t="s">
        <v>904</v>
      </c>
    </row>
    <row r="532" spans="1:22" ht="18.75" hidden="1" x14ac:dyDescent="0.3">
      <c r="A532" s="19"/>
      <c r="C532" s="83" t="s">
        <v>91</v>
      </c>
      <c r="D532" s="84" t="s">
        <v>709</v>
      </c>
      <c r="E532" s="429" t="s">
        <v>906</v>
      </c>
      <c r="F532" s="430"/>
      <c r="G532" s="430" t="s">
        <v>907</v>
      </c>
      <c r="H532" s="431"/>
      <c r="I532" s="1">
        <v>12</v>
      </c>
      <c r="J532" s="7"/>
      <c r="K532" s="125">
        <v>2.65</v>
      </c>
      <c r="L532" s="81">
        <f t="shared" si="20"/>
        <v>31.799999999999997</v>
      </c>
      <c r="M532" s="80" t="s">
        <v>905</v>
      </c>
      <c r="N532" s="388" t="s">
        <v>95</v>
      </c>
      <c r="O532" s="389"/>
      <c r="P532" s="390"/>
      <c r="Q532" s="25"/>
      <c r="R532" s="26">
        <v>0</v>
      </c>
      <c r="S532" s="20" t="s">
        <v>2503</v>
      </c>
      <c r="T532" s="93" t="s">
        <v>906</v>
      </c>
      <c r="V532" s="20" t="s">
        <v>907</v>
      </c>
    </row>
    <row r="533" spans="1:22" ht="18.75" hidden="1" x14ac:dyDescent="0.3">
      <c r="A533" s="19"/>
      <c r="C533" s="83" t="s">
        <v>91</v>
      </c>
      <c r="D533" s="84" t="s">
        <v>709</v>
      </c>
      <c r="E533" s="429" t="s">
        <v>908</v>
      </c>
      <c r="F533" s="430"/>
      <c r="G533" s="430" t="s">
        <v>909</v>
      </c>
      <c r="H533" s="431"/>
      <c r="I533" s="1">
        <v>12</v>
      </c>
      <c r="J533" s="7"/>
      <c r="K533" s="125">
        <v>2.65</v>
      </c>
      <c r="L533" s="81">
        <f t="shared" si="20"/>
        <v>31.799999999999997</v>
      </c>
      <c r="M533" s="80" t="s">
        <v>910</v>
      </c>
      <c r="N533" s="388" t="s">
        <v>95</v>
      </c>
      <c r="O533" s="389"/>
      <c r="P533" s="390"/>
      <c r="Q533" s="25"/>
      <c r="R533" s="26">
        <v>0</v>
      </c>
      <c r="S533" s="20" t="s">
        <v>2504</v>
      </c>
      <c r="T533" s="93" t="s">
        <v>908</v>
      </c>
      <c r="V533" s="20" t="s">
        <v>909</v>
      </c>
    </row>
    <row r="534" spans="1:22" ht="18.75" hidden="1" x14ac:dyDescent="0.3">
      <c r="A534" s="19"/>
      <c r="C534" s="83" t="s">
        <v>91</v>
      </c>
      <c r="D534" s="84" t="s">
        <v>709</v>
      </c>
      <c r="E534" s="429" t="s">
        <v>911</v>
      </c>
      <c r="F534" s="430"/>
      <c r="G534" s="430" t="s">
        <v>912</v>
      </c>
      <c r="H534" s="431"/>
      <c r="I534" s="1">
        <v>12</v>
      </c>
      <c r="J534" s="7"/>
      <c r="K534" s="125">
        <v>2.65</v>
      </c>
      <c r="L534" s="81">
        <f t="shared" si="20"/>
        <v>31.799999999999997</v>
      </c>
      <c r="M534" s="80" t="s">
        <v>913</v>
      </c>
      <c r="N534" s="388" t="s">
        <v>95</v>
      </c>
      <c r="O534" s="389"/>
      <c r="P534" s="390"/>
      <c r="Q534" s="25"/>
      <c r="R534" s="26">
        <v>0</v>
      </c>
      <c r="S534" s="20" t="s">
        <v>2505</v>
      </c>
      <c r="T534" s="93" t="s">
        <v>911</v>
      </c>
      <c r="V534" s="20" t="s">
        <v>912</v>
      </c>
    </row>
    <row r="535" spans="1:22" ht="18.75" hidden="1" x14ac:dyDescent="0.3">
      <c r="A535" s="19"/>
      <c r="C535" s="83" t="s">
        <v>91</v>
      </c>
      <c r="D535" s="84" t="s">
        <v>709</v>
      </c>
      <c r="E535" s="429" t="s">
        <v>914</v>
      </c>
      <c r="F535" s="430"/>
      <c r="G535" s="430" t="s">
        <v>915</v>
      </c>
      <c r="H535" s="431"/>
      <c r="I535" s="1">
        <v>12</v>
      </c>
      <c r="J535" s="7"/>
      <c r="K535" s="125">
        <v>2.65</v>
      </c>
      <c r="L535" s="81">
        <f t="shared" si="20"/>
        <v>31.799999999999997</v>
      </c>
      <c r="M535" s="80" t="s">
        <v>223</v>
      </c>
      <c r="N535" s="388" t="s">
        <v>95</v>
      </c>
      <c r="O535" s="389"/>
      <c r="P535" s="390"/>
      <c r="Q535" s="25"/>
      <c r="R535" s="26">
        <v>0</v>
      </c>
      <c r="S535" s="20" t="s">
        <v>2506</v>
      </c>
      <c r="T535" s="93" t="s">
        <v>914</v>
      </c>
      <c r="V535" s="20" t="s">
        <v>915</v>
      </c>
    </row>
    <row r="536" spans="1:22" ht="18.75" hidden="1" x14ac:dyDescent="0.3">
      <c r="A536" s="19"/>
      <c r="C536" s="83" t="s">
        <v>91</v>
      </c>
      <c r="D536" s="84" t="s">
        <v>709</v>
      </c>
      <c r="E536" s="429" t="s">
        <v>916</v>
      </c>
      <c r="F536" s="430"/>
      <c r="G536" s="430" t="s">
        <v>917</v>
      </c>
      <c r="H536" s="431"/>
      <c r="I536" s="1">
        <v>12</v>
      </c>
      <c r="J536" s="7"/>
      <c r="K536" s="125">
        <v>2.65</v>
      </c>
      <c r="L536" s="81">
        <f t="shared" si="20"/>
        <v>31.799999999999997</v>
      </c>
      <c r="M536" s="80" t="s">
        <v>913</v>
      </c>
      <c r="N536" s="388" t="s">
        <v>95</v>
      </c>
      <c r="O536" s="389"/>
      <c r="P536" s="390"/>
      <c r="Q536" s="25"/>
      <c r="R536" s="26">
        <v>0</v>
      </c>
      <c r="S536" s="20" t="s">
        <v>2507</v>
      </c>
      <c r="T536" s="20" t="s">
        <v>916</v>
      </c>
      <c r="V536" s="20" t="s">
        <v>917</v>
      </c>
    </row>
    <row r="537" spans="1:22" ht="18.75" hidden="1" x14ac:dyDescent="0.3">
      <c r="A537" s="19"/>
      <c r="C537" s="83" t="s">
        <v>91</v>
      </c>
      <c r="D537" s="84" t="s">
        <v>709</v>
      </c>
      <c r="E537" s="429" t="s">
        <v>918</v>
      </c>
      <c r="F537" s="430"/>
      <c r="G537" s="430" t="s">
        <v>919</v>
      </c>
      <c r="H537" s="431"/>
      <c r="I537" s="1">
        <v>12</v>
      </c>
      <c r="J537" s="7"/>
      <c r="K537" s="125">
        <v>2.65</v>
      </c>
      <c r="L537" s="81">
        <f t="shared" si="20"/>
        <v>31.799999999999997</v>
      </c>
      <c r="M537" s="80" t="s">
        <v>913</v>
      </c>
      <c r="N537" s="388" t="s">
        <v>95</v>
      </c>
      <c r="O537" s="389"/>
      <c r="P537" s="390"/>
      <c r="Q537" s="25"/>
      <c r="R537" s="26">
        <v>0</v>
      </c>
      <c r="S537" s="20" t="s">
        <v>2508</v>
      </c>
      <c r="T537" s="93" t="s">
        <v>918</v>
      </c>
      <c r="V537" s="20" t="s">
        <v>919</v>
      </c>
    </row>
    <row r="538" spans="1:22" ht="18.75" hidden="1" x14ac:dyDescent="0.3">
      <c r="A538" s="19"/>
      <c r="C538" s="83" t="s">
        <v>91</v>
      </c>
      <c r="D538" s="84" t="s">
        <v>709</v>
      </c>
      <c r="E538" s="429" t="s">
        <v>920</v>
      </c>
      <c r="F538" s="430"/>
      <c r="G538" s="430" t="s">
        <v>921</v>
      </c>
      <c r="H538" s="431"/>
      <c r="I538" s="1">
        <v>12</v>
      </c>
      <c r="J538" s="7"/>
      <c r="K538" s="125">
        <v>2.65</v>
      </c>
      <c r="L538" s="81">
        <f t="shared" si="20"/>
        <v>31.799999999999997</v>
      </c>
      <c r="M538" s="80" t="s">
        <v>913</v>
      </c>
      <c r="N538" s="388" t="s">
        <v>95</v>
      </c>
      <c r="O538" s="389"/>
      <c r="P538" s="390"/>
      <c r="Q538" s="25"/>
      <c r="R538" s="26">
        <v>0</v>
      </c>
      <c r="S538" s="20" t="s">
        <v>2509</v>
      </c>
      <c r="T538" s="93" t="s">
        <v>920</v>
      </c>
      <c r="V538" s="20" t="s">
        <v>921</v>
      </c>
    </row>
    <row r="539" spans="1:22" ht="18.75" hidden="1" x14ac:dyDescent="0.3">
      <c r="A539" s="19"/>
      <c r="C539" s="83" t="s">
        <v>91</v>
      </c>
      <c r="D539" s="84" t="s">
        <v>709</v>
      </c>
      <c r="E539" s="429" t="s">
        <v>922</v>
      </c>
      <c r="F539" s="430"/>
      <c r="G539" s="430" t="s">
        <v>923</v>
      </c>
      <c r="H539" s="431"/>
      <c r="I539" s="1">
        <v>12</v>
      </c>
      <c r="J539" s="7"/>
      <c r="K539" s="125">
        <v>2.65</v>
      </c>
      <c r="L539" s="81">
        <f t="shared" si="20"/>
        <v>31.799999999999997</v>
      </c>
      <c r="M539" s="80" t="s">
        <v>913</v>
      </c>
      <c r="N539" s="388" t="s">
        <v>95</v>
      </c>
      <c r="O539" s="389"/>
      <c r="P539" s="390"/>
      <c r="Q539" s="25"/>
      <c r="R539" s="26">
        <v>0</v>
      </c>
      <c r="S539" s="93" t="s">
        <v>2510</v>
      </c>
      <c r="T539" s="20" t="s">
        <v>922</v>
      </c>
      <c r="V539" s="20" t="s">
        <v>923</v>
      </c>
    </row>
    <row r="540" spans="1:22" ht="18.75" hidden="1" x14ac:dyDescent="0.3">
      <c r="A540" s="19"/>
      <c r="C540" s="83" t="s">
        <v>91</v>
      </c>
      <c r="D540" s="84" t="s">
        <v>709</v>
      </c>
      <c r="E540" s="429" t="s">
        <v>922</v>
      </c>
      <c r="F540" s="430"/>
      <c r="G540" s="430" t="s">
        <v>923</v>
      </c>
      <c r="H540" s="431"/>
      <c r="I540" s="1">
        <v>12</v>
      </c>
      <c r="J540" s="7"/>
      <c r="K540" s="125">
        <v>2.65</v>
      </c>
      <c r="L540" s="81">
        <f t="shared" ref="L540" si="21">IF(AND(I540="",J540=""),"",(I540*K540)+(J540*(K540+2.1)))</f>
        <v>31.799999999999997</v>
      </c>
      <c r="M540" s="80" t="s">
        <v>913</v>
      </c>
      <c r="N540" s="388" t="s">
        <v>95</v>
      </c>
      <c r="O540" s="389"/>
      <c r="P540" s="390"/>
      <c r="Q540" s="25"/>
      <c r="R540" s="26">
        <v>0</v>
      </c>
      <c r="S540" s="93" t="s">
        <v>2510</v>
      </c>
      <c r="T540" s="93" t="s">
        <v>922</v>
      </c>
      <c r="V540" s="20" t="s">
        <v>923</v>
      </c>
    </row>
    <row r="541" spans="1:22" ht="18.75" hidden="1" x14ac:dyDescent="0.3">
      <c r="A541" s="19"/>
      <c r="C541" s="83" t="s">
        <v>91</v>
      </c>
      <c r="D541" s="84" t="s">
        <v>709</v>
      </c>
      <c r="E541" s="429" t="s">
        <v>1867</v>
      </c>
      <c r="F541" s="430"/>
      <c r="G541" s="430"/>
      <c r="H541" s="431"/>
      <c r="I541" s="1">
        <v>12</v>
      </c>
      <c r="J541" s="7"/>
      <c r="K541" s="125">
        <v>2.65</v>
      </c>
      <c r="L541" s="81">
        <f>IF(AND(I541="",J541=""),"",(I541*K542)+(J541*(K542+2.1)))</f>
        <v>31.799999999999997</v>
      </c>
      <c r="M541" s="80" t="s">
        <v>913</v>
      </c>
      <c r="N541" s="388" t="s">
        <v>95</v>
      </c>
      <c r="O541" s="389"/>
      <c r="P541" s="390"/>
      <c r="Q541" s="25"/>
      <c r="R541" s="26">
        <v>0</v>
      </c>
      <c r="S541" s="93" t="s">
        <v>2511</v>
      </c>
      <c r="T541" s="20" t="s">
        <v>1867</v>
      </c>
    </row>
    <row r="542" spans="1:22" ht="18.75" hidden="1" x14ac:dyDescent="0.3">
      <c r="A542" s="19"/>
      <c r="C542" s="83" t="s">
        <v>91</v>
      </c>
      <c r="D542" s="84" t="s">
        <v>709</v>
      </c>
      <c r="E542" s="429" t="s">
        <v>924</v>
      </c>
      <c r="F542" s="430"/>
      <c r="G542" s="430" t="s">
        <v>925</v>
      </c>
      <c r="H542" s="431"/>
      <c r="I542" s="1">
        <v>12</v>
      </c>
      <c r="J542" s="7"/>
      <c r="K542" s="125">
        <v>2.65</v>
      </c>
      <c r="L542" s="81">
        <f t="shared" si="20"/>
        <v>31.799999999999997</v>
      </c>
      <c r="M542" s="80" t="s">
        <v>913</v>
      </c>
      <c r="N542" s="388" t="s">
        <v>95</v>
      </c>
      <c r="O542" s="389"/>
      <c r="P542" s="390"/>
      <c r="Q542" s="25"/>
      <c r="R542" s="26">
        <v>0</v>
      </c>
      <c r="S542" s="20" t="s">
        <v>2512</v>
      </c>
      <c r="T542" s="20" t="s">
        <v>924</v>
      </c>
      <c r="V542" s="20" t="s">
        <v>925</v>
      </c>
    </row>
    <row r="543" spans="1:22" ht="18.75" hidden="1" x14ac:dyDescent="0.3">
      <c r="A543" s="19"/>
      <c r="C543" s="83" t="s">
        <v>91</v>
      </c>
      <c r="D543" s="84" t="s">
        <v>709</v>
      </c>
      <c r="E543" s="429" t="s">
        <v>924</v>
      </c>
      <c r="F543" s="430"/>
      <c r="G543" s="430" t="s">
        <v>925</v>
      </c>
      <c r="H543" s="431"/>
      <c r="I543" s="1">
        <v>12</v>
      </c>
      <c r="J543" s="7"/>
      <c r="K543" s="125">
        <v>2.65</v>
      </c>
      <c r="L543" s="81">
        <f t="shared" ref="L543" si="22">IF(AND(I543="",J543=""),"",(I543*K543)+(J543*(K543+2.1)))</f>
        <v>31.799999999999997</v>
      </c>
      <c r="M543" s="80" t="s">
        <v>913</v>
      </c>
      <c r="N543" s="388" t="s">
        <v>95</v>
      </c>
      <c r="O543" s="389"/>
      <c r="P543" s="390"/>
      <c r="Q543" s="25"/>
      <c r="R543" s="26">
        <v>0</v>
      </c>
      <c r="S543" s="20" t="s">
        <v>2512</v>
      </c>
      <c r="T543" s="20" t="s">
        <v>924</v>
      </c>
      <c r="V543" s="20" t="s">
        <v>925</v>
      </c>
    </row>
    <row r="544" spans="1:22" ht="18.75" hidden="1" x14ac:dyDescent="0.3">
      <c r="A544" s="19"/>
      <c r="C544" s="83" t="s">
        <v>91</v>
      </c>
      <c r="D544" s="84" t="s">
        <v>709</v>
      </c>
      <c r="E544" s="429" t="s">
        <v>926</v>
      </c>
      <c r="F544" s="430"/>
      <c r="G544" s="430" t="s">
        <v>927</v>
      </c>
      <c r="H544" s="431"/>
      <c r="I544" s="1">
        <v>12</v>
      </c>
      <c r="J544" s="7"/>
      <c r="K544" s="125">
        <v>2.65</v>
      </c>
      <c r="L544" s="81">
        <f t="shared" si="20"/>
        <v>31.799999999999997</v>
      </c>
      <c r="M544" s="80" t="s">
        <v>913</v>
      </c>
      <c r="N544" s="388" t="s">
        <v>95</v>
      </c>
      <c r="O544" s="389"/>
      <c r="P544" s="390"/>
      <c r="Q544" s="25"/>
      <c r="R544" s="26">
        <v>0</v>
      </c>
      <c r="S544" s="20" t="s">
        <v>2513</v>
      </c>
      <c r="T544" s="20" t="s">
        <v>926</v>
      </c>
      <c r="V544" s="20" t="s">
        <v>927</v>
      </c>
    </row>
    <row r="545" spans="1:22" ht="18.75" hidden="1" x14ac:dyDescent="0.3">
      <c r="A545" s="19"/>
      <c r="C545" s="83" t="s">
        <v>91</v>
      </c>
      <c r="D545" s="84" t="s">
        <v>709</v>
      </c>
      <c r="E545" s="429" t="s">
        <v>928</v>
      </c>
      <c r="F545" s="430"/>
      <c r="G545" s="430" t="s">
        <v>929</v>
      </c>
      <c r="H545" s="431"/>
      <c r="I545" s="1">
        <v>12</v>
      </c>
      <c r="J545" s="7"/>
      <c r="K545" s="125">
        <v>2.65</v>
      </c>
      <c r="L545" s="81">
        <f t="shared" si="20"/>
        <v>31.799999999999997</v>
      </c>
      <c r="M545" s="80" t="s">
        <v>913</v>
      </c>
      <c r="N545" s="388" t="s">
        <v>95</v>
      </c>
      <c r="O545" s="389"/>
      <c r="P545" s="390"/>
      <c r="Q545" s="25"/>
      <c r="R545" s="26">
        <v>0</v>
      </c>
      <c r="S545" s="20" t="s">
        <v>2514</v>
      </c>
      <c r="T545" s="20" t="s">
        <v>928</v>
      </c>
      <c r="V545" s="20" t="s">
        <v>929</v>
      </c>
    </row>
    <row r="546" spans="1:22" ht="18.75" hidden="1" x14ac:dyDescent="0.3">
      <c r="A546" s="19"/>
      <c r="C546" s="83" t="s">
        <v>91</v>
      </c>
      <c r="D546" s="84" t="s">
        <v>709</v>
      </c>
      <c r="E546" s="429" t="s">
        <v>930</v>
      </c>
      <c r="F546" s="430"/>
      <c r="G546" s="430" t="s">
        <v>931</v>
      </c>
      <c r="H546" s="431"/>
      <c r="I546" s="1">
        <v>12</v>
      </c>
      <c r="J546" s="7"/>
      <c r="K546" s="125">
        <v>2.65</v>
      </c>
      <c r="L546" s="81">
        <f t="shared" si="20"/>
        <v>31.799999999999997</v>
      </c>
      <c r="M546" s="80" t="s">
        <v>913</v>
      </c>
      <c r="N546" s="388" t="s">
        <v>95</v>
      </c>
      <c r="O546" s="389"/>
      <c r="P546" s="390"/>
      <c r="Q546" s="25"/>
      <c r="R546" s="26">
        <v>5</v>
      </c>
      <c r="S546" s="20" t="s">
        <v>2515</v>
      </c>
      <c r="T546" s="20" t="s">
        <v>930</v>
      </c>
      <c r="V546" s="20" t="s">
        <v>931</v>
      </c>
    </row>
    <row r="547" spans="1:22" ht="18.75" hidden="1" x14ac:dyDescent="0.3">
      <c r="A547" s="19"/>
      <c r="C547" s="83" t="s">
        <v>91</v>
      </c>
      <c r="D547" s="84" t="s">
        <v>709</v>
      </c>
      <c r="E547" s="429" t="s">
        <v>932</v>
      </c>
      <c r="F547" s="430"/>
      <c r="G547" s="430" t="s">
        <v>933</v>
      </c>
      <c r="H547" s="431"/>
      <c r="I547" s="1">
        <v>12</v>
      </c>
      <c r="J547" s="7"/>
      <c r="K547" s="125">
        <v>2.65</v>
      </c>
      <c r="L547" s="81">
        <f t="shared" si="20"/>
        <v>31.799999999999997</v>
      </c>
      <c r="M547" s="80" t="s">
        <v>913</v>
      </c>
      <c r="N547" s="388" t="s">
        <v>95</v>
      </c>
      <c r="O547" s="389"/>
      <c r="P547" s="390"/>
      <c r="Q547" s="25"/>
      <c r="R547" s="26">
        <v>0</v>
      </c>
      <c r="S547" s="20" t="s">
        <v>2516</v>
      </c>
      <c r="T547" s="20" t="s">
        <v>932</v>
      </c>
      <c r="V547" s="20" t="s">
        <v>933</v>
      </c>
    </row>
    <row r="548" spans="1:22" ht="18.75" hidden="1" x14ac:dyDescent="0.3">
      <c r="A548" s="19"/>
      <c r="C548" s="83" t="s">
        <v>91</v>
      </c>
      <c r="D548" s="84" t="s">
        <v>709</v>
      </c>
      <c r="E548" s="429" t="s">
        <v>934</v>
      </c>
      <c r="F548" s="430"/>
      <c r="G548" s="430" t="s">
        <v>935</v>
      </c>
      <c r="H548" s="431"/>
      <c r="I548" s="1">
        <v>12</v>
      </c>
      <c r="J548" s="7"/>
      <c r="K548" s="125">
        <v>2.65</v>
      </c>
      <c r="L548" s="81">
        <f t="shared" si="20"/>
        <v>31.799999999999997</v>
      </c>
      <c r="M548" s="80" t="s">
        <v>913</v>
      </c>
      <c r="N548" s="388" t="s">
        <v>95</v>
      </c>
      <c r="O548" s="389"/>
      <c r="P548" s="390"/>
      <c r="Q548" s="25"/>
      <c r="R548" s="26">
        <v>0</v>
      </c>
      <c r="S548" s="20" t="s">
        <v>2517</v>
      </c>
      <c r="T548" s="20" t="s">
        <v>934</v>
      </c>
      <c r="V548" s="20" t="s">
        <v>935</v>
      </c>
    </row>
    <row r="549" spans="1:22" ht="18.75" hidden="1" x14ac:dyDescent="0.3">
      <c r="A549" s="19"/>
      <c r="C549" s="83" t="s">
        <v>91</v>
      </c>
      <c r="D549" s="84" t="s">
        <v>709</v>
      </c>
      <c r="E549" s="429" t="s">
        <v>936</v>
      </c>
      <c r="F549" s="430"/>
      <c r="G549" s="430" t="s">
        <v>937</v>
      </c>
      <c r="H549" s="431"/>
      <c r="I549" s="1">
        <v>12</v>
      </c>
      <c r="J549" s="7"/>
      <c r="K549" s="125">
        <v>2.65</v>
      </c>
      <c r="L549" s="81">
        <f t="shared" si="20"/>
        <v>31.799999999999997</v>
      </c>
      <c r="M549" s="80" t="s">
        <v>913</v>
      </c>
      <c r="N549" s="388" t="s">
        <v>95</v>
      </c>
      <c r="O549" s="389"/>
      <c r="P549" s="390"/>
      <c r="Q549" s="25"/>
      <c r="R549" s="26">
        <v>0</v>
      </c>
      <c r="S549" s="20" t="s">
        <v>2518</v>
      </c>
      <c r="T549" s="20" t="s">
        <v>936</v>
      </c>
      <c r="V549" s="20" t="s">
        <v>937</v>
      </c>
    </row>
    <row r="550" spans="1:22" ht="18.75" hidden="1" x14ac:dyDescent="0.3">
      <c r="A550" s="19"/>
      <c r="C550" s="83" t="s">
        <v>91</v>
      </c>
      <c r="D550" s="84" t="s">
        <v>709</v>
      </c>
      <c r="E550" s="429" t="s">
        <v>938</v>
      </c>
      <c r="F550" s="430"/>
      <c r="G550" s="430" t="s">
        <v>939</v>
      </c>
      <c r="H550" s="431"/>
      <c r="I550" s="1">
        <v>12</v>
      </c>
      <c r="J550" s="7"/>
      <c r="K550" s="125">
        <v>2.65</v>
      </c>
      <c r="L550" s="81">
        <f t="shared" si="20"/>
        <v>31.799999999999997</v>
      </c>
      <c r="M550" s="80" t="s">
        <v>913</v>
      </c>
      <c r="N550" s="388" t="s">
        <v>95</v>
      </c>
      <c r="O550" s="389"/>
      <c r="P550" s="390"/>
      <c r="Q550" s="25"/>
      <c r="R550" s="26">
        <v>0</v>
      </c>
      <c r="S550" s="20" t="s">
        <v>2519</v>
      </c>
      <c r="T550" s="20" t="s">
        <v>938</v>
      </c>
      <c r="V550" s="20" t="s">
        <v>939</v>
      </c>
    </row>
    <row r="551" spans="1:22" ht="18.75" hidden="1" x14ac:dyDescent="0.3">
      <c r="A551" s="19"/>
      <c r="C551" s="83" t="s">
        <v>91</v>
      </c>
      <c r="D551" s="84" t="s">
        <v>709</v>
      </c>
      <c r="E551" s="429" t="s">
        <v>940</v>
      </c>
      <c r="F551" s="430"/>
      <c r="G551" s="430" t="s">
        <v>941</v>
      </c>
      <c r="H551" s="431"/>
      <c r="I551" s="1">
        <v>12</v>
      </c>
      <c r="J551" s="7"/>
      <c r="K551" s="125">
        <v>2.65</v>
      </c>
      <c r="L551" s="81">
        <f t="shared" si="20"/>
        <v>31.799999999999997</v>
      </c>
      <c r="M551" s="80" t="s">
        <v>913</v>
      </c>
      <c r="N551" s="388" t="s">
        <v>95</v>
      </c>
      <c r="O551" s="389"/>
      <c r="P551" s="390"/>
      <c r="Q551" s="25"/>
      <c r="R551" s="26">
        <v>0</v>
      </c>
      <c r="S551" s="20" t="s">
        <v>2520</v>
      </c>
      <c r="T551" s="20" t="s">
        <v>940</v>
      </c>
      <c r="V551" s="20" t="s">
        <v>941</v>
      </c>
    </row>
    <row r="552" spans="1:22" ht="18.75" hidden="1" x14ac:dyDescent="0.3">
      <c r="A552" s="19"/>
      <c r="C552" s="83" t="s">
        <v>91</v>
      </c>
      <c r="D552" s="84" t="s">
        <v>709</v>
      </c>
      <c r="E552" s="429" t="s">
        <v>942</v>
      </c>
      <c r="F552" s="430"/>
      <c r="G552" s="430" t="s">
        <v>943</v>
      </c>
      <c r="H552" s="431"/>
      <c r="I552" s="1">
        <v>12</v>
      </c>
      <c r="J552" s="7"/>
      <c r="K552" s="125">
        <v>2.65</v>
      </c>
      <c r="L552" s="81">
        <f t="shared" si="20"/>
        <v>31.799999999999997</v>
      </c>
      <c r="M552" s="80" t="s">
        <v>913</v>
      </c>
      <c r="N552" s="388" t="s">
        <v>95</v>
      </c>
      <c r="O552" s="389"/>
      <c r="P552" s="390"/>
      <c r="Q552" s="25"/>
      <c r="R552" s="26">
        <v>0</v>
      </c>
      <c r="S552" s="20" t="s">
        <v>2521</v>
      </c>
      <c r="T552" s="20" t="s">
        <v>942</v>
      </c>
      <c r="V552" s="20" t="s">
        <v>943</v>
      </c>
    </row>
    <row r="553" spans="1:22" ht="18.75" hidden="1" x14ac:dyDescent="0.3">
      <c r="A553" s="19"/>
      <c r="C553" s="83" t="s">
        <v>91</v>
      </c>
      <c r="D553" s="84" t="s">
        <v>709</v>
      </c>
      <c r="E553" s="429" t="s">
        <v>944</v>
      </c>
      <c r="F553" s="430"/>
      <c r="G553" s="430" t="s">
        <v>945</v>
      </c>
      <c r="H553" s="431"/>
      <c r="I553" s="1">
        <v>12</v>
      </c>
      <c r="J553" s="7"/>
      <c r="K553" s="125">
        <v>2.65</v>
      </c>
      <c r="L553" s="81">
        <f t="shared" si="20"/>
        <v>31.799999999999997</v>
      </c>
      <c r="M553" s="80" t="s">
        <v>913</v>
      </c>
      <c r="N553" s="388" t="s">
        <v>95</v>
      </c>
      <c r="O553" s="389"/>
      <c r="P553" s="390"/>
      <c r="Q553" s="25"/>
      <c r="R553" s="26">
        <v>0</v>
      </c>
      <c r="S553" s="20" t="s">
        <v>2522</v>
      </c>
      <c r="T553" s="20" t="s">
        <v>944</v>
      </c>
      <c r="V553" s="20" t="s">
        <v>945</v>
      </c>
    </row>
    <row r="554" spans="1:22" ht="18.75" hidden="1" x14ac:dyDescent="0.3">
      <c r="A554" s="19"/>
      <c r="C554" s="83" t="s">
        <v>91</v>
      </c>
      <c r="D554" s="84" t="s">
        <v>709</v>
      </c>
      <c r="E554" s="429" t="s">
        <v>946</v>
      </c>
      <c r="F554" s="430"/>
      <c r="G554" s="430" t="s">
        <v>947</v>
      </c>
      <c r="H554" s="431"/>
      <c r="I554" s="1">
        <v>12</v>
      </c>
      <c r="J554" s="7"/>
      <c r="K554" s="125">
        <v>2.65</v>
      </c>
      <c r="L554" s="81">
        <f t="shared" si="20"/>
        <v>31.799999999999997</v>
      </c>
      <c r="M554" s="80" t="s">
        <v>913</v>
      </c>
      <c r="N554" s="388" t="s">
        <v>95</v>
      </c>
      <c r="O554" s="389"/>
      <c r="P554" s="390"/>
      <c r="Q554" s="25"/>
      <c r="R554" s="26">
        <v>0</v>
      </c>
      <c r="S554" s="20" t="s">
        <v>2523</v>
      </c>
      <c r="T554" s="20" t="s">
        <v>946</v>
      </c>
      <c r="V554" s="20" t="s">
        <v>947</v>
      </c>
    </row>
    <row r="555" spans="1:22" ht="18.75" hidden="1" x14ac:dyDescent="0.3">
      <c r="A555" s="19"/>
      <c r="C555" s="83" t="s">
        <v>91</v>
      </c>
      <c r="D555" s="84" t="s">
        <v>709</v>
      </c>
      <c r="E555" s="429" t="s">
        <v>948</v>
      </c>
      <c r="F555" s="430"/>
      <c r="G555" s="430" t="s">
        <v>949</v>
      </c>
      <c r="H555" s="431"/>
      <c r="I555" s="1">
        <v>12</v>
      </c>
      <c r="J555" s="7"/>
      <c r="K555" s="125">
        <v>2.65</v>
      </c>
      <c r="L555" s="81">
        <f t="shared" si="20"/>
        <v>31.799999999999997</v>
      </c>
      <c r="M555" s="80" t="s">
        <v>913</v>
      </c>
      <c r="N555" s="388" t="s">
        <v>95</v>
      </c>
      <c r="O555" s="389"/>
      <c r="P555" s="390"/>
      <c r="Q555" s="25"/>
      <c r="R555" s="26">
        <v>0</v>
      </c>
      <c r="S555" s="20" t="s">
        <v>2524</v>
      </c>
      <c r="T555" s="20" t="s">
        <v>948</v>
      </c>
      <c r="V555" s="20" t="s">
        <v>949</v>
      </c>
    </row>
    <row r="556" spans="1:22" ht="18.75" hidden="1" x14ac:dyDescent="0.3">
      <c r="A556" s="19"/>
      <c r="C556" s="83" t="s">
        <v>91</v>
      </c>
      <c r="D556" s="84" t="s">
        <v>709</v>
      </c>
      <c r="E556" s="429" t="s">
        <v>950</v>
      </c>
      <c r="F556" s="430"/>
      <c r="G556" s="430" t="s">
        <v>951</v>
      </c>
      <c r="H556" s="431"/>
      <c r="I556" s="1">
        <v>12</v>
      </c>
      <c r="J556" s="7"/>
      <c r="K556" s="125">
        <v>2.65</v>
      </c>
      <c r="L556" s="81">
        <f t="shared" si="20"/>
        <v>31.799999999999997</v>
      </c>
      <c r="M556" s="80" t="s">
        <v>826</v>
      </c>
      <c r="N556" s="388" t="s">
        <v>95</v>
      </c>
      <c r="O556" s="389"/>
      <c r="P556" s="390"/>
      <c r="Q556" s="25"/>
      <c r="R556" s="26">
        <v>0</v>
      </c>
      <c r="S556" s="20" t="s">
        <v>2525</v>
      </c>
      <c r="T556" s="20" t="s">
        <v>950</v>
      </c>
      <c r="V556" s="20" t="s">
        <v>951</v>
      </c>
    </row>
    <row r="557" spans="1:22" ht="18.75" hidden="1" x14ac:dyDescent="0.3">
      <c r="A557" s="19"/>
      <c r="C557" s="83" t="s">
        <v>91</v>
      </c>
      <c r="D557" s="84" t="s">
        <v>709</v>
      </c>
      <c r="E557" s="429" t="s">
        <v>952</v>
      </c>
      <c r="F557" s="430"/>
      <c r="G557" s="430" t="s">
        <v>953</v>
      </c>
      <c r="H557" s="431"/>
      <c r="I557" s="1">
        <v>12</v>
      </c>
      <c r="J557" s="7"/>
      <c r="K557" s="125">
        <v>2.65</v>
      </c>
      <c r="L557" s="81">
        <f t="shared" si="20"/>
        <v>31.799999999999997</v>
      </c>
      <c r="M557" s="80" t="s">
        <v>913</v>
      </c>
      <c r="N557" s="388" t="s">
        <v>95</v>
      </c>
      <c r="O557" s="389"/>
      <c r="P557" s="390"/>
      <c r="Q557" s="25"/>
      <c r="R557" s="26">
        <v>0</v>
      </c>
      <c r="S557" s="20" t="s">
        <v>2526</v>
      </c>
      <c r="T557" s="20" t="s">
        <v>952</v>
      </c>
      <c r="V557" s="20" t="s">
        <v>953</v>
      </c>
    </row>
    <row r="558" spans="1:22" ht="18.75" hidden="1" x14ac:dyDescent="0.3">
      <c r="A558" s="19"/>
      <c r="C558" s="83" t="s">
        <v>91</v>
      </c>
      <c r="D558" s="84" t="s">
        <v>709</v>
      </c>
      <c r="E558" s="429" t="s">
        <v>954</v>
      </c>
      <c r="F558" s="430"/>
      <c r="G558" s="430"/>
      <c r="H558" s="431"/>
      <c r="I558" s="1">
        <v>12</v>
      </c>
      <c r="J558" s="7"/>
      <c r="K558" s="125">
        <v>2.65</v>
      </c>
      <c r="L558" s="81">
        <f t="shared" si="20"/>
        <v>31.799999999999997</v>
      </c>
      <c r="M558" s="80" t="s">
        <v>913</v>
      </c>
      <c r="N558" s="388" t="s">
        <v>95</v>
      </c>
      <c r="O558" s="389"/>
      <c r="P558" s="390"/>
      <c r="Q558" s="25"/>
      <c r="R558" s="26">
        <v>14</v>
      </c>
      <c r="S558" s="20" t="s">
        <v>2527</v>
      </c>
      <c r="T558" s="20" t="s">
        <v>954</v>
      </c>
    </row>
    <row r="559" spans="1:22" ht="18.75" hidden="1" x14ac:dyDescent="0.3">
      <c r="A559" s="19"/>
      <c r="C559" s="83" t="s">
        <v>91</v>
      </c>
      <c r="D559" s="84" t="s">
        <v>709</v>
      </c>
      <c r="E559" s="429" t="s">
        <v>2176</v>
      </c>
      <c r="F559" s="430"/>
      <c r="G559" s="430"/>
      <c r="H559" s="431"/>
      <c r="I559" s="1">
        <v>12</v>
      </c>
      <c r="J559" s="7"/>
      <c r="K559" s="125">
        <v>2.65</v>
      </c>
      <c r="L559" s="81">
        <f t="shared" ref="L559" si="23">IF(AND(I559="",J559=""),"",(I559*K559)+(J559*(K559+2.1)))</f>
        <v>31.799999999999997</v>
      </c>
      <c r="M559" s="80" t="s">
        <v>171</v>
      </c>
      <c r="N559" s="388" t="s">
        <v>95</v>
      </c>
      <c r="O559" s="389"/>
      <c r="P559" s="390"/>
      <c r="Q559" s="25"/>
      <c r="R559" s="26">
        <v>9</v>
      </c>
      <c r="S559" s="20" t="s">
        <v>2528</v>
      </c>
      <c r="T559" s="20" t="s">
        <v>2176</v>
      </c>
    </row>
    <row r="560" spans="1:22" ht="18.75" hidden="1" x14ac:dyDescent="0.3">
      <c r="A560" s="19"/>
      <c r="C560" s="83" t="s">
        <v>91</v>
      </c>
      <c r="D560" s="84" t="s">
        <v>709</v>
      </c>
      <c r="E560" s="429" t="s">
        <v>955</v>
      </c>
      <c r="F560" s="430"/>
      <c r="G560" s="430"/>
      <c r="H560" s="431"/>
      <c r="I560" s="1">
        <v>12</v>
      </c>
      <c r="J560" s="7"/>
      <c r="K560" s="125">
        <v>2.65</v>
      </c>
      <c r="L560" s="81">
        <f t="shared" si="20"/>
        <v>31.799999999999997</v>
      </c>
      <c r="M560" s="80" t="s">
        <v>913</v>
      </c>
      <c r="N560" s="388" t="s">
        <v>95</v>
      </c>
      <c r="O560" s="389"/>
      <c r="P560" s="390"/>
      <c r="Q560" s="25"/>
      <c r="R560" s="26">
        <v>0</v>
      </c>
      <c r="S560" s="20" t="s">
        <v>2529</v>
      </c>
      <c r="T560" s="20" t="s">
        <v>955</v>
      </c>
    </row>
    <row r="561" spans="1:23" ht="18.75" hidden="1" x14ac:dyDescent="0.3">
      <c r="A561" s="19"/>
      <c r="C561" s="83" t="s">
        <v>91</v>
      </c>
      <c r="D561" s="84" t="s">
        <v>709</v>
      </c>
      <c r="E561" s="429" t="s">
        <v>956</v>
      </c>
      <c r="F561" s="430"/>
      <c r="G561" s="430"/>
      <c r="H561" s="431"/>
      <c r="I561" s="1">
        <v>12</v>
      </c>
      <c r="J561" s="7"/>
      <c r="K561" s="125">
        <v>2.65</v>
      </c>
      <c r="L561" s="81">
        <f t="shared" si="20"/>
        <v>31.799999999999997</v>
      </c>
      <c r="M561" s="80" t="s">
        <v>913</v>
      </c>
      <c r="N561" s="388" t="s">
        <v>95</v>
      </c>
      <c r="O561" s="389"/>
      <c r="P561" s="390"/>
      <c r="Q561" s="25"/>
      <c r="R561" s="26">
        <v>3</v>
      </c>
      <c r="S561" s="20" t="s">
        <v>2530</v>
      </c>
      <c r="T561" s="20" t="s">
        <v>956</v>
      </c>
    </row>
    <row r="562" spans="1:23" ht="18.75" hidden="1" x14ac:dyDescent="0.3">
      <c r="A562" s="19"/>
      <c r="B562" s="114"/>
      <c r="C562" s="88" t="s">
        <v>91</v>
      </c>
      <c r="D562" s="84" t="s">
        <v>709</v>
      </c>
      <c r="E562" s="429" t="s">
        <v>957</v>
      </c>
      <c r="F562" s="430"/>
      <c r="G562" s="430"/>
      <c r="H562" s="431"/>
      <c r="I562" s="1">
        <v>12</v>
      </c>
      <c r="J562" s="7"/>
      <c r="K562" s="125">
        <v>2.65</v>
      </c>
      <c r="L562" s="81">
        <f t="shared" si="20"/>
        <v>31.799999999999997</v>
      </c>
      <c r="M562" s="80" t="s">
        <v>958</v>
      </c>
      <c r="N562" s="388" t="s">
        <v>95</v>
      </c>
      <c r="O562" s="389"/>
      <c r="P562" s="390"/>
      <c r="Q562" s="25"/>
      <c r="R562" s="26">
        <v>0</v>
      </c>
      <c r="S562" s="20" t="s">
        <v>2531</v>
      </c>
      <c r="T562" s="20" t="s">
        <v>957</v>
      </c>
      <c r="W562" s="27"/>
    </row>
    <row r="563" spans="1:23" ht="18.75" x14ac:dyDescent="0.3">
      <c r="A563" s="19"/>
      <c r="C563" s="89" t="s">
        <v>91</v>
      </c>
      <c r="D563" s="90" t="s">
        <v>709</v>
      </c>
      <c r="E563" s="435" t="s">
        <v>959</v>
      </c>
      <c r="F563" s="436"/>
      <c r="G563" s="436"/>
      <c r="H563" s="437"/>
      <c r="I563" s="1"/>
      <c r="J563" s="7"/>
      <c r="K563" s="126">
        <v>2.65</v>
      </c>
      <c r="L563" s="81" t="str">
        <f t="shared" si="20"/>
        <v/>
      </c>
      <c r="M563" s="82" t="s">
        <v>913</v>
      </c>
      <c r="N563" s="388" t="s">
        <v>95</v>
      </c>
      <c r="O563" s="389"/>
      <c r="P563" s="390"/>
      <c r="Q563" s="25"/>
      <c r="R563" s="26">
        <v>142</v>
      </c>
      <c r="S563" s="20" t="s">
        <v>2532</v>
      </c>
      <c r="T563" s="20" t="s">
        <v>959</v>
      </c>
    </row>
    <row r="564" spans="1:23" ht="29.25" thickBot="1" x14ac:dyDescent="0.3">
      <c r="A564" s="19"/>
      <c r="B564" s="114"/>
      <c r="C564" s="115"/>
      <c r="D564" s="115"/>
      <c r="E564" s="441" t="s">
        <v>960</v>
      </c>
      <c r="F564" s="441"/>
      <c r="G564" s="441"/>
      <c r="H564" s="441"/>
      <c r="I564" s="116"/>
      <c r="J564" s="116"/>
      <c r="K564" s="102"/>
      <c r="L564" s="71">
        <f>SUBTOTAL(9,L426:L563)</f>
        <v>0</v>
      </c>
      <c r="M564" s="117"/>
      <c r="N564" s="41"/>
      <c r="O564" s="118"/>
      <c r="P564" s="119"/>
      <c r="Q564" s="25"/>
      <c r="R564" s="120"/>
      <c r="W564" s="27"/>
    </row>
    <row r="565" spans="1:23" ht="48.75" customHeight="1" thickTop="1" x14ac:dyDescent="0.25">
      <c r="A565" s="19"/>
      <c r="B565" s="114"/>
      <c r="C565" s="121"/>
      <c r="D565" s="121"/>
      <c r="E565" s="442" t="s">
        <v>2550</v>
      </c>
      <c r="F565" s="442"/>
      <c r="G565" s="442"/>
      <c r="H565" s="443"/>
      <c r="I565" s="108" t="s">
        <v>37</v>
      </c>
      <c r="J565" s="122" t="s">
        <v>72</v>
      </c>
      <c r="K565" s="123" t="s">
        <v>39</v>
      </c>
      <c r="L565" s="111" t="s">
        <v>40</v>
      </c>
      <c r="M565" s="112" t="s">
        <v>41</v>
      </c>
      <c r="N565" s="408" t="s">
        <v>42</v>
      </c>
      <c r="O565" s="408"/>
      <c r="P565" s="409"/>
      <c r="Q565" s="25"/>
      <c r="R565" s="105"/>
      <c r="W565" s="27"/>
    </row>
    <row r="566" spans="1:23" ht="18.75" hidden="1" x14ac:dyDescent="0.3">
      <c r="A566" s="19"/>
      <c r="C566" s="94" t="s">
        <v>88</v>
      </c>
      <c r="D566" s="95" t="s">
        <v>961</v>
      </c>
      <c r="E566" s="438" t="s">
        <v>962</v>
      </c>
      <c r="F566" s="439"/>
      <c r="G566" s="439" t="s">
        <v>963</v>
      </c>
      <c r="H566" s="440"/>
      <c r="I566" s="1">
        <v>12</v>
      </c>
      <c r="J566" s="2"/>
      <c r="K566" s="91">
        <v>11.5</v>
      </c>
      <c r="L566" s="81">
        <f t="shared" ref="L566:L635" si="24">IF(AND(I566="",J566=""),"",(I566*K566)+(J566*(K566+2.25)))</f>
        <v>138</v>
      </c>
      <c r="M566" s="91" t="s">
        <v>522</v>
      </c>
      <c r="N566" s="388" t="s">
        <v>258</v>
      </c>
      <c r="O566" s="389"/>
      <c r="P566" s="390"/>
      <c r="Q566" s="25"/>
      <c r="R566" s="26">
        <v>0</v>
      </c>
      <c r="S566" s="20" t="s">
        <v>962</v>
      </c>
      <c r="T566" s="20" t="s">
        <v>1868</v>
      </c>
    </row>
    <row r="567" spans="1:23" ht="18.75" hidden="1" x14ac:dyDescent="0.3">
      <c r="A567" s="19"/>
      <c r="C567" s="83" t="s">
        <v>88</v>
      </c>
      <c r="D567" s="84" t="s">
        <v>964</v>
      </c>
      <c r="E567" s="429" t="s">
        <v>965</v>
      </c>
      <c r="F567" s="430"/>
      <c r="G567" s="430" t="s">
        <v>966</v>
      </c>
      <c r="H567" s="431"/>
      <c r="I567" s="1">
        <v>12</v>
      </c>
      <c r="J567" s="2"/>
      <c r="K567" s="80">
        <v>8.5</v>
      </c>
      <c r="L567" s="81">
        <f t="shared" si="24"/>
        <v>102</v>
      </c>
      <c r="M567" s="86" t="s">
        <v>365</v>
      </c>
      <c r="N567" s="388" t="s">
        <v>240</v>
      </c>
      <c r="O567" s="389"/>
      <c r="P567" s="390"/>
      <c r="Q567" s="25"/>
      <c r="R567" s="26">
        <v>0</v>
      </c>
      <c r="S567" s="20" t="s">
        <v>965</v>
      </c>
      <c r="T567" s="20" t="s">
        <v>1869</v>
      </c>
    </row>
    <row r="568" spans="1:23" ht="18.75" hidden="1" x14ac:dyDescent="0.3">
      <c r="A568" s="19"/>
      <c r="C568" s="83" t="s">
        <v>88</v>
      </c>
      <c r="D568" s="84" t="s">
        <v>964</v>
      </c>
      <c r="E568" s="429" t="s">
        <v>967</v>
      </c>
      <c r="F568" s="430"/>
      <c r="G568" s="430" t="s">
        <v>968</v>
      </c>
      <c r="H568" s="431"/>
      <c r="I568" s="1">
        <v>12</v>
      </c>
      <c r="J568" s="2"/>
      <c r="K568" s="80">
        <v>8.5</v>
      </c>
      <c r="L568" s="81">
        <f t="shared" si="24"/>
        <v>102</v>
      </c>
      <c r="M568" s="80" t="s">
        <v>247</v>
      </c>
      <c r="N568" s="388" t="s">
        <v>240</v>
      </c>
      <c r="O568" s="389"/>
      <c r="P568" s="390"/>
      <c r="Q568" s="25"/>
      <c r="R568" s="26">
        <v>0</v>
      </c>
      <c r="S568" s="20" t="s">
        <v>967</v>
      </c>
      <c r="T568" s="20" t="s">
        <v>1870</v>
      </c>
    </row>
    <row r="569" spans="1:23" ht="18.75" hidden="1" x14ac:dyDescent="0.3">
      <c r="A569" s="19"/>
      <c r="C569" s="83" t="s">
        <v>88</v>
      </c>
      <c r="D569" s="84" t="s">
        <v>964</v>
      </c>
      <c r="E569" s="429" t="s">
        <v>969</v>
      </c>
      <c r="F569" s="430"/>
      <c r="G569" s="430" t="s">
        <v>970</v>
      </c>
      <c r="H569" s="431"/>
      <c r="I569" s="1">
        <v>12</v>
      </c>
      <c r="J569" s="2"/>
      <c r="K569" s="80">
        <v>8.5</v>
      </c>
      <c r="L569" s="81">
        <f t="shared" si="24"/>
        <v>102</v>
      </c>
      <c r="M569" s="80" t="s">
        <v>247</v>
      </c>
      <c r="N569" s="388" t="s">
        <v>240</v>
      </c>
      <c r="O569" s="389"/>
      <c r="P569" s="390"/>
      <c r="Q569" s="25"/>
      <c r="R569" s="26">
        <v>0</v>
      </c>
      <c r="S569" s="20" t="s">
        <v>969</v>
      </c>
      <c r="T569" s="20" t="s">
        <v>1871</v>
      </c>
    </row>
    <row r="570" spans="1:23" ht="18.75" hidden="1" x14ac:dyDescent="0.3">
      <c r="A570" s="19"/>
      <c r="C570" s="83" t="s">
        <v>88</v>
      </c>
      <c r="D570" s="84" t="s">
        <v>964</v>
      </c>
      <c r="E570" s="429" t="s">
        <v>971</v>
      </c>
      <c r="F570" s="430"/>
      <c r="G570" s="430" t="s">
        <v>972</v>
      </c>
      <c r="H570" s="431"/>
      <c r="I570" s="1">
        <v>6</v>
      </c>
      <c r="J570" s="2"/>
      <c r="K570" s="80">
        <v>8.5</v>
      </c>
      <c r="L570" s="81">
        <f t="shared" si="24"/>
        <v>51</v>
      </c>
      <c r="M570" s="80" t="s">
        <v>405</v>
      </c>
      <c r="N570" s="388" t="s">
        <v>240</v>
      </c>
      <c r="O570" s="389"/>
      <c r="P570" s="390"/>
      <c r="Q570" s="25"/>
      <c r="R570" s="26">
        <v>0</v>
      </c>
      <c r="S570" s="20" t="s">
        <v>971</v>
      </c>
      <c r="T570" s="20" t="s">
        <v>1872</v>
      </c>
    </row>
    <row r="571" spans="1:23" ht="18.75" hidden="1" x14ac:dyDescent="0.3">
      <c r="A571" s="19"/>
      <c r="C571" s="83" t="s">
        <v>88</v>
      </c>
      <c r="D571" s="84" t="s">
        <v>961</v>
      </c>
      <c r="E571" s="429" t="s">
        <v>973</v>
      </c>
      <c r="F571" s="430"/>
      <c r="G571" s="430" t="s">
        <v>974</v>
      </c>
      <c r="H571" s="431"/>
      <c r="I571" s="1">
        <v>12</v>
      </c>
      <c r="J571" s="2"/>
      <c r="K571" s="80">
        <v>11.5</v>
      </c>
      <c r="L571" s="81">
        <f t="shared" si="24"/>
        <v>138</v>
      </c>
      <c r="M571" s="80" t="s">
        <v>405</v>
      </c>
      <c r="N571" s="388" t="s">
        <v>258</v>
      </c>
      <c r="O571" s="389"/>
      <c r="P571" s="390"/>
      <c r="Q571" s="25"/>
      <c r="R571" s="26">
        <v>0</v>
      </c>
      <c r="S571" s="20" t="s">
        <v>973</v>
      </c>
      <c r="T571" s="20" t="s">
        <v>1873</v>
      </c>
    </row>
    <row r="572" spans="1:23" ht="18.75" hidden="1" x14ac:dyDescent="0.3">
      <c r="A572" s="19"/>
      <c r="C572" s="83" t="s">
        <v>88</v>
      </c>
      <c r="D572" s="84" t="s">
        <v>964</v>
      </c>
      <c r="E572" s="429" t="s">
        <v>975</v>
      </c>
      <c r="F572" s="430"/>
      <c r="G572" s="430" t="s">
        <v>976</v>
      </c>
      <c r="H572" s="431"/>
      <c r="I572" s="1">
        <v>12</v>
      </c>
      <c r="J572" s="2"/>
      <c r="K572" s="80">
        <v>8.5</v>
      </c>
      <c r="L572" s="81">
        <f t="shared" si="24"/>
        <v>102</v>
      </c>
      <c r="M572" s="80" t="s">
        <v>247</v>
      </c>
      <c r="N572" s="388" t="s">
        <v>240</v>
      </c>
      <c r="O572" s="389"/>
      <c r="P572" s="390"/>
      <c r="Q572" s="25"/>
      <c r="R572" s="26">
        <v>0</v>
      </c>
      <c r="S572" s="20" t="s">
        <v>975</v>
      </c>
      <c r="T572" s="20" t="s">
        <v>1874</v>
      </c>
    </row>
    <row r="573" spans="1:23" ht="18.75" hidden="1" x14ac:dyDescent="0.3">
      <c r="A573" s="19"/>
      <c r="C573" s="83" t="s">
        <v>88</v>
      </c>
      <c r="D573" s="84" t="s">
        <v>964</v>
      </c>
      <c r="E573" s="429" t="s">
        <v>2168</v>
      </c>
      <c r="F573" s="430"/>
      <c r="G573" s="430"/>
      <c r="H573" s="431"/>
      <c r="I573" s="1"/>
      <c r="J573" s="2"/>
      <c r="K573" s="80">
        <v>8.5</v>
      </c>
      <c r="L573" s="81" t="str">
        <f t="shared" ref="L573" si="25">IF(AND(I573="",J573=""),"",(I573*K573)+(J573*(K573+2.25)))</f>
        <v/>
      </c>
      <c r="M573" s="80" t="s">
        <v>365</v>
      </c>
      <c r="N573" s="388" t="s">
        <v>240</v>
      </c>
      <c r="O573" s="389"/>
      <c r="P573" s="390"/>
      <c r="Q573" s="25"/>
      <c r="R573" s="26">
        <v>12</v>
      </c>
      <c r="S573" s="20" t="s">
        <v>2168</v>
      </c>
      <c r="T573" s="20" t="s">
        <v>2168</v>
      </c>
    </row>
    <row r="574" spans="1:23" ht="18.75" x14ac:dyDescent="0.3">
      <c r="A574" s="19"/>
      <c r="B574" s="114"/>
      <c r="C574" s="88" t="s">
        <v>88</v>
      </c>
      <c r="D574" s="84" t="s">
        <v>961</v>
      </c>
      <c r="E574" s="429" t="s">
        <v>977</v>
      </c>
      <c r="F574" s="430"/>
      <c r="G574" s="430" t="s">
        <v>978</v>
      </c>
      <c r="H574" s="431"/>
      <c r="I574" s="1"/>
      <c r="J574" s="2"/>
      <c r="K574" s="80">
        <v>11.5</v>
      </c>
      <c r="L574" s="81" t="str">
        <f t="shared" si="24"/>
        <v/>
      </c>
      <c r="M574" s="86" t="s">
        <v>365</v>
      </c>
      <c r="N574" s="388" t="s">
        <v>258</v>
      </c>
      <c r="O574" s="389"/>
      <c r="P574" s="390"/>
      <c r="Q574" s="25"/>
      <c r="R574" s="26">
        <v>372</v>
      </c>
      <c r="S574" s="20" t="s">
        <v>977</v>
      </c>
      <c r="T574" s="20" t="s">
        <v>1875</v>
      </c>
      <c r="W574" s="27"/>
    </row>
    <row r="575" spans="1:23" ht="18.75" hidden="1" x14ac:dyDescent="0.3">
      <c r="A575" s="19"/>
      <c r="C575" s="83" t="s">
        <v>88</v>
      </c>
      <c r="D575" s="84" t="s">
        <v>964</v>
      </c>
      <c r="E575" s="429" t="s">
        <v>1763</v>
      </c>
      <c r="F575" s="430"/>
      <c r="G575" s="430" t="s">
        <v>976</v>
      </c>
      <c r="H575" s="431"/>
      <c r="I575" s="1">
        <v>12</v>
      </c>
      <c r="J575" s="2"/>
      <c r="K575" s="80">
        <v>8.5</v>
      </c>
      <c r="L575" s="81">
        <f t="shared" ref="L575" si="26">IF(AND(I575="",J575=""),"",(I575*K575)+(J575*(K575+2.25)))</f>
        <v>102</v>
      </c>
      <c r="M575" s="80" t="s">
        <v>247</v>
      </c>
      <c r="N575" s="388" t="s">
        <v>240</v>
      </c>
      <c r="O575" s="389"/>
      <c r="P575" s="390"/>
      <c r="Q575" s="25"/>
      <c r="R575" s="26">
        <v>0</v>
      </c>
      <c r="S575" s="20" t="s">
        <v>1763</v>
      </c>
      <c r="T575" s="20" t="s">
        <v>1876</v>
      </c>
      <c r="U575" s="20" t="s">
        <v>976</v>
      </c>
    </row>
    <row r="576" spans="1:23" ht="18.75" hidden="1" x14ac:dyDescent="0.3">
      <c r="A576" s="19"/>
      <c r="C576" s="83" t="s">
        <v>88</v>
      </c>
      <c r="D576" s="84" t="s">
        <v>964</v>
      </c>
      <c r="E576" s="429" t="s">
        <v>979</v>
      </c>
      <c r="F576" s="430"/>
      <c r="G576" s="430" t="s">
        <v>980</v>
      </c>
      <c r="H576" s="431"/>
      <c r="I576" s="1">
        <v>12</v>
      </c>
      <c r="J576" s="2"/>
      <c r="K576" s="80">
        <v>8.5</v>
      </c>
      <c r="L576" s="81">
        <f t="shared" si="24"/>
        <v>102</v>
      </c>
      <c r="M576" s="80" t="s">
        <v>522</v>
      </c>
      <c r="N576" s="388" t="s">
        <v>240</v>
      </c>
      <c r="O576" s="389"/>
      <c r="P576" s="390"/>
      <c r="Q576" s="25"/>
      <c r="R576" s="26">
        <v>0</v>
      </c>
      <c r="S576" s="20" t="s">
        <v>979</v>
      </c>
      <c r="T576" s="20" t="s">
        <v>1877</v>
      </c>
    </row>
    <row r="577" spans="1:23" ht="18.75" hidden="1" x14ac:dyDescent="0.3">
      <c r="A577" s="19"/>
      <c r="C577" s="83" t="s">
        <v>88</v>
      </c>
      <c r="D577" s="84" t="s">
        <v>961</v>
      </c>
      <c r="E577" s="429" t="s">
        <v>981</v>
      </c>
      <c r="F577" s="430"/>
      <c r="G577" s="430" t="s">
        <v>982</v>
      </c>
      <c r="H577" s="431"/>
      <c r="I577" s="1">
        <v>12</v>
      </c>
      <c r="J577" s="2"/>
      <c r="K577" s="80">
        <v>11.5</v>
      </c>
      <c r="L577" s="81">
        <f t="shared" si="24"/>
        <v>138</v>
      </c>
      <c r="M577" s="80" t="s">
        <v>239</v>
      </c>
      <c r="N577" s="388" t="s">
        <v>258</v>
      </c>
      <c r="O577" s="389"/>
      <c r="P577" s="390"/>
      <c r="Q577" s="25"/>
      <c r="R577" s="26">
        <v>0</v>
      </c>
      <c r="S577" s="20" t="s">
        <v>981</v>
      </c>
      <c r="T577" s="20" t="s">
        <v>1878</v>
      </c>
    </row>
    <row r="578" spans="1:23" ht="18.75" hidden="1" x14ac:dyDescent="0.3">
      <c r="A578" s="19"/>
      <c r="B578" s="114"/>
      <c r="C578" s="83" t="s">
        <v>88</v>
      </c>
      <c r="D578" s="84" t="s">
        <v>964</v>
      </c>
      <c r="E578" s="429" t="s">
        <v>983</v>
      </c>
      <c r="F578" s="430"/>
      <c r="G578" s="430" t="s">
        <v>984</v>
      </c>
      <c r="H578" s="431"/>
      <c r="I578" s="1"/>
      <c r="J578" s="2"/>
      <c r="K578" s="80">
        <v>8.5</v>
      </c>
      <c r="L578" s="81" t="str">
        <f t="shared" si="24"/>
        <v/>
      </c>
      <c r="M578" s="80" t="s">
        <v>247</v>
      </c>
      <c r="N578" s="388" t="s">
        <v>240</v>
      </c>
      <c r="O578" s="389"/>
      <c r="P578" s="390"/>
      <c r="Q578" s="25"/>
      <c r="R578" s="26">
        <v>14</v>
      </c>
      <c r="S578" s="20" t="s">
        <v>983</v>
      </c>
      <c r="T578" s="20" t="s">
        <v>1879</v>
      </c>
      <c r="W578" s="27"/>
    </row>
    <row r="579" spans="1:23" ht="18.75" hidden="1" x14ac:dyDescent="0.3">
      <c r="A579" s="19"/>
      <c r="C579" s="83" t="s">
        <v>88</v>
      </c>
      <c r="D579" s="84" t="s">
        <v>964</v>
      </c>
      <c r="E579" s="429" t="s">
        <v>2111</v>
      </c>
      <c r="F579" s="430"/>
      <c r="G579" s="430" t="s">
        <v>984</v>
      </c>
      <c r="H579" s="431"/>
      <c r="I579" s="1">
        <v>12</v>
      </c>
      <c r="J579" s="2"/>
      <c r="K579" s="80">
        <v>8.5</v>
      </c>
      <c r="L579" s="81">
        <f t="shared" ref="L579" si="27">IF(AND(I579="",J579=""),"",(I579*K579)+(J579*(K579+2.25)))</f>
        <v>102</v>
      </c>
      <c r="M579" s="80" t="s">
        <v>247</v>
      </c>
      <c r="N579" s="388" t="s">
        <v>240</v>
      </c>
      <c r="O579" s="389"/>
      <c r="P579" s="390"/>
      <c r="Q579" s="25"/>
      <c r="R579" s="26">
        <v>0</v>
      </c>
      <c r="S579" s="20" t="s">
        <v>1880</v>
      </c>
      <c r="T579" s="20" t="s">
        <v>1880</v>
      </c>
    </row>
    <row r="580" spans="1:23" ht="18.75" hidden="1" x14ac:dyDescent="0.3">
      <c r="A580" s="19"/>
      <c r="C580" s="83" t="s">
        <v>88</v>
      </c>
      <c r="D580" s="84"/>
      <c r="E580" s="432" t="s">
        <v>2146</v>
      </c>
      <c r="F580" s="433"/>
      <c r="G580" s="433"/>
      <c r="H580" s="434"/>
      <c r="I580" s="1"/>
      <c r="J580" s="2"/>
      <c r="K580" s="80"/>
      <c r="L580" s="81" t="str">
        <f t="shared" si="24"/>
        <v/>
      </c>
      <c r="M580" s="80" t="s">
        <v>247</v>
      </c>
      <c r="N580" s="388"/>
      <c r="O580" s="389"/>
      <c r="P580" s="390"/>
      <c r="Q580" s="25"/>
      <c r="R580" s="26">
        <v>4</v>
      </c>
      <c r="S580" s="20" t="s">
        <v>986</v>
      </c>
      <c r="T580" s="20" t="s">
        <v>986</v>
      </c>
    </row>
    <row r="581" spans="1:23" ht="18.75" hidden="1" x14ac:dyDescent="0.3">
      <c r="A581" s="19"/>
      <c r="C581" s="83" t="s">
        <v>88</v>
      </c>
      <c r="D581" s="84" t="s">
        <v>964</v>
      </c>
      <c r="E581" s="429" t="s">
        <v>1764</v>
      </c>
      <c r="F581" s="430"/>
      <c r="G581" s="430" t="s">
        <v>985</v>
      </c>
      <c r="H581" s="431"/>
      <c r="I581" s="1"/>
      <c r="J581" s="2"/>
      <c r="K581" s="80">
        <v>8.5</v>
      </c>
      <c r="L581" s="81" t="str">
        <f t="shared" ref="L581" si="28">IF(AND(I581="",J581=""),"",(I581*K581)+(J581*(K581+2.25)))</f>
        <v/>
      </c>
      <c r="M581" s="80" t="s">
        <v>2149</v>
      </c>
      <c r="N581" s="388" t="s">
        <v>240</v>
      </c>
      <c r="O581" s="389"/>
      <c r="P581" s="390"/>
      <c r="Q581" s="25"/>
      <c r="R581" s="26">
        <v>26</v>
      </c>
      <c r="S581" s="20" t="s">
        <v>1764</v>
      </c>
      <c r="T581" s="20" t="s">
        <v>1881</v>
      </c>
    </row>
    <row r="582" spans="1:23" ht="18.75" hidden="1" x14ac:dyDescent="0.3">
      <c r="A582" s="19"/>
      <c r="C582" s="83" t="s">
        <v>88</v>
      </c>
      <c r="D582" s="84"/>
      <c r="E582" s="432" t="s">
        <v>2148</v>
      </c>
      <c r="F582" s="433"/>
      <c r="G582" s="433"/>
      <c r="H582" s="434"/>
      <c r="I582" s="1"/>
      <c r="J582" s="2"/>
      <c r="K582" s="80"/>
      <c r="L582" s="81" t="str">
        <f t="shared" si="24"/>
        <v/>
      </c>
      <c r="M582" s="80" t="s">
        <v>2149</v>
      </c>
      <c r="N582" s="388"/>
      <c r="O582" s="389"/>
      <c r="P582" s="390"/>
      <c r="Q582" s="25"/>
      <c r="R582" s="26">
        <v>8</v>
      </c>
      <c r="S582" s="20" t="s">
        <v>987</v>
      </c>
      <c r="T582" s="20" t="s">
        <v>987</v>
      </c>
    </row>
    <row r="583" spans="1:23" ht="18.75" hidden="1" x14ac:dyDescent="0.3">
      <c r="A583" s="19"/>
      <c r="C583" s="83" t="s">
        <v>88</v>
      </c>
      <c r="D583" s="84"/>
      <c r="E583" s="432" t="s">
        <v>2147</v>
      </c>
      <c r="F583" s="433"/>
      <c r="G583" s="433"/>
      <c r="H583" s="434"/>
      <c r="I583" s="1"/>
      <c r="J583" s="2"/>
      <c r="K583" s="80"/>
      <c r="L583" s="81" t="str">
        <f t="shared" si="24"/>
        <v/>
      </c>
      <c r="M583" s="80" t="s">
        <v>2149</v>
      </c>
      <c r="N583" s="388"/>
      <c r="O583" s="389"/>
      <c r="P583" s="390"/>
      <c r="Q583" s="25"/>
      <c r="R583" s="26">
        <v>13</v>
      </c>
      <c r="S583" s="20" t="s">
        <v>988</v>
      </c>
      <c r="T583" s="20" t="s">
        <v>988</v>
      </c>
    </row>
    <row r="584" spans="1:23" ht="18.75" hidden="1" x14ac:dyDescent="0.3">
      <c r="A584" s="19"/>
      <c r="C584" s="83" t="s">
        <v>88</v>
      </c>
      <c r="D584" s="84" t="s">
        <v>964</v>
      </c>
      <c r="E584" s="429" t="s">
        <v>989</v>
      </c>
      <c r="F584" s="430"/>
      <c r="G584" s="430" t="s">
        <v>990</v>
      </c>
      <c r="H584" s="431"/>
      <c r="I584" s="1">
        <v>12</v>
      </c>
      <c r="J584" s="2"/>
      <c r="K584" s="80">
        <v>8.5</v>
      </c>
      <c r="L584" s="81">
        <f t="shared" si="24"/>
        <v>102</v>
      </c>
      <c r="M584" s="80" t="s">
        <v>239</v>
      </c>
      <c r="N584" s="388" t="s">
        <v>240</v>
      </c>
      <c r="O584" s="389"/>
      <c r="P584" s="390"/>
      <c r="Q584" s="25"/>
      <c r="R584" s="26">
        <v>0</v>
      </c>
      <c r="S584" s="20" t="s">
        <v>989</v>
      </c>
      <c r="T584" s="20" t="s">
        <v>1882</v>
      </c>
    </row>
    <row r="585" spans="1:23" ht="18.75" hidden="1" x14ac:dyDescent="0.3">
      <c r="A585" s="19"/>
      <c r="C585" s="83" t="s">
        <v>88</v>
      </c>
      <c r="D585" s="84" t="s">
        <v>964</v>
      </c>
      <c r="E585" s="429" t="s">
        <v>991</v>
      </c>
      <c r="F585" s="430"/>
      <c r="G585" s="430" t="s">
        <v>992</v>
      </c>
      <c r="H585" s="431"/>
      <c r="I585" s="1">
        <v>12</v>
      </c>
      <c r="J585" s="2"/>
      <c r="K585" s="80">
        <v>8.5</v>
      </c>
      <c r="L585" s="81">
        <f t="shared" si="24"/>
        <v>102</v>
      </c>
      <c r="M585" s="80" t="s">
        <v>247</v>
      </c>
      <c r="N585" s="388" t="s">
        <v>240</v>
      </c>
      <c r="O585" s="389"/>
      <c r="P585" s="390"/>
      <c r="Q585" s="25"/>
      <c r="R585" s="26">
        <v>0</v>
      </c>
      <c r="S585" s="20" t="s">
        <v>991</v>
      </c>
      <c r="T585" s="20" t="s">
        <v>1883</v>
      </c>
    </row>
    <row r="586" spans="1:23" ht="18.75" hidden="1" x14ac:dyDescent="0.3">
      <c r="A586" s="19"/>
      <c r="C586" s="83" t="s">
        <v>88</v>
      </c>
      <c r="D586" s="84" t="s">
        <v>964</v>
      </c>
      <c r="E586" s="429" t="s">
        <v>993</v>
      </c>
      <c r="F586" s="430"/>
      <c r="G586" s="430" t="s">
        <v>994</v>
      </c>
      <c r="H586" s="431"/>
      <c r="I586" s="1">
        <v>12</v>
      </c>
      <c r="J586" s="2"/>
      <c r="K586" s="80">
        <v>8.5</v>
      </c>
      <c r="L586" s="81">
        <f t="shared" si="24"/>
        <v>102</v>
      </c>
      <c r="M586" s="80" t="s">
        <v>247</v>
      </c>
      <c r="N586" s="388" t="s">
        <v>240</v>
      </c>
      <c r="O586" s="389"/>
      <c r="P586" s="390"/>
      <c r="Q586" s="25"/>
      <c r="R586" s="26">
        <v>0</v>
      </c>
      <c r="S586" s="20" t="s">
        <v>993</v>
      </c>
      <c r="T586" s="20" t="s">
        <v>1884</v>
      </c>
    </row>
    <row r="587" spans="1:23" ht="18.75" hidden="1" x14ac:dyDescent="0.3">
      <c r="A587" s="19"/>
      <c r="C587" s="83" t="s">
        <v>88</v>
      </c>
      <c r="D587" s="84" t="s">
        <v>961</v>
      </c>
      <c r="E587" s="429" t="s">
        <v>995</v>
      </c>
      <c r="F587" s="430"/>
      <c r="G587" s="430" t="s">
        <v>996</v>
      </c>
      <c r="H587" s="431"/>
      <c r="I587" s="1">
        <v>12</v>
      </c>
      <c r="J587" s="2"/>
      <c r="K587" s="80">
        <v>11.5</v>
      </c>
      <c r="L587" s="81">
        <f t="shared" si="24"/>
        <v>138</v>
      </c>
      <c r="M587" s="80" t="s">
        <v>997</v>
      </c>
      <c r="N587" s="388" t="s">
        <v>258</v>
      </c>
      <c r="O587" s="389"/>
      <c r="P587" s="390"/>
      <c r="Q587" s="25"/>
      <c r="R587" s="26">
        <v>0</v>
      </c>
      <c r="S587" s="20" t="s">
        <v>995</v>
      </c>
      <c r="T587" s="20" t="s">
        <v>1885</v>
      </c>
    </row>
    <row r="588" spans="1:23" ht="18.75" hidden="1" x14ac:dyDescent="0.3">
      <c r="A588" s="19"/>
      <c r="C588" s="83" t="s">
        <v>88</v>
      </c>
      <c r="D588" s="84" t="s">
        <v>964</v>
      </c>
      <c r="E588" s="429" t="s">
        <v>1765</v>
      </c>
      <c r="F588" s="430"/>
      <c r="G588" s="430" t="s">
        <v>994</v>
      </c>
      <c r="H588" s="431"/>
      <c r="I588" s="1">
        <v>12</v>
      </c>
      <c r="J588" s="2"/>
      <c r="K588" s="80">
        <v>8.5</v>
      </c>
      <c r="L588" s="81">
        <f t="shared" ref="L588" si="29">IF(AND(I588="",J588=""),"",(I588*K588)+(J588*(K588+2.25)))</f>
        <v>102</v>
      </c>
      <c r="M588" s="80" t="s">
        <v>247</v>
      </c>
      <c r="N588" s="388" t="s">
        <v>240</v>
      </c>
      <c r="O588" s="389"/>
      <c r="P588" s="390"/>
      <c r="Q588" s="25"/>
      <c r="R588" s="26">
        <v>0</v>
      </c>
      <c r="S588" s="20" t="s">
        <v>1766</v>
      </c>
      <c r="T588" s="20" t="s">
        <v>1886</v>
      </c>
    </row>
    <row r="589" spans="1:23" ht="18.75" hidden="1" x14ac:dyDescent="0.3">
      <c r="A589" s="19"/>
      <c r="C589" s="83" t="s">
        <v>88</v>
      </c>
      <c r="D589" s="84" t="s">
        <v>961</v>
      </c>
      <c r="E589" s="429" t="s">
        <v>998</v>
      </c>
      <c r="F589" s="430"/>
      <c r="G589" s="430" t="s">
        <v>999</v>
      </c>
      <c r="H589" s="431"/>
      <c r="I589" s="1">
        <v>12</v>
      </c>
      <c r="J589" s="2"/>
      <c r="K589" s="80">
        <v>11.5</v>
      </c>
      <c r="L589" s="81">
        <f t="shared" si="24"/>
        <v>138</v>
      </c>
      <c r="M589" s="80" t="s">
        <v>247</v>
      </c>
      <c r="N589" s="388" t="s">
        <v>258</v>
      </c>
      <c r="O589" s="389"/>
      <c r="P589" s="390"/>
      <c r="Q589" s="25"/>
      <c r="R589" s="26">
        <v>0</v>
      </c>
      <c r="S589" s="20" t="s">
        <v>998</v>
      </c>
      <c r="T589" s="20" t="s">
        <v>1887</v>
      </c>
    </row>
    <row r="590" spans="1:23" ht="18.75" hidden="1" x14ac:dyDescent="0.3">
      <c r="A590" s="19"/>
      <c r="C590" s="83" t="s">
        <v>88</v>
      </c>
      <c r="D590" s="84" t="s">
        <v>961</v>
      </c>
      <c r="E590" s="429" t="s">
        <v>1778</v>
      </c>
      <c r="F590" s="430"/>
      <c r="G590" s="430"/>
      <c r="H590" s="431"/>
      <c r="I590" s="1">
        <v>12</v>
      </c>
      <c r="J590" s="2"/>
      <c r="K590" s="80">
        <v>11.5</v>
      </c>
      <c r="L590" s="81">
        <f t="shared" si="24"/>
        <v>138</v>
      </c>
      <c r="M590" s="80" t="s">
        <v>365</v>
      </c>
      <c r="N590" s="388" t="s">
        <v>258</v>
      </c>
      <c r="O590" s="389"/>
      <c r="P590" s="390"/>
      <c r="Q590" s="25"/>
      <c r="R590" s="26">
        <v>-11</v>
      </c>
      <c r="S590" s="20" t="s">
        <v>1000</v>
      </c>
      <c r="T590" s="20" t="s">
        <v>1000</v>
      </c>
    </row>
    <row r="591" spans="1:23" ht="18.75" hidden="1" x14ac:dyDescent="0.3">
      <c r="A591" s="19"/>
      <c r="C591" s="83" t="s">
        <v>88</v>
      </c>
      <c r="D591" s="84" t="s">
        <v>964</v>
      </c>
      <c r="E591" s="429" t="s">
        <v>1001</v>
      </c>
      <c r="F591" s="430"/>
      <c r="G591" s="430" t="s">
        <v>1002</v>
      </c>
      <c r="H591" s="431"/>
      <c r="I591" s="1">
        <v>12</v>
      </c>
      <c r="J591" s="2"/>
      <c r="K591" s="80">
        <v>8.5</v>
      </c>
      <c r="L591" s="81">
        <f t="shared" si="24"/>
        <v>102</v>
      </c>
      <c r="M591" s="80" t="s">
        <v>247</v>
      </c>
      <c r="N591" s="388" t="s">
        <v>240</v>
      </c>
      <c r="O591" s="389"/>
      <c r="P591" s="390"/>
      <c r="Q591" s="25"/>
      <c r="R591" s="26">
        <v>0</v>
      </c>
      <c r="S591" s="20" t="s">
        <v>1001</v>
      </c>
      <c r="T591" s="20" t="s">
        <v>1888</v>
      </c>
    </row>
    <row r="592" spans="1:23" ht="18.75" hidden="1" x14ac:dyDescent="0.3">
      <c r="A592" s="19"/>
      <c r="B592" s="114"/>
      <c r="C592" s="88" t="s">
        <v>88</v>
      </c>
      <c r="D592" s="84" t="s">
        <v>964</v>
      </c>
      <c r="E592" s="429" t="s">
        <v>1003</v>
      </c>
      <c r="F592" s="430"/>
      <c r="G592" s="430" t="s">
        <v>1004</v>
      </c>
      <c r="H592" s="431"/>
      <c r="I592" s="1">
        <v>12</v>
      </c>
      <c r="J592" s="2"/>
      <c r="K592" s="80">
        <v>8.5</v>
      </c>
      <c r="L592" s="81">
        <f t="shared" si="24"/>
        <v>102</v>
      </c>
      <c r="M592" s="80" t="s">
        <v>1005</v>
      </c>
      <c r="N592" s="388" t="s">
        <v>240</v>
      </c>
      <c r="O592" s="389"/>
      <c r="P592" s="390"/>
      <c r="Q592" s="25"/>
      <c r="R592" s="26">
        <v>0</v>
      </c>
      <c r="S592" s="20" t="s">
        <v>1003</v>
      </c>
      <c r="T592" s="20" t="s">
        <v>1889</v>
      </c>
      <c r="W592" s="27"/>
    </row>
    <row r="593" spans="1:23" ht="18.75" hidden="1" x14ac:dyDescent="0.3">
      <c r="A593" s="19"/>
      <c r="C593" s="83" t="s">
        <v>88</v>
      </c>
      <c r="D593" s="84" t="s">
        <v>964</v>
      </c>
      <c r="E593" s="429" t="s">
        <v>1006</v>
      </c>
      <c r="F593" s="430"/>
      <c r="G593" s="430" t="s">
        <v>1007</v>
      </c>
      <c r="H593" s="431"/>
      <c r="I593" s="1">
        <v>12</v>
      </c>
      <c r="J593" s="2"/>
      <c r="K593" s="80">
        <v>8.5</v>
      </c>
      <c r="L593" s="81">
        <f t="shared" si="24"/>
        <v>102</v>
      </c>
      <c r="M593" s="80" t="s">
        <v>405</v>
      </c>
      <c r="N593" s="388" t="s">
        <v>240</v>
      </c>
      <c r="O593" s="389"/>
      <c r="P593" s="390"/>
      <c r="Q593" s="25"/>
      <c r="R593" s="26">
        <v>0</v>
      </c>
      <c r="S593" s="20" t="s">
        <v>1006</v>
      </c>
      <c r="T593" s="20" t="s">
        <v>1890</v>
      </c>
    </row>
    <row r="594" spans="1:23" ht="18.75" hidden="1" x14ac:dyDescent="0.3">
      <c r="A594" s="19"/>
      <c r="C594" s="83" t="s">
        <v>88</v>
      </c>
      <c r="D594" s="84" t="s">
        <v>961</v>
      </c>
      <c r="E594" s="429" t="s">
        <v>1008</v>
      </c>
      <c r="F594" s="430"/>
      <c r="G594" s="430" t="s">
        <v>1009</v>
      </c>
      <c r="H594" s="431"/>
      <c r="I594" s="1">
        <v>12</v>
      </c>
      <c r="J594" s="2"/>
      <c r="K594" s="80">
        <v>11.5</v>
      </c>
      <c r="L594" s="81">
        <f t="shared" si="24"/>
        <v>138</v>
      </c>
      <c r="M594" s="80" t="s">
        <v>1010</v>
      </c>
      <c r="N594" s="388" t="s">
        <v>258</v>
      </c>
      <c r="O594" s="389"/>
      <c r="P594" s="390"/>
      <c r="Q594" s="25"/>
      <c r="R594" s="26">
        <v>0</v>
      </c>
      <c r="S594" s="20" t="s">
        <v>1008</v>
      </c>
      <c r="T594" s="20" t="s">
        <v>1891</v>
      </c>
    </row>
    <row r="595" spans="1:23" ht="18.75" hidden="1" x14ac:dyDescent="0.3">
      <c r="A595" s="19"/>
      <c r="C595" s="83" t="s">
        <v>88</v>
      </c>
      <c r="D595" s="84" t="s">
        <v>964</v>
      </c>
      <c r="E595" s="429" t="s">
        <v>1011</v>
      </c>
      <c r="F595" s="430"/>
      <c r="G595" s="430" t="s">
        <v>1012</v>
      </c>
      <c r="H595" s="431"/>
      <c r="I595" s="1">
        <v>12</v>
      </c>
      <c r="J595" s="2"/>
      <c r="K595" s="80">
        <v>8.5</v>
      </c>
      <c r="L595" s="81">
        <f t="shared" si="24"/>
        <v>102</v>
      </c>
      <c r="M595" s="80" t="s">
        <v>1013</v>
      </c>
      <c r="N595" s="388" t="s">
        <v>240</v>
      </c>
      <c r="O595" s="389"/>
      <c r="P595" s="390"/>
      <c r="Q595" s="25"/>
      <c r="R595" s="26">
        <v>0</v>
      </c>
      <c r="S595" s="20" t="s">
        <v>1011</v>
      </c>
      <c r="T595" s="20" t="s">
        <v>1892</v>
      </c>
    </row>
    <row r="596" spans="1:23" ht="18.75" hidden="1" x14ac:dyDescent="0.3">
      <c r="A596" s="19"/>
      <c r="C596" s="83" t="s">
        <v>88</v>
      </c>
      <c r="D596" s="84" t="s">
        <v>1014</v>
      </c>
      <c r="E596" s="429" t="s">
        <v>1015</v>
      </c>
      <c r="F596" s="430"/>
      <c r="G596" s="430" t="s">
        <v>1016</v>
      </c>
      <c r="H596" s="431"/>
      <c r="I596" s="1">
        <v>12</v>
      </c>
      <c r="J596" s="2"/>
      <c r="K596" s="80">
        <v>20</v>
      </c>
      <c r="L596" s="81">
        <f t="shared" si="24"/>
        <v>240</v>
      </c>
      <c r="M596" s="80" t="s">
        <v>502</v>
      </c>
      <c r="N596" s="388" t="s">
        <v>357</v>
      </c>
      <c r="O596" s="389"/>
      <c r="P596" s="390"/>
      <c r="Q596" s="25"/>
      <c r="R596" s="26">
        <v>0</v>
      </c>
      <c r="S596" s="20" t="s">
        <v>1015</v>
      </c>
      <c r="T596" s="20" t="s">
        <v>1893</v>
      </c>
    </row>
    <row r="597" spans="1:23" ht="18.75" hidden="1" x14ac:dyDescent="0.3">
      <c r="A597" s="19"/>
      <c r="C597" s="83" t="s">
        <v>88</v>
      </c>
      <c r="D597" s="84" t="s">
        <v>961</v>
      </c>
      <c r="E597" s="429" t="s">
        <v>1017</v>
      </c>
      <c r="F597" s="430"/>
      <c r="G597" s="430" t="s">
        <v>1018</v>
      </c>
      <c r="H597" s="431"/>
      <c r="I597" s="1">
        <v>12</v>
      </c>
      <c r="J597" s="2"/>
      <c r="K597" s="80">
        <v>11.5</v>
      </c>
      <c r="L597" s="81">
        <f t="shared" si="24"/>
        <v>138</v>
      </c>
      <c r="M597" s="86" t="s">
        <v>502</v>
      </c>
      <c r="N597" s="388" t="s">
        <v>258</v>
      </c>
      <c r="O597" s="389"/>
      <c r="P597" s="390"/>
      <c r="Q597" s="25"/>
      <c r="R597" s="26">
        <v>0</v>
      </c>
      <c r="S597" s="20" t="s">
        <v>1017</v>
      </c>
      <c r="T597" s="20" t="s">
        <v>1894</v>
      </c>
    </row>
    <row r="598" spans="1:23" ht="18.75" hidden="1" x14ac:dyDescent="0.3">
      <c r="A598" s="19"/>
      <c r="C598" s="83" t="s">
        <v>88</v>
      </c>
      <c r="D598" s="84" t="s">
        <v>961</v>
      </c>
      <c r="E598" s="429" t="s">
        <v>1019</v>
      </c>
      <c r="F598" s="430"/>
      <c r="G598" s="430" t="s">
        <v>1020</v>
      </c>
      <c r="H598" s="431"/>
      <c r="I598" s="1">
        <v>12</v>
      </c>
      <c r="J598" s="2"/>
      <c r="K598" s="80">
        <v>11.5</v>
      </c>
      <c r="L598" s="81">
        <f t="shared" si="24"/>
        <v>138</v>
      </c>
      <c r="M598" s="86" t="s">
        <v>1021</v>
      </c>
      <c r="N598" s="388" t="s">
        <v>258</v>
      </c>
      <c r="O598" s="389"/>
      <c r="P598" s="390"/>
      <c r="Q598" s="25"/>
      <c r="R598" s="26">
        <v>0</v>
      </c>
      <c r="S598" s="20" t="s">
        <v>1019</v>
      </c>
      <c r="T598" s="20" t="s">
        <v>1895</v>
      </c>
    </row>
    <row r="599" spans="1:23" ht="18.75" hidden="1" x14ac:dyDescent="0.3">
      <c r="A599" s="19"/>
      <c r="C599" s="83" t="s">
        <v>88</v>
      </c>
      <c r="D599" s="84" t="s">
        <v>961</v>
      </c>
      <c r="E599" s="429" t="s">
        <v>1022</v>
      </c>
      <c r="F599" s="430"/>
      <c r="G599" s="430" t="s">
        <v>1023</v>
      </c>
      <c r="H599" s="431"/>
      <c r="I599" s="1">
        <v>12</v>
      </c>
      <c r="J599" s="2"/>
      <c r="K599" s="80">
        <v>11.5</v>
      </c>
      <c r="L599" s="81">
        <f t="shared" si="24"/>
        <v>138</v>
      </c>
      <c r="M599" s="80" t="s">
        <v>718</v>
      </c>
      <c r="N599" s="388" t="s">
        <v>258</v>
      </c>
      <c r="O599" s="389"/>
      <c r="P599" s="390"/>
      <c r="Q599" s="25"/>
      <c r="R599" s="26">
        <v>0</v>
      </c>
      <c r="S599" s="20" t="s">
        <v>1022</v>
      </c>
      <c r="T599" s="20" t="s">
        <v>1896</v>
      </c>
    </row>
    <row r="600" spans="1:23" ht="18.75" hidden="1" x14ac:dyDescent="0.3">
      <c r="A600" s="19"/>
      <c r="C600" s="83" t="s">
        <v>88</v>
      </c>
      <c r="D600" s="84" t="s">
        <v>1014</v>
      </c>
      <c r="E600" s="429" t="s">
        <v>1024</v>
      </c>
      <c r="F600" s="430"/>
      <c r="G600" s="430" t="s">
        <v>1025</v>
      </c>
      <c r="H600" s="431"/>
      <c r="I600" s="1">
        <v>12</v>
      </c>
      <c r="J600" s="2"/>
      <c r="K600" s="80">
        <v>20</v>
      </c>
      <c r="L600" s="81">
        <f t="shared" si="24"/>
        <v>240</v>
      </c>
      <c r="M600" s="80" t="s">
        <v>502</v>
      </c>
      <c r="N600" s="388" t="s">
        <v>357</v>
      </c>
      <c r="O600" s="389"/>
      <c r="P600" s="390"/>
      <c r="Q600" s="25"/>
      <c r="R600" s="26">
        <v>0</v>
      </c>
      <c r="S600" s="20" t="s">
        <v>1024</v>
      </c>
      <c r="T600" s="20" t="s">
        <v>1897</v>
      </c>
    </row>
    <row r="601" spans="1:23" ht="18.75" hidden="1" x14ac:dyDescent="0.3">
      <c r="A601" s="19"/>
      <c r="C601" s="83" t="s">
        <v>88</v>
      </c>
      <c r="D601" s="84" t="s">
        <v>961</v>
      </c>
      <c r="E601" s="429" t="s">
        <v>1026</v>
      </c>
      <c r="F601" s="430"/>
      <c r="G601" s="430" t="s">
        <v>1027</v>
      </c>
      <c r="H601" s="431"/>
      <c r="I601" s="1">
        <v>12</v>
      </c>
      <c r="J601" s="2"/>
      <c r="K601" s="80">
        <v>11.5</v>
      </c>
      <c r="L601" s="81">
        <f t="shared" si="24"/>
        <v>138</v>
      </c>
      <c r="M601" s="86" t="s">
        <v>502</v>
      </c>
      <c r="N601" s="388" t="s">
        <v>258</v>
      </c>
      <c r="O601" s="389"/>
      <c r="P601" s="390"/>
      <c r="Q601" s="25"/>
      <c r="R601" s="26">
        <v>0</v>
      </c>
      <c r="S601" s="20" t="s">
        <v>1026</v>
      </c>
      <c r="T601" s="20" t="s">
        <v>1898</v>
      </c>
    </row>
    <row r="602" spans="1:23" ht="18.75" hidden="1" x14ac:dyDescent="0.3">
      <c r="A602" s="19"/>
      <c r="C602" s="83" t="s">
        <v>88</v>
      </c>
      <c r="D602" s="84" t="s">
        <v>1014</v>
      </c>
      <c r="E602" s="429" t="s">
        <v>1028</v>
      </c>
      <c r="F602" s="430"/>
      <c r="G602" s="430" t="s">
        <v>1029</v>
      </c>
      <c r="H602" s="431"/>
      <c r="I602" s="1">
        <v>12</v>
      </c>
      <c r="J602" s="2"/>
      <c r="K602" s="80">
        <v>20</v>
      </c>
      <c r="L602" s="81">
        <f t="shared" si="24"/>
        <v>240</v>
      </c>
      <c r="M602" s="86" t="s">
        <v>1030</v>
      </c>
      <c r="N602" s="388" t="s">
        <v>357</v>
      </c>
      <c r="O602" s="389"/>
      <c r="P602" s="390"/>
      <c r="Q602" s="25"/>
      <c r="R602" s="26">
        <v>0</v>
      </c>
      <c r="S602" s="20" t="s">
        <v>1028</v>
      </c>
      <c r="T602" s="20" t="s">
        <v>1899</v>
      </c>
    </row>
    <row r="603" spans="1:23" ht="18.75" hidden="1" x14ac:dyDescent="0.3">
      <c r="A603" s="19"/>
      <c r="C603" s="83" t="s">
        <v>88</v>
      </c>
      <c r="D603" s="84" t="s">
        <v>961</v>
      </c>
      <c r="E603" s="429" t="s">
        <v>1031</v>
      </c>
      <c r="F603" s="430"/>
      <c r="G603" s="430" t="s">
        <v>1032</v>
      </c>
      <c r="H603" s="431"/>
      <c r="I603" s="1">
        <v>12</v>
      </c>
      <c r="J603" s="2"/>
      <c r="K603" s="80">
        <v>11.5</v>
      </c>
      <c r="L603" s="81">
        <f t="shared" si="24"/>
        <v>138</v>
      </c>
      <c r="M603" s="86" t="s">
        <v>1030</v>
      </c>
      <c r="N603" s="388" t="s">
        <v>258</v>
      </c>
      <c r="O603" s="389"/>
      <c r="P603" s="390"/>
      <c r="Q603" s="25"/>
      <c r="R603" s="26">
        <v>0</v>
      </c>
      <c r="S603" s="20" t="s">
        <v>1031</v>
      </c>
      <c r="T603" s="20" t="s">
        <v>1900</v>
      </c>
    </row>
    <row r="604" spans="1:23" ht="18.75" hidden="1" x14ac:dyDescent="0.3">
      <c r="A604" s="19"/>
      <c r="B604" s="114"/>
      <c r="C604" s="88" t="s">
        <v>88</v>
      </c>
      <c r="D604" s="84" t="s">
        <v>964</v>
      </c>
      <c r="E604" s="429" t="s">
        <v>1033</v>
      </c>
      <c r="F604" s="430"/>
      <c r="G604" s="430" t="s">
        <v>1034</v>
      </c>
      <c r="H604" s="431"/>
      <c r="I604" s="1"/>
      <c r="J604" s="2"/>
      <c r="K604" s="80">
        <v>8.5</v>
      </c>
      <c r="L604" s="81" t="str">
        <f t="shared" si="24"/>
        <v/>
      </c>
      <c r="M604" s="86" t="s">
        <v>997</v>
      </c>
      <c r="N604" s="388" t="s">
        <v>240</v>
      </c>
      <c r="O604" s="389"/>
      <c r="P604" s="390"/>
      <c r="Q604" s="25"/>
      <c r="R604" s="26">
        <v>10</v>
      </c>
      <c r="S604" s="20" t="s">
        <v>1033</v>
      </c>
      <c r="T604" s="20" t="s">
        <v>1901</v>
      </c>
      <c r="W604" s="27"/>
    </row>
    <row r="605" spans="1:23" ht="18.75" hidden="1" x14ac:dyDescent="0.3">
      <c r="A605" s="19"/>
      <c r="C605" s="83" t="s">
        <v>88</v>
      </c>
      <c r="D605" s="84" t="s">
        <v>1014</v>
      </c>
      <c r="E605" s="429" t="s">
        <v>1035</v>
      </c>
      <c r="F605" s="430"/>
      <c r="G605" s="430" t="s">
        <v>1036</v>
      </c>
      <c r="H605" s="431"/>
      <c r="I605" s="1"/>
      <c r="J605" s="2"/>
      <c r="K605" s="80">
        <v>20</v>
      </c>
      <c r="L605" s="81" t="str">
        <f t="shared" si="24"/>
        <v/>
      </c>
      <c r="M605" s="86" t="s">
        <v>360</v>
      </c>
      <c r="N605" s="388" t="s">
        <v>357</v>
      </c>
      <c r="O605" s="389"/>
      <c r="P605" s="390"/>
      <c r="Q605" s="25"/>
      <c r="R605" s="26">
        <v>100</v>
      </c>
      <c r="S605" s="20" t="s">
        <v>1035</v>
      </c>
      <c r="T605" s="20" t="s">
        <v>1902</v>
      </c>
    </row>
    <row r="606" spans="1:23" ht="18.75" hidden="1" x14ac:dyDescent="0.3">
      <c r="A606" s="19"/>
      <c r="C606" s="83" t="s">
        <v>88</v>
      </c>
      <c r="D606" s="84" t="s">
        <v>961</v>
      </c>
      <c r="E606" s="429" t="s">
        <v>1037</v>
      </c>
      <c r="F606" s="430"/>
      <c r="G606" s="430" t="s">
        <v>1038</v>
      </c>
      <c r="H606" s="431"/>
      <c r="I606" s="1">
        <v>12</v>
      </c>
      <c r="J606" s="2"/>
      <c r="K606" s="80">
        <v>11.5</v>
      </c>
      <c r="L606" s="81">
        <f t="shared" si="24"/>
        <v>138</v>
      </c>
      <c r="M606" s="80" t="s">
        <v>1039</v>
      </c>
      <c r="N606" s="388" t="s">
        <v>258</v>
      </c>
      <c r="O606" s="389"/>
      <c r="P606" s="390"/>
      <c r="Q606" s="25"/>
      <c r="R606" s="26">
        <v>0</v>
      </c>
      <c r="S606" s="20" t="s">
        <v>1037</v>
      </c>
      <c r="T606" s="20" t="s">
        <v>1903</v>
      </c>
    </row>
    <row r="607" spans="1:23" ht="18.75" hidden="1" x14ac:dyDescent="0.3">
      <c r="A607" s="19"/>
      <c r="C607" s="83" t="s">
        <v>88</v>
      </c>
      <c r="D607" s="84" t="s">
        <v>964</v>
      </c>
      <c r="E607" s="429" t="s">
        <v>1040</v>
      </c>
      <c r="F607" s="430"/>
      <c r="G607" s="430" t="s">
        <v>1041</v>
      </c>
      <c r="H607" s="431"/>
      <c r="I607" s="1">
        <v>12</v>
      </c>
      <c r="J607" s="2"/>
      <c r="K607" s="80">
        <v>8.5</v>
      </c>
      <c r="L607" s="81">
        <f t="shared" si="24"/>
        <v>102</v>
      </c>
      <c r="M607" s="86" t="s">
        <v>365</v>
      </c>
      <c r="N607" s="388" t="s">
        <v>240</v>
      </c>
      <c r="O607" s="389"/>
      <c r="P607" s="390"/>
      <c r="Q607" s="25"/>
      <c r="R607" s="26">
        <v>0</v>
      </c>
      <c r="S607" s="20" t="s">
        <v>1040</v>
      </c>
      <c r="T607" s="20" t="s">
        <v>1904</v>
      </c>
    </row>
    <row r="608" spans="1:23" ht="18.75" hidden="1" x14ac:dyDescent="0.3">
      <c r="A608" s="19"/>
      <c r="C608" s="83" t="s">
        <v>88</v>
      </c>
      <c r="D608" s="84" t="s">
        <v>961</v>
      </c>
      <c r="E608" s="429" t="s">
        <v>1042</v>
      </c>
      <c r="F608" s="430"/>
      <c r="G608" s="430" t="s">
        <v>1043</v>
      </c>
      <c r="H608" s="431"/>
      <c r="I608" s="1">
        <v>12</v>
      </c>
      <c r="J608" s="2"/>
      <c r="K608" s="80">
        <v>11.5</v>
      </c>
      <c r="L608" s="81">
        <f t="shared" si="24"/>
        <v>138</v>
      </c>
      <c r="M608" s="86" t="s">
        <v>247</v>
      </c>
      <c r="N608" s="388" t="s">
        <v>258</v>
      </c>
      <c r="O608" s="389"/>
      <c r="P608" s="390"/>
      <c r="Q608" s="25"/>
      <c r="R608" s="26">
        <v>0</v>
      </c>
      <c r="S608" s="20" t="s">
        <v>1042</v>
      </c>
      <c r="T608" s="20" t="s">
        <v>1905</v>
      </c>
    </row>
    <row r="609" spans="1:23" ht="18.75" hidden="1" x14ac:dyDescent="0.3">
      <c r="A609" s="19"/>
      <c r="C609" s="83" t="s">
        <v>88</v>
      </c>
      <c r="D609" s="84" t="s">
        <v>1014</v>
      </c>
      <c r="E609" s="429" t="s">
        <v>1044</v>
      </c>
      <c r="F609" s="430"/>
      <c r="G609" s="430" t="s">
        <v>1045</v>
      </c>
      <c r="H609" s="431"/>
      <c r="I609" s="1">
        <v>12</v>
      </c>
      <c r="J609" s="2"/>
      <c r="K609" s="80">
        <v>20</v>
      </c>
      <c r="L609" s="81">
        <f t="shared" si="24"/>
        <v>240</v>
      </c>
      <c r="M609" s="86" t="s">
        <v>247</v>
      </c>
      <c r="N609" s="388" t="s">
        <v>357</v>
      </c>
      <c r="O609" s="389"/>
      <c r="P609" s="390"/>
      <c r="Q609" s="25"/>
      <c r="R609" s="26">
        <v>0</v>
      </c>
      <c r="S609" s="20" t="s">
        <v>1044</v>
      </c>
      <c r="T609" s="20" t="s">
        <v>1906</v>
      </c>
    </row>
    <row r="610" spans="1:23" ht="18.75" hidden="1" x14ac:dyDescent="0.3">
      <c r="A610" s="19"/>
      <c r="C610" s="83" t="s">
        <v>88</v>
      </c>
      <c r="D610" s="84" t="s">
        <v>1014</v>
      </c>
      <c r="E610" s="429" t="s">
        <v>1046</v>
      </c>
      <c r="F610" s="430"/>
      <c r="G610" s="430" t="s">
        <v>1047</v>
      </c>
      <c r="H610" s="431"/>
      <c r="I610" s="1">
        <v>12</v>
      </c>
      <c r="J610" s="2"/>
      <c r="K610" s="80">
        <v>20</v>
      </c>
      <c r="L610" s="81">
        <f t="shared" si="24"/>
        <v>240</v>
      </c>
      <c r="M610" s="86" t="s">
        <v>502</v>
      </c>
      <c r="N610" s="388" t="s">
        <v>357</v>
      </c>
      <c r="O610" s="389"/>
      <c r="P610" s="390"/>
      <c r="Q610" s="25"/>
      <c r="R610" s="26">
        <v>0</v>
      </c>
      <c r="S610" s="20" t="s">
        <v>1046</v>
      </c>
      <c r="T610" s="20" t="s">
        <v>1907</v>
      </c>
    </row>
    <row r="611" spans="1:23" ht="18.75" hidden="1" x14ac:dyDescent="0.3">
      <c r="A611" s="19"/>
      <c r="C611" s="83" t="s">
        <v>88</v>
      </c>
      <c r="D611" s="84" t="s">
        <v>961</v>
      </c>
      <c r="E611" s="429" t="s">
        <v>1048</v>
      </c>
      <c r="F611" s="430"/>
      <c r="G611" s="430" t="s">
        <v>1049</v>
      </c>
      <c r="H611" s="431"/>
      <c r="I611" s="1">
        <v>12</v>
      </c>
      <c r="J611" s="2"/>
      <c r="K611" s="80">
        <v>11.5</v>
      </c>
      <c r="L611" s="81">
        <f t="shared" si="24"/>
        <v>138</v>
      </c>
      <c r="M611" s="80" t="s">
        <v>913</v>
      </c>
      <c r="N611" s="388" t="s">
        <v>258</v>
      </c>
      <c r="O611" s="389"/>
      <c r="P611" s="390"/>
      <c r="Q611" s="25"/>
      <c r="R611" s="26">
        <v>0</v>
      </c>
      <c r="S611" s="20" t="s">
        <v>1048</v>
      </c>
      <c r="T611" s="20" t="s">
        <v>1908</v>
      </c>
    </row>
    <row r="612" spans="1:23" ht="18.75" hidden="1" x14ac:dyDescent="0.3">
      <c r="A612" s="19"/>
      <c r="C612" s="83" t="s">
        <v>88</v>
      </c>
      <c r="D612" s="84" t="s">
        <v>961</v>
      </c>
      <c r="E612" s="429" t="s">
        <v>1050</v>
      </c>
      <c r="F612" s="430"/>
      <c r="G612" s="430">
        <v>0</v>
      </c>
      <c r="H612" s="431"/>
      <c r="I612" s="1">
        <v>12</v>
      </c>
      <c r="J612" s="2"/>
      <c r="K612" s="80">
        <v>11.5</v>
      </c>
      <c r="L612" s="81">
        <f t="shared" si="24"/>
        <v>138</v>
      </c>
      <c r="M612" s="80" t="s">
        <v>365</v>
      </c>
      <c r="N612" s="388" t="s">
        <v>258</v>
      </c>
      <c r="O612" s="389"/>
      <c r="P612" s="390"/>
      <c r="Q612" s="25"/>
      <c r="R612" s="26">
        <v>0</v>
      </c>
      <c r="S612" s="20" t="s">
        <v>1050</v>
      </c>
      <c r="T612" s="20" t="s">
        <v>1909</v>
      </c>
    </row>
    <row r="613" spans="1:23" ht="18.75" hidden="1" x14ac:dyDescent="0.3">
      <c r="A613" s="19"/>
      <c r="C613" s="83" t="s">
        <v>88</v>
      </c>
      <c r="D613" s="84" t="s">
        <v>1014</v>
      </c>
      <c r="E613" s="429" t="s">
        <v>1051</v>
      </c>
      <c r="F613" s="430"/>
      <c r="G613" s="430">
        <v>0</v>
      </c>
      <c r="H613" s="431"/>
      <c r="I613" s="1">
        <v>12</v>
      </c>
      <c r="J613" s="2"/>
      <c r="K613" s="80">
        <v>20</v>
      </c>
      <c r="L613" s="81">
        <f t="shared" si="24"/>
        <v>240</v>
      </c>
      <c r="M613" s="80" t="s">
        <v>365</v>
      </c>
      <c r="N613" s="388" t="s">
        <v>357</v>
      </c>
      <c r="O613" s="389"/>
      <c r="P613" s="390"/>
      <c r="Q613" s="25"/>
      <c r="R613" s="26">
        <v>0</v>
      </c>
      <c r="S613" s="20" t="s">
        <v>1051</v>
      </c>
      <c r="T613" s="20" t="s">
        <v>1910</v>
      </c>
    </row>
    <row r="614" spans="1:23" ht="18.75" hidden="1" x14ac:dyDescent="0.3">
      <c r="A614" s="19"/>
      <c r="C614" s="83" t="s">
        <v>88</v>
      </c>
      <c r="D614" s="84" t="s">
        <v>1014</v>
      </c>
      <c r="E614" s="429" t="s">
        <v>1052</v>
      </c>
      <c r="F614" s="430"/>
      <c r="G614" s="430" t="s">
        <v>1053</v>
      </c>
      <c r="H614" s="431"/>
      <c r="I614" s="1">
        <v>12</v>
      </c>
      <c r="J614" s="2"/>
      <c r="K614" s="80">
        <v>20</v>
      </c>
      <c r="L614" s="81">
        <f t="shared" si="24"/>
        <v>240</v>
      </c>
      <c r="M614" s="80" t="s">
        <v>360</v>
      </c>
      <c r="N614" s="388" t="s">
        <v>357</v>
      </c>
      <c r="O614" s="389"/>
      <c r="P614" s="390"/>
      <c r="Q614" s="25"/>
      <c r="R614" s="26">
        <v>0</v>
      </c>
      <c r="S614" s="20" t="s">
        <v>1052</v>
      </c>
      <c r="T614" s="20" t="s">
        <v>1911</v>
      </c>
    </row>
    <row r="615" spans="1:23" ht="18.75" hidden="1" x14ac:dyDescent="0.3">
      <c r="A615" s="19"/>
      <c r="C615" s="83" t="s">
        <v>88</v>
      </c>
      <c r="D615" s="84" t="s">
        <v>964</v>
      </c>
      <c r="E615" s="429" t="s">
        <v>1054</v>
      </c>
      <c r="F615" s="430"/>
      <c r="G615" s="430" t="s">
        <v>1032</v>
      </c>
      <c r="H615" s="431"/>
      <c r="I615" s="1">
        <v>12</v>
      </c>
      <c r="J615" s="2"/>
      <c r="K615" s="80">
        <v>8.5</v>
      </c>
      <c r="L615" s="81">
        <f t="shared" si="24"/>
        <v>102</v>
      </c>
      <c r="M615" s="86" t="s">
        <v>1039</v>
      </c>
      <c r="N615" s="388" t="s">
        <v>240</v>
      </c>
      <c r="O615" s="389"/>
      <c r="P615" s="390"/>
      <c r="Q615" s="25"/>
      <c r="R615" s="26">
        <v>0</v>
      </c>
      <c r="S615" s="20" t="s">
        <v>1054</v>
      </c>
      <c r="T615" s="20" t="s">
        <v>1912</v>
      </c>
    </row>
    <row r="616" spans="1:23" ht="18.75" hidden="1" x14ac:dyDescent="0.3">
      <c r="A616" s="19"/>
      <c r="C616" s="83" t="s">
        <v>88</v>
      </c>
      <c r="D616" s="84" t="s">
        <v>964</v>
      </c>
      <c r="E616" s="429" t="s">
        <v>1055</v>
      </c>
      <c r="F616" s="430"/>
      <c r="G616" s="430" t="s">
        <v>1056</v>
      </c>
      <c r="H616" s="431"/>
      <c r="I616" s="1">
        <v>12</v>
      </c>
      <c r="J616" s="2"/>
      <c r="K616" s="80">
        <v>8.5</v>
      </c>
      <c r="L616" s="81">
        <f t="shared" si="24"/>
        <v>102</v>
      </c>
      <c r="M616" s="86" t="s">
        <v>1057</v>
      </c>
      <c r="N616" s="388" t="s">
        <v>240</v>
      </c>
      <c r="O616" s="389"/>
      <c r="P616" s="390"/>
      <c r="Q616" s="25"/>
      <c r="R616" s="26">
        <v>0</v>
      </c>
      <c r="S616" s="20" t="s">
        <v>1055</v>
      </c>
      <c r="T616" s="20" t="s">
        <v>1913</v>
      </c>
    </row>
    <row r="617" spans="1:23" ht="18.75" hidden="1" x14ac:dyDescent="0.3">
      <c r="A617" s="19"/>
      <c r="C617" s="83" t="s">
        <v>88</v>
      </c>
      <c r="D617" s="84" t="s">
        <v>964</v>
      </c>
      <c r="E617" s="429" t="s">
        <v>1058</v>
      </c>
      <c r="F617" s="430"/>
      <c r="G617" s="430" t="s">
        <v>1059</v>
      </c>
      <c r="H617" s="431"/>
      <c r="I617" s="1">
        <v>12</v>
      </c>
      <c r="J617" s="2"/>
      <c r="K617" s="80">
        <v>8.5</v>
      </c>
      <c r="L617" s="81">
        <f t="shared" si="24"/>
        <v>102</v>
      </c>
      <c r="M617" s="86" t="s">
        <v>1057</v>
      </c>
      <c r="N617" s="388" t="s">
        <v>240</v>
      </c>
      <c r="O617" s="389"/>
      <c r="P617" s="390"/>
      <c r="Q617" s="25"/>
      <c r="R617" s="26">
        <v>0</v>
      </c>
      <c r="S617" s="20" t="s">
        <v>1058</v>
      </c>
      <c r="T617" s="20" t="s">
        <v>1914</v>
      </c>
    </row>
    <row r="618" spans="1:23" ht="18.75" hidden="1" x14ac:dyDescent="0.3">
      <c r="A618" s="19"/>
      <c r="C618" s="83" t="s">
        <v>88</v>
      </c>
      <c r="D618" s="84" t="s">
        <v>964</v>
      </c>
      <c r="E618" s="429" t="s">
        <v>1060</v>
      </c>
      <c r="F618" s="430"/>
      <c r="G618" s="430" t="s">
        <v>1061</v>
      </c>
      <c r="H618" s="431"/>
      <c r="I618" s="1">
        <v>12</v>
      </c>
      <c r="J618" s="2"/>
      <c r="K618" s="80">
        <v>8.5</v>
      </c>
      <c r="L618" s="81">
        <f t="shared" si="24"/>
        <v>102</v>
      </c>
      <c r="M618" s="86" t="s">
        <v>1057</v>
      </c>
      <c r="N618" s="388" t="s">
        <v>240</v>
      </c>
      <c r="O618" s="389"/>
      <c r="P618" s="390"/>
      <c r="Q618" s="25"/>
      <c r="R618" s="26">
        <v>0</v>
      </c>
      <c r="S618" s="20" t="s">
        <v>1060</v>
      </c>
      <c r="T618" s="20" t="s">
        <v>1915</v>
      </c>
    </row>
    <row r="619" spans="1:23" ht="18.75" hidden="1" x14ac:dyDescent="0.3">
      <c r="A619" s="19"/>
      <c r="C619" s="83" t="s">
        <v>88</v>
      </c>
      <c r="D619" s="84" t="s">
        <v>964</v>
      </c>
      <c r="E619" s="429" t="s">
        <v>1062</v>
      </c>
      <c r="F619" s="430"/>
      <c r="G619" s="430" t="s">
        <v>1063</v>
      </c>
      <c r="H619" s="431"/>
      <c r="I619" s="1">
        <v>12</v>
      </c>
      <c r="J619" s="2"/>
      <c r="K619" s="80">
        <v>8.5</v>
      </c>
      <c r="L619" s="81">
        <f t="shared" si="24"/>
        <v>102</v>
      </c>
      <c r="M619" s="86" t="s">
        <v>365</v>
      </c>
      <c r="N619" s="388" t="s">
        <v>240</v>
      </c>
      <c r="O619" s="389"/>
      <c r="P619" s="390"/>
      <c r="Q619" s="25"/>
      <c r="R619" s="26">
        <v>0</v>
      </c>
      <c r="S619" s="20" t="s">
        <v>1062</v>
      </c>
      <c r="T619" s="20" t="s">
        <v>1916</v>
      </c>
    </row>
    <row r="620" spans="1:23" ht="18.75" hidden="1" x14ac:dyDescent="0.3">
      <c r="A620" s="19"/>
      <c r="C620" s="83" t="s">
        <v>88</v>
      </c>
      <c r="D620" s="84" t="s">
        <v>964</v>
      </c>
      <c r="E620" s="429" t="s">
        <v>1064</v>
      </c>
      <c r="F620" s="430"/>
      <c r="G620" s="430" t="s">
        <v>1065</v>
      </c>
      <c r="H620" s="431"/>
      <c r="I620" s="1">
        <v>12</v>
      </c>
      <c r="J620" s="2"/>
      <c r="K620" s="80">
        <v>8.5</v>
      </c>
      <c r="L620" s="81">
        <f t="shared" si="24"/>
        <v>102</v>
      </c>
      <c r="M620" s="86" t="s">
        <v>513</v>
      </c>
      <c r="N620" s="388" t="s">
        <v>240</v>
      </c>
      <c r="O620" s="389"/>
      <c r="P620" s="390"/>
      <c r="Q620" s="25"/>
      <c r="R620" s="26">
        <v>0</v>
      </c>
      <c r="S620" s="20" t="s">
        <v>1064</v>
      </c>
      <c r="U620" s="20" t="s">
        <v>1065</v>
      </c>
    </row>
    <row r="621" spans="1:23" ht="18.75" hidden="1" x14ac:dyDescent="0.3">
      <c r="A621" s="19"/>
      <c r="C621" s="83" t="s">
        <v>88</v>
      </c>
      <c r="D621" s="84" t="s">
        <v>964</v>
      </c>
      <c r="E621" s="429" t="s">
        <v>2174</v>
      </c>
      <c r="F621" s="430"/>
      <c r="G621" s="430"/>
      <c r="H621" s="431"/>
      <c r="I621" s="1">
        <v>12</v>
      </c>
      <c r="J621" s="2"/>
      <c r="K621" s="80">
        <v>8.5</v>
      </c>
      <c r="L621" s="81">
        <f t="shared" ref="L621:L622" si="30">IF(AND(I621="",J621=""),"",(I621*K621)+(J621*(K621+2.25)))</f>
        <v>102</v>
      </c>
      <c r="M621" s="86" t="s">
        <v>2170</v>
      </c>
      <c r="N621" s="388" t="s">
        <v>240</v>
      </c>
      <c r="O621" s="389"/>
      <c r="P621" s="390"/>
      <c r="Q621" s="25"/>
      <c r="R621" s="26">
        <v>0</v>
      </c>
      <c r="S621" s="20" t="s">
        <v>2174</v>
      </c>
    </row>
    <row r="622" spans="1:23" ht="18.75" hidden="1" x14ac:dyDescent="0.3">
      <c r="A622" s="19"/>
      <c r="C622" s="83" t="s">
        <v>88</v>
      </c>
      <c r="D622" s="84" t="s">
        <v>964</v>
      </c>
      <c r="E622" s="429" t="s">
        <v>2173</v>
      </c>
      <c r="F622" s="430"/>
      <c r="G622" s="430"/>
      <c r="H622" s="431"/>
      <c r="I622" s="1">
        <v>12</v>
      </c>
      <c r="J622" s="2"/>
      <c r="K622" s="80">
        <v>8.5</v>
      </c>
      <c r="L622" s="81">
        <f t="shared" si="30"/>
        <v>102</v>
      </c>
      <c r="M622" s="86" t="s">
        <v>2170</v>
      </c>
      <c r="N622" s="388" t="s">
        <v>240</v>
      </c>
      <c r="O622" s="389"/>
      <c r="P622" s="390"/>
      <c r="Q622" s="25"/>
      <c r="R622" s="26">
        <v>0</v>
      </c>
      <c r="S622" s="20" t="s">
        <v>2173</v>
      </c>
    </row>
    <row r="623" spans="1:23" ht="18.75" hidden="1" x14ac:dyDescent="0.3">
      <c r="A623" s="19"/>
      <c r="C623" s="83" t="s">
        <v>88</v>
      </c>
      <c r="D623" s="84" t="s">
        <v>961</v>
      </c>
      <c r="E623" s="429" t="s">
        <v>1066</v>
      </c>
      <c r="F623" s="430"/>
      <c r="G623" s="430" t="s">
        <v>1067</v>
      </c>
      <c r="H623" s="431"/>
      <c r="I623" s="1">
        <v>12</v>
      </c>
      <c r="J623" s="2"/>
      <c r="K623" s="80">
        <v>11.5</v>
      </c>
      <c r="L623" s="81">
        <f t="shared" si="24"/>
        <v>138</v>
      </c>
      <c r="M623" s="86" t="s">
        <v>502</v>
      </c>
      <c r="N623" s="388" t="s">
        <v>258</v>
      </c>
      <c r="O623" s="389"/>
      <c r="P623" s="390"/>
      <c r="Q623" s="25"/>
      <c r="R623" s="26">
        <v>0</v>
      </c>
      <c r="S623" s="20" t="s">
        <v>1066</v>
      </c>
      <c r="T623" s="20" t="s">
        <v>1917</v>
      </c>
    </row>
    <row r="624" spans="1:23" ht="18.75" x14ac:dyDescent="0.3">
      <c r="A624" s="19"/>
      <c r="B624" s="114"/>
      <c r="C624" s="88" t="s">
        <v>88</v>
      </c>
      <c r="D624" s="84" t="s">
        <v>961</v>
      </c>
      <c r="E624" s="429" t="s">
        <v>1068</v>
      </c>
      <c r="F624" s="430"/>
      <c r="G624" s="430" t="s">
        <v>1069</v>
      </c>
      <c r="H624" s="431"/>
      <c r="I624" s="1"/>
      <c r="J624" s="2"/>
      <c r="K624" s="80">
        <v>11.5</v>
      </c>
      <c r="L624" s="81" t="str">
        <f t="shared" si="24"/>
        <v/>
      </c>
      <c r="M624" s="80" t="s">
        <v>1070</v>
      </c>
      <c r="N624" s="388" t="s">
        <v>258</v>
      </c>
      <c r="O624" s="389"/>
      <c r="P624" s="390"/>
      <c r="Q624" s="25"/>
      <c r="R624" s="26">
        <v>232</v>
      </c>
      <c r="S624" s="20" t="s">
        <v>1068</v>
      </c>
      <c r="T624" s="20" t="s">
        <v>1918</v>
      </c>
      <c r="W624" s="27"/>
    </row>
    <row r="625" spans="1:23" ht="18.75" hidden="1" x14ac:dyDescent="0.3">
      <c r="A625" s="19"/>
      <c r="C625" s="83" t="s">
        <v>88</v>
      </c>
      <c r="D625" s="84" t="s">
        <v>961</v>
      </c>
      <c r="E625" s="429" t="s">
        <v>1071</v>
      </c>
      <c r="F625" s="430"/>
      <c r="G625" s="430" t="s">
        <v>1072</v>
      </c>
      <c r="H625" s="431"/>
      <c r="I625" s="1">
        <v>12</v>
      </c>
      <c r="J625" s="2"/>
      <c r="K625" s="80">
        <v>11.5</v>
      </c>
      <c r="L625" s="81">
        <f t="shared" si="24"/>
        <v>138</v>
      </c>
      <c r="M625" s="80" t="s">
        <v>1073</v>
      </c>
      <c r="N625" s="388" t="s">
        <v>258</v>
      </c>
      <c r="O625" s="389"/>
      <c r="P625" s="390"/>
      <c r="Q625" s="25"/>
      <c r="R625" s="26">
        <v>0</v>
      </c>
      <c r="S625" s="20" t="s">
        <v>1071</v>
      </c>
      <c r="T625" s="20" t="s">
        <v>1919</v>
      </c>
    </row>
    <row r="626" spans="1:23" ht="18.75" hidden="1" x14ac:dyDescent="0.3">
      <c r="A626" s="19"/>
      <c r="B626" s="114"/>
      <c r="C626" s="88" t="s">
        <v>88</v>
      </c>
      <c r="D626" s="84" t="s">
        <v>964</v>
      </c>
      <c r="E626" s="429" t="s">
        <v>1074</v>
      </c>
      <c r="F626" s="430"/>
      <c r="G626" s="430" t="s">
        <v>1075</v>
      </c>
      <c r="H626" s="431"/>
      <c r="I626" s="1">
        <v>12</v>
      </c>
      <c r="J626" s="2"/>
      <c r="K626" s="80">
        <v>8.5</v>
      </c>
      <c r="L626" s="81">
        <f t="shared" si="24"/>
        <v>102</v>
      </c>
      <c r="M626" s="80" t="s">
        <v>513</v>
      </c>
      <c r="N626" s="388" t="s">
        <v>240</v>
      </c>
      <c r="O626" s="389"/>
      <c r="P626" s="390"/>
      <c r="Q626" s="25"/>
      <c r="R626" s="26">
        <v>0</v>
      </c>
      <c r="S626" s="20" t="s">
        <v>1074</v>
      </c>
      <c r="T626" s="20" t="s">
        <v>1920</v>
      </c>
      <c r="W626" s="27"/>
    </row>
    <row r="627" spans="1:23" ht="18.75" hidden="1" x14ac:dyDescent="0.3">
      <c r="A627" s="19"/>
      <c r="C627" s="83" t="s">
        <v>88</v>
      </c>
      <c r="D627" s="84" t="s">
        <v>964</v>
      </c>
      <c r="E627" s="429" t="s">
        <v>1076</v>
      </c>
      <c r="F627" s="430"/>
      <c r="G627" s="430" t="s">
        <v>1077</v>
      </c>
      <c r="H627" s="431"/>
      <c r="I627" s="1">
        <v>12</v>
      </c>
      <c r="J627" s="2"/>
      <c r="K627" s="80">
        <v>8.5</v>
      </c>
      <c r="L627" s="81">
        <f t="shared" si="24"/>
        <v>102</v>
      </c>
      <c r="M627" s="80" t="s">
        <v>1021</v>
      </c>
      <c r="N627" s="388" t="s">
        <v>240</v>
      </c>
      <c r="O627" s="389"/>
      <c r="P627" s="390"/>
      <c r="Q627" s="25"/>
      <c r="R627" s="26">
        <v>0</v>
      </c>
      <c r="S627" s="20" t="s">
        <v>1076</v>
      </c>
      <c r="T627" s="20" t="s">
        <v>1921</v>
      </c>
    </row>
    <row r="628" spans="1:23" ht="18.75" hidden="1" x14ac:dyDescent="0.3">
      <c r="A628" s="19"/>
      <c r="C628" s="83" t="s">
        <v>88</v>
      </c>
      <c r="D628" s="84" t="s">
        <v>964</v>
      </c>
      <c r="E628" s="429" t="s">
        <v>1078</v>
      </c>
      <c r="F628" s="430"/>
      <c r="G628" s="430" t="s">
        <v>1079</v>
      </c>
      <c r="H628" s="431"/>
      <c r="I628" s="1">
        <v>12</v>
      </c>
      <c r="J628" s="2"/>
      <c r="K628" s="80">
        <v>8.5</v>
      </c>
      <c r="L628" s="81">
        <f t="shared" si="24"/>
        <v>102</v>
      </c>
      <c r="M628" s="80" t="s">
        <v>1080</v>
      </c>
      <c r="N628" s="388" t="s">
        <v>240</v>
      </c>
      <c r="O628" s="389"/>
      <c r="P628" s="390"/>
      <c r="Q628" s="25"/>
      <c r="R628" s="26">
        <v>0</v>
      </c>
      <c r="S628" s="20" t="s">
        <v>1078</v>
      </c>
      <c r="T628" s="20" t="s">
        <v>1922</v>
      </c>
    </row>
    <row r="629" spans="1:23" ht="18.75" hidden="1" x14ac:dyDescent="0.3">
      <c r="A629" s="19"/>
      <c r="C629" s="83" t="s">
        <v>88</v>
      </c>
      <c r="D629" s="84" t="s">
        <v>964</v>
      </c>
      <c r="E629" s="429" t="s">
        <v>1081</v>
      </c>
      <c r="F629" s="430"/>
      <c r="G629" s="430" t="s">
        <v>1082</v>
      </c>
      <c r="H629" s="431"/>
      <c r="I629" s="1">
        <v>12</v>
      </c>
      <c r="J629" s="2"/>
      <c r="K629" s="80">
        <v>8.5</v>
      </c>
      <c r="L629" s="81">
        <f t="shared" si="24"/>
        <v>102</v>
      </c>
      <c r="M629" s="80" t="s">
        <v>365</v>
      </c>
      <c r="N629" s="388" t="s">
        <v>240</v>
      </c>
      <c r="O629" s="389"/>
      <c r="P629" s="390"/>
      <c r="Q629" s="25"/>
      <c r="R629" s="26">
        <v>0</v>
      </c>
      <c r="S629" s="20" t="s">
        <v>1081</v>
      </c>
      <c r="T629" s="20" t="s">
        <v>1923</v>
      </c>
    </row>
    <row r="630" spans="1:23" ht="18.75" x14ac:dyDescent="0.3">
      <c r="A630" s="19"/>
      <c r="C630" s="83" t="s">
        <v>88</v>
      </c>
      <c r="D630" s="84" t="s">
        <v>961</v>
      </c>
      <c r="E630" s="429" t="s">
        <v>1083</v>
      </c>
      <c r="F630" s="430"/>
      <c r="G630" s="430" t="s">
        <v>1084</v>
      </c>
      <c r="H630" s="431"/>
      <c r="I630" s="1"/>
      <c r="J630" s="2"/>
      <c r="K630" s="80">
        <v>11.5</v>
      </c>
      <c r="L630" s="81" t="str">
        <f t="shared" si="24"/>
        <v/>
      </c>
      <c r="M630" s="80" t="s">
        <v>1070</v>
      </c>
      <c r="N630" s="388" t="s">
        <v>258</v>
      </c>
      <c r="O630" s="389"/>
      <c r="P630" s="390"/>
      <c r="Q630" s="25"/>
      <c r="R630" s="26">
        <v>782</v>
      </c>
      <c r="S630" s="20" t="s">
        <v>1083</v>
      </c>
      <c r="T630" s="20" t="s">
        <v>1924</v>
      </c>
    </row>
    <row r="631" spans="1:23" ht="18.75" hidden="1" x14ac:dyDescent="0.3">
      <c r="A631" s="19"/>
      <c r="C631" s="83" t="s">
        <v>88</v>
      </c>
      <c r="D631" s="84" t="s">
        <v>961</v>
      </c>
      <c r="E631" s="429" t="s">
        <v>1085</v>
      </c>
      <c r="F631" s="430"/>
      <c r="G631" s="430" t="s">
        <v>1086</v>
      </c>
      <c r="H631" s="431"/>
      <c r="I631" s="1">
        <v>12</v>
      </c>
      <c r="J631" s="2"/>
      <c r="K631" s="80">
        <v>11.5</v>
      </c>
      <c r="L631" s="81">
        <f t="shared" si="24"/>
        <v>138</v>
      </c>
      <c r="M631" s="80" t="s">
        <v>365</v>
      </c>
      <c r="N631" s="388" t="s">
        <v>258</v>
      </c>
      <c r="O631" s="389"/>
      <c r="P631" s="390"/>
      <c r="Q631" s="25"/>
      <c r="R631" s="26">
        <v>0</v>
      </c>
      <c r="S631" s="20" t="s">
        <v>1085</v>
      </c>
      <c r="T631" s="20" t="s">
        <v>1925</v>
      </c>
    </row>
    <row r="632" spans="1:23" ht="18.75" hidden="1" x14ac:dyDescent="0.3">
      <c r="A632" s="19"/>
      <c r="C632" s="83" t="s">
        <v>88</v>
      </c>
      <c r="D632" s="84" t="s">
        <v>961</v>
      </c>
      <c r="E632" s="429" t="s">
        <v>1087</v>
      </c>
      <c r="F632" s="430"/>
      <c r="G632" s="430" t="s">
        <v>1088</v>
      </c>
      <c r="H632" s="431"/>
      <c r="I632" s="1">
        <v>12</v>
      </c>
      <c r="J632" s="2"/>
      <c r="K632" s="80">
        <v>11.5</v>
      </c>
      <c r="L632" s="81">
        <f t="shared" si="24"/>
        <v>138</v>
      </c>
      <c r="M632" s="80" t="s">
        <v>365</v>
      </c>
      <c r="N632" s="388" t="s">
        <v>258</v>
      </c>
      <c r="O632" s="389"/>
      <c r="P632" s="390"/>
      <c r="Q632" s="25"/>
      <c r="R632" s="26">
        <v>0</v>
      </c>
      <c r="S632" s="20" t="s">
        <v>1087</v>
      </c>
      <c r="T632" s="20" t="s">
        <v>1926</v>
      </c>
    </row>
    <row r="633" spans="1:23" ht="18.75" hidden="1" x14ac:dyDescent="0.3">
      <c r="A633" s="19"/>
      <c r="B633" s="114"/>
      <c r="C633" s="88" t="s">
        <v>88</v>
      </c>
      <c r="D633" s="84" t="s">
        <v>964</v>
      </c>
      <c r="E633" s="429" t="s">
        <v>1089</v>
      </c>
      <c r="F633" s="430"/>
      <c r="G633" s="430" t="s">
        <v>1090</v>
      </c>
      <c r="H633" s="431"/>
      <c r="I633" s="1"/>
      <c r="J633" s="2"/>
      <c r="K633" s="80">
        <v>8.5</v>
      </c>
      <c r="L633" s="81" t="str">
        <f t="shared" si="24"/>
        <v/>
      </c>
      <c r="M633" s="80" t="s">
        <v>502</v>
      </c>
      <c r="N633" s="388" t="s">
        <v>240</v>
      </c>
      <c r="O633" s="389"/>
      <c r="P633" s="390"/>
      <c r="Q633" s="25"/>
      <c r="R633" s="26">
        <v>12</v>
      </c>
      <c r="S633" s="20" t="s">
        <v>1089</v>
      </c>
      <c r="T633" s="20" t="s">
        <v>1927</v>
      </c>
      <c r="W633" s="27"/>
    </row>
    <row r="634" spans="1:23" ht="18.75" hidden="1" x14ac:dyDescent="0.3">
      <c r="A634" s="19"/>
      <c r="C634" s="83" t="s">
        <v>88</v>
      </c>
      <c r="D634" s="84" t="s">
        <v>964</v>
      </c>
      <c r="E634" s="429" t="s">
        <v>1091</v>
      </c>
      <c r="F634" s="430"/>
      <c r="G634" s="430" t="s">
        <v>1092</v>
      </c>
      <c r="H634" s="431"/>
      <c r="I634" s="1">
        <v>12</v>
      </c>
      <c r="J634" s="2"/>
      <c r="K634" s="80">
        <v>8.5</v>
      </c>
      <c r="L634" s="81">
        <f t="shared" si="24"/>
        <v>102</v>
      </c>
      <c r="M634" s="80" t="s">
        <v>405</v>
      </c>
      <c r="N634" s="388" t="s">
        <v>240</v>
      </c>
      <c r="O634" s="389"/>
      <c r="P634" s="390"/>
      <c r="Q634" s="25"/>
      <c r="R634" s="26">
        <v>0</v>
      </c>
      <c r="S634" s="20" t="s">
        <v>1091</v>
      </c>
      <c r="T634" s="20" t="s">
        <v>1928</v>
      </c>
    </row>
    <row r="635" spans="1:23" ht="18.75" hidden="1" x14ac:dyDescent="0.3">
      <c r="A635" s="19"/>
      <c r="C635" s="83" t="s">
        <v>88</v>
      </c>
      <c r="D635" s="84" t="s">
        <v>964</v>
      </c>
      <c r="E635" s="429" t="s">
        <v>1093</v>
      </c>
      <c r="F635" s="430"/>
      <c r="G635" s="430" t="s">
        <v>1094</v>
      </c>
      <c r="H635" s="431"/>
      <c r="I635" s="1">
        <v>12</v>
      </c>
      <c r="J635" s="2"/>
      <c r="K635" s="80">
        <v>8.5</v>
      </c>
      <c r="L635" s="81">
        <f t="shared" si="24"/>
        <v>102</v>
      </c>
      <c r="M635" s="80" t="s">
        <v>405</v>
      </c>
      <c r="N635" s="388" t="s">
        <v>240</v>
      </c>
      <c r="O635" s="389"/>
      <c r="P635" s="390"/>
      <c r="Q635" s="25"/>
      <c r="R635" s="26">
        <v>0</v>
      </c>
      <c r="S635" s="20" t="s">
        <v>1093</v>
      </c>
      <c r="T635" s="20" t="s">
        <v>1929</v>
      </c>
    </row>
    <row r="636" spans="1:23" ht="18.75" hidden="1" x14ac:dyDescent="0.3">
      <c r="A636" s="19"/>
      <c r="C636" s="83" t="s">
        <v>88</v>
      </c>
      <c r="D636" s="84" t="s">
        <v>964</v>
      </c>
      <c r="E636" s="429" t="s">
        <v>1095</v>
      </c>
      <c r="F636" s="430"/>
      <c r="G636" s="430" t="s">
        <v>1096</v>
      </c>
      <c r="H636" s="431"/>
      <c r="I636" s="1">
        <v>12</v>
      </c>
      <c r="J636" s="2"/>
      <c r="K636" s="80">
        <v>8.5</v>
      </c>
      <c r="L636" s="81">
        <f t="shared" ref="L636:L719" si="31">IF(AND(I636="",J636=""),"",(I636*K636)+(J636*(K636+2.25)))</f>
        <v>102</v>
      </c>
      <c r="M636" s="80" t="s">
        <v>502</v>
      </c>
      <c r="N636" s="388" t="s">
        <v>240</v>
      </c>
      <c r="O636" s="389"/>
      <c r="P636" s="390"/>
      <c r="Q636" s="25"/>
      <c r="R636" s="26">
        <v>0</v>
      </c>
      <c r="S636" s="20" t="s">
        <v>1095</v>
      </c>
      <c r="T636" s="20" t="s">
        <v>1930</v>
      </c>
    </row>
    <row r="637" spans="1:23" ht="18.75" hidden="1" x14ac:dyDescent="0.3">
      <c r="A637" s="19"/>
      <c r="C637" s="83" t="s">
        <v>88</v>
      </c>
      <c r="D637" s="84" t="s">
        <v>1014</v>
      </c>
      <c r="E637" s="429" t="s">
        <v>1787</v>
      </c>
      <c r="F637" s="430"/>
      <c r="G637" s="430"/>
      <c r="H637" s="431"/>
      <c r="I637" s="1">
        <v>12</v>
      </c>
      <c r="J637" s="2"/>
      <c r="K637" s="80">
        <v>20</v>
      </c>
      <c r="L637" s="81">
        <f t="shared" si="31"/>
        <v>240</v>
      </c>
      <c r="M637" s="80" t="s">
        <v>2149</v>
      </c>
      <c r="N637" s="388" t="s">
        <v>357</v>
      </c>
      <c r="O637" s="389"/>
      <c r="P637" s="390"/>
      <c r="Q637" s="25"/>
      <c r="R637" s="26">
        <v>0</v>
      </c>
      <c r="S637" s="20" t="s">
        <v>1787</v>
      </c>
      <c r="T637" s="20" t="s">
        <v>1931</v>
      </c>
    </row>
    <row r="638" spans="1:23" ht="18.75" hidden="1" x14ac:dyDescent="0.3">
      <c r="A638" s="19"/>
      <c r="C638" s="83" t="s">
        <v>88</v>
      </c>
      <c r="D638" s="84" t="s">
        <v>964</v>
      </c>
      <c r="E638" s="429" t="s">
        <v>1754</v>
      </c>
      <c r="F638" s="430"/>
      <c r="G638" s="430"/>
      <c r="H638" s="431"/>
      <c r="I638" s="1">
        <v>12</v>
      </c>
      <c r="J638" s="2"/>
      <c r="K638" s="80">
        <v>8.5</v>
      </c>
      <c r="L638" s="81">
        <f t="shared" si="31"/>
        <v>102</v>
      </c>
      <c r="M638" s="80" t="s">
        <v>2149</v>
      </c>
      <c r="N638" s="388" t="s">
        <v>240</v>
      </c>
      <c r="O638" s="389"/>
      <c r="P638" s="390"/>
      <c r="Q638" s="25"/>
      <c r="R638" s="26">
        <v>0</v>
      </c>
      <c r="S638" s="20" t="s">
        <v>1754</v>
      </c>
      <c r="T638" s="20" t="s">
        <v>1932</v>
      </c>
    </row>
    <row r="639" spans="1:23" ht="18.75" hidden="1" x14ac:dyDescent="0.3">
      <c r="A639" s="19"/>
      <c r="C639" s="83" t="s">
        <v>88</v>
      </c>
      <c r="D639" s="84" t="s">
        <v>964</v>
      </c>
      <c r="E639" s="429" t="s">
        <v>1755</v>
      </c>
      <c r="F639" s="430"/>
      <c r="G639" s="430"/>
      <c r="H639" s="431"/>
      <c r="I639" s="1"/>
      <c r="J639" s="2"/>
      <c r="K639" s="80">
        <v>8.5</v>
      </c>
      <c r="L639" s="81" t="str">
        <f t="shared" si="31"/>
        <v/>
      </c>
      <c r="M639" s="80" t="s">
        <v>2149</v>
      </c>
      <c r="N639" s="388" t="s">
        <v>240</v>
      </c>
      <c r="O639" s="389"/>
      <c r="P639" s="390"/>
      <c r="Q639" s="25"/>
      <c r="R639" s="26">
        <v>23</v>
      </c>
      <c r="S639" s="20" t="s">
        <v>1755</v>
      </c>
      <c r="T639" s="20" t="s">
        <v>1933</v>
      </c>
    </row>
    <row r="640" spans="1:23" ht="18.75" hidden="1" x14ac:dyDescent="0.3">
      <c r="A640" s="19"/>
      <c r="C640" s="83" t="s">
        <v>88</v>
      </c>
      <c r="D640" s="84" t="s">
        <v>964</v>
      </c>
      <c r="E640" s="429" t="s">
        <v>1097</v>
      </c>
      <c r="F640" s="430"/>
      <c r="G640" s="430" t="s">
        <v>1098</v>
      </c>
      <c r="H640" s="431"/>
      <c r="I640" s="1">
        <v>12</v>
      </c>
      <c r="J640" s="2"/>
      <c r="K640" s="80">
        <v>8.5</v>
      </c>
      <c r="L640" s="81">
        <f t="shared" si="31"/>
        <v>102</v>
      </c>
      <c r="M640" s="80" t="s">
        <v>2149</v>
      </c>
      <c r="N640" s="388" t="s">
        <v>240</v>
      </c>
      <c r="O640" s="389"/>
      <c r="P640" s="390"/>
      <c r="Q640" s="25"/>
      <c r="R640" s="26">
        <v>0</v>
      </c>
      <c r="S640" s="20" t="s">
        <v>1097</v>
      </c>
      <c r="T640" s="20" t="s">
        <v>1934</v>
      </c>
    </row>
    <row r="641" spans="1:23" ht="18.75" hidden="1" x14ac:dyDescent="0.3">
      <c r="A641" s="19"/>
      <c r="C641" s="83" t="s">
        <v>88</v>
      </c>
      <c r="D641" s="84" t="s">
        <v>964</v>
      </c>
      <c r="E641" s="429" t="s">
        <v>2112</v>
      </c>
      <c r="F641" s="430"/>
      <c r="G641" s="430"/>
      <c r="H641" s="431"/>
      <c r="I641" s="1"/>
      <c r="J641" s="2"/>
      <c r="K641" s="80">
        <v>8.5</v>
      </c>
      <c r="L641" s="81" t="str">
        <f t="shared" ref="L641:L648" si="32">IF(AND(I641="",J641=""),"",(I641*K641)+(J641*(K641+2.25)))</f>
        <v/>
      </c>
      <c r="M641" s="80" t="s">
        <v>2149</v>
      </c>
      <c r="N641" s="388" t="s">
        <v>240</v>
      </c>
      <c r="O641" s="389"/>
      <c r="P641" s="390"/>
      <c r="Q641" s="25"/>
      <c r="R641" s="26">
        <v>5</v>
      </c>
      <c r="S641" s="20" t="s">
        <v>2112</v>
      </c>
      <c r="T641" s="20" t="s">
        <v>1935</v>
      </c>
    </row>
    <row r="642" spans="1:23" ht="18.75" hidden="1" x14ac:dyDescent="0.3">
      <c r="A642" s="19"/>
      <c r="C642" s="83" t="s">
        <v>88</v>
      </c>
      <c r="D642" s="84" t="s">
        <v>964</v>
      </c>
      <c r="E642" s="429" t="s">
        <v>2161</v>
      </c>
      <c r="F642" s="430"/>
      <c r="G642" s="430"/>
      <c r="H642" s="431"/>
      <c r="I642" s="1">
        <v>12</v>
      </c>
      <c r="J642" s="2"/>
      <c r="K642" s="80">
        <v>8.5</v>
      </c>
      <c r="L642" s="81">
        <f t="shared" si="32"/>
        <v>102</v>
      </c>
      <c r="M642" s="80" t="s">
        <v>2149</v>
      </c>
      <c r="N642" s="388" t="s">
        <v>240</v>
      </c>
      <c r="O642" s="389"/>
      <c r="P642" s="390"/>
      <c r="Q642" s="25"/>
      <c r="R642" s="26">
        <v>0</v>
      </c>
      <c r="S642" s="20" t="s">
        <v>2161</v>
      </c>
      <c r="T642" s="20" t="s">
        <v>2161</v>
      </c>
    </row>
    <row r="643" spans="1:23" ht="18.75" hidden="1" x14ac:dyDescent="0.3">
      <c r="A643" s="19"/>
      <c r="B643" s="114"/>
      <c r="C643" s="83" t="s">
        <v>88</v>
      </c>
      <c r="D643" s="84" t="s">
        <v>964</v>
      </c>
      <c r="E643" s="429" t="s">
        <v>1099</v>
      </c>
      <c r="F643" s="430"/>
      <c r="G643" s="430" t="s">
        <v>1100</v>
      </c>
      <c r="H643" s="431"/>
      <c r="I643" s="1"/>
      <c r="J643" s="2"/>
      <c r="K643" s="80">
        <v>8.5</v>
      </c>
      <c r="L643" s="81" t="str">
        <f t="shared" si="32"/>
        <v/>
      </c>
      <c r="M643" s="80" t="s">
        <v>502</v>
      </c>
      <c r="N643" s="388" t="s">
        <v>240</v>
      </c>
      <c r="O643" s="389"/>
      <c r="P643" s="390"/>
      <c r="Q643" s="25"/>
      <c r="R643" s="26">
        <v>13</v>
      </c>
      <c r="S643" s="20" t="s">
        <v>1099</v>
      </c>
      <c r="T643" s="20" t="s">
        <v>1099</v>
      </c>
      <c r="W643" s="27"/>
    </row>
    <row r="644" spans="1:23" ht="18.75" x14ac:dyDescent="0.3">
      <c r="A644" s="19"/>
      <c r="C644" s="83" t="s">
        <v>88</v>
      </c>
      <c r="D644" s="84" t="s">
        <v>964</v>
      </c>
      <c r="E644" s="429" t="s">
        <v>2166</v>
      </c>
      <c r="F644" s="430"/>
      <c r="G644" s="430"/>
      <c r="H644" s="431"/>
      <c r="I644" s="1"/>
      <c r="J644" s="2"/>
      <c r="K644" s="80">
        <v>8.5</v>
      </c>
      <c r="L644" s="81" t="str">
        <f t="shared" si="32"/>
        <v/>
      </c>
      <c r="M644" s="80" t="s">
        <v>522</v>
      </c>
      <c r="N644" s="388" t="s">
        <v>240</v>
      </c>
      <c r="O644" s="389"/>
      <c r="P644" s="390"/>
      <c r="Q644" s="25"/>
      <c r="R644" s="26">
        <v>128</v>
      </c>
      <c r="S644" s="20" t="s">
        <v>2166</v>
      </c>
      <c r="T644" s="20" t="s">
        <v>2166</v>
      </c>
    </row>
    <row r="645" spans="1:23" ht="18.75" x14ac:dyDescent="0.3">
      <c r="A645" s="19"/>
      <c r="C645" s="83" t="s">
        <v>88</v>
      </c>
      <c r="D645" s="84" t="s">
        <v>964</v>
      </c>
      <c r="E645" s="504" t="s">
        <v>2165</v>
      </c>
      <c r="F645" s="505"/>
      <c r="G645" s="505"/>
      <c r="H645" s="506"/>
      <c r="I645" s="1"/>
      <c r="J645" s="2"/>
      <c r="K645" s="80">
        <v>8.5</v>
      </c>
      <c r="L645" s="81" t="str">
        <f t="shared" si="32"/>
        <v/>
      </c>
      <c r="M645" s="80" t="s">
        <v>522</v>
      </c>
      <c r="N645" s="388" t="s">
        <v>240</v>
      </c>
      <c r="O645" s="389"/>
      <c r="P645" s="390"/>
      <c r="Q645" s="25"/>
      <c r="R645" s="26">
        <v>40</v>
      </c>
      <c r="S645" s="20" t="s">
        <v>2165</v>
      </c>
      <c r="T645" s="20" t="s">
        <v>2165</v>
      </c>
    </row>
    <row r="646" spans="1:23" ht="18.75" x14ac:dyDescent="0.3">
      <c r="A646" s="19"/>
      <c r="C646" s="83" t="s">
        <v>88</v>
      </c>
      <c r="D646" s="84" t="s">
        <v>964</v>
      </c>
      <c r="E646" s="429" t="s">
        <v>2164</v>
      </c>
      <c r="F646" s="430"/>
      <c r="G646" s="430"/>
      <c r="H646" s="431"/>
      <c r="I646" s="1"/>
      <c r="J646" s="2"/>
      <c r="K646" s="80">
        <v>8.5</v>
      </c>
      <c r="L646" s="81" t="str">
        <f t="shared" si="32"/>
        <v/>
      </c>
      <c r="M646" s="80" t="s">
        <v>522</v>
      </c>
      <c r="N646" s="388" t="s">
        <v>240</v>
      </c>
      <c r="O646" s="389"/>
      <c r="P646" s="390"/>
      <c r="Q646" s="25"/>
      <c r="R646" s="26">
        <v>129</v>
      </c>
      <c r="S646" s="20" t="s">
        <v>2164</v>
      </c>
      <c r="T646" s="20" t="s">
        <v>2164</v>
      </c>
    </row>
    <row r="647" spans="1:23" ht="18.75" x14ac:dyDescent="0.3">
      <c r="A647" s="19"/>
      <c r="C647" s="83" t="s">
        <v>88</v>
      </c>
      <c r="D647" s="84" t="s">
        <v>964</v>
      </c>
      <c r="E647" s="429" t="s">
        <v>2163</v>
      </c>
      <c r="F647" s="430"/>
      <c r="G647" s="430"/>
      <c r="H647" s="431"/>
      <c r="I647" s="1"/>
      <c r="J647" s="2"/>
      <c r="K647" s="80">
        <v>8.5</v>
      </c>
      <c r="L647" s="81" t="str">
        <f t="shared" si="32"/>
        <v/>
      </c>
      <c r="M647" s="80" t="s">
        <v>522</v>
      </c>
      <c r="N647" s="388" t="s">
        <v>240</v>
      </c>
      <c r="O647" s="389"/>
      <c r="P647" s="390"/>
      <c r="Q647" s="25"/>
      <c r="R647" s="26">
        <v>339</v>
      </c>
      <c r="S647" s="20" t="s">
        <v>2163</v>
      </c>
      <c r="T647" s="20" t="s">
        <v>2163</v>
      </c>
    </row>
    <row r="648" spans="1:23" ht="18.75" x14ac:dyDescent="0.3">
      <c r="A648" s="19"/>
      <c r="C648" s="83" t="s">
        <v>88</v>
      </c>
      <c r="D648" s="84" t="s">
        <v>964</v>
      </c>
      <c r="E648" s="504" t="s">
        <v>2162</v>
      </c>
      <c r="F648" s="505"/>
      <c r="G648" s="505"/>
      <c r="H648" s="506"/>
      <c r="I648" s="1"/>
      <c r="J648" s="2"/>
      <c r="K648" s="80">
        <v>8.5</v>
      </c>
      <c r="L648" s="81" t="str">
        <f t="shared" si="32"/>
        <v/>
      </c>
      <c r="M648" s="80" t="s">
        <v>522</v>
      </c>
      <c r="N648" s="388" t="s">
        <v>240</v>
      </c>
      <c r="O648" s="389"/>
      <c r="P648" s="390"/>
      <c r="Q648" s="25"/>
      <c r="R648" s="26">
        <v>53</v>
      </c>
      <c r="S648" s="20" t="s">
        <v>2162</v>
      </c>
      <c r="T648" s="20" t="s">
        <v>2162</v>
      </c>
    </row>
    <row r="649" spans="1:23" ht="18.75" hidden="1" x14ac:dyDescent="0.3">
      <c r="A649" s="19"/>
      <c r="C649" s="83" t="s">
        <v>88</v>
      </c>
      <c r="D649" s="84" t="s">
        <v>961</v>
      </c>
      <c r="E649" s="429" t="s">
        <v>1101</v>
      </c>
      <c r="F649" s="430"/>
      <c r="G649" s="430" t="s">
        <v>1102</v>
      </c>
      <c r="H649" s="431"/>
      <c r="I649" s="1"/>
      <c r="J649" s="2"/>
      <c r="K649" s="80">
        <v>11.5</v>
      </c>
      <c r="L649" s="81" t="str">
        <f t="shared" si="31"/>
        <v/>
      </c>
      <c r="M649" s="80" t="s">
        <v>1057</v>
      </c>
      <c r="N649" s="388" t="s">
        <v>258</v>
      </c>
      <c r="O649" s="389"/>
      <c r="P649" s="390"/>
      <c r="Q649" s="25"/>
      <c r="R649" s="26">
        <v>4</v>
      </c>
      <c r="S649" s="20" t="s">
        <v>1101</v>
      </c>
      <c r="T649" s="20" t="s">
        <v>1101</v>
      </c>
      <c r="U649" s="20" t="s">
        <v>1102</v>
      </c>
    </row>
    <row r="650" spans="1:23" ht="18.75" x14ac:dyDescent="0.3">
      <c r="A650" s="19"/>
      <c r="C650" s="83" t="s">
        <v>88</v>
      </c>
      <c r="D650" s="84" t="s">
        <v>961</v>
      </c>
      <c r="E650" s="429" t="s">
        <v>1103</v>
      </c>
      <c r="F650" s="430"/>
      <c r="G650" s="430" t="s">
        <v>1104</v>
      </c>
      <c r="H650" s="431"/>
      <c r="I650" s="1"/>
      <c r="J650" s="2"/>
      <c r="K650" s="80">
        <v>11.5</v>
      </c>
      <c r="L650" s="81" t="str">
        <f t="shared" si="31"/>
        <v/>
      </c>
      <c r="M650" s="80" t="s">
        <v>1057</v>
      </c>
      <c r="N650" s="388" t="s">
        <v>258</v>
      </c>
      <c r="O650" s="389"/>
      <c r="P650" s="390"/>
      <c r="Q650" s="25"/>
      <c r="R650" s="26">
        <v>63</v>
      </c>
      <c r="S650" s="20" t="s">
        <v>1103</v>
      </c>
      <c r="T650" s="20" t="s">
        <v>1936</v>
      </c>
    </row>
    <row r="651" spans="1:23" ht="18.75" hidden="1" x14ac:dyDescent="0.3">
      <c r="A651" s="19"/>
      <c r="C651" s="83" t="s">
        <v>88</v>
      </c>
      <c r="D651" s="84" t="s">
        <v>1014</v>
      </c>
      <c r="E651" s="429" t="s">
        <v>2113</v>
      </c>
      <c r="F651" s="430"/>
      <c r="G651" s="430"/>
      <c r="H651" s="431"/>
      <c r="I651" s="1">
        <v>12</v>
      </c>
      <c r="J651" s="2"/>
      <c r="K651" s="80">
        <v>20</v>
      </c>
      <c r="L651" s="81">
        <f t="shared" si="31"/>
        <v>240</v>
      </c>
      <c r="M651" s="80" t="s">
        <v>2149</v>
      </c>
      <c r="N651" s="388" t="s">
        <v>83</v>
      </c>
      <c r="O651" s="389"/>
      <c r="P651" s="390"/>
      <c r="Q651" s="25"/>
      <c r="R651" s="26">
        <v>0</v>
      </c>
      <c r="S651" s="20" t="s">
        <v>1937</v>
      </c>
      <c r="T651" s="20" t="s">
        <v>1937</v>
      </c>
    </row>
    <row r="652" spans="1:23" ht="18.75" x14ac:dyDescent="0.3">
      <c r="A652" s="19"/>
      <c r="B652" s="114"/>
      <c r="C652" s="88" t="s">
        <v>88</v>
      </c>
      <c r="D652" s="84" t="s">
        <v>961</v>
      </c>
      <c r="E652" s="429" t="s">
        <v>1105</v>
      </c>
      <c r="F652" s="430"/>
      <c r="G652" s="430" t="s">
        <v>1106</v>
      </c>
      <c r="H652" s="431"/>
      <c r="I652" s="1"/>
      <c r="J652" s="2"/>
      <c r="K652" s="80">
        <v>11.5</v>
      </c>
      <c r="L652" s="81" t="str">
        <f t="shared" si="31"/>
        <v/>
      </c>
      <c r="M652" s="80" t="s">
        <v>1057</v>
      </c>
      <c r="N652" s="388" t="s">
        <v>258</v>
      </c>
      <c r="O652" s="389"/>
      <c r="P652" s="390"/>
      <c r="Q652" s="25"/>
      <c r="R652" s="26">
        <v>143</v>
      </c>
      <c r="S652" s="20" t="s">
        <v>1105</v>
      </c>
      <c r="T652" s="20" t="s">
        <v>1938</v>
      </c>
      <c r="W652" s="27"/>
    </row>
    <row r="653" spans="1:23" ht="18.75" x14ac:dyDescent="0.3">
      <c r="A653" s="19"/>
      <c r="B653" s="114"/>
      <c r="C653" s="88" t="s">
        <v>88</v>
      </c>
      <c r="D653" s="84" t="s">
        <v>961</v>
      </c>
      <c r="E653" s="429" t="s">
        <v>1107</v>
      </c>
      <c r="F653" s="430"/>
      <c r="G653" s="430" t="s">
        <v>1108</v>
      </c>
      <c r="H653" s="431"/>
      <c r="I653" s="1"/>
      <c r="J653" s="2"/>
      <c r="K653" s="80">
        <v>11.5</v>
      </c>
      <c r="L653" s="81" t="str">
        <f t="shared" si="31"/>
        <v/>
      </c>
      <c r="M653" s="80" t="s">
        <v>1109</v>
      </c>
      <c r="N653" s="388" t="s">
        <v>258</v>
      </c>
      <c r="O653" s="389"/>
      <c r="P653" s="390"/>
      <c r="Q653" s="25"/>
      <c r="R653" s="26">
        <v>213</v>
      </c>
      <c r="S653" s="20" t="s">
        <v>1107</v>
      </c>
      <c r="T653" s="20" t="s">
        <v>1939</v>
      </c>
      <c r="W653" s="27"/>
    </row>
    <row r="654" spans="1:23" ht="18.75" hidden="1" x14ac:dyDescent="0.3">
      <c r="A654" s="19"/>
      <c r="B654" s="114"/>
      <c r="C654" s="88" t="s">
        <v>88</v>
      </c>
      <c r="D654" s="84" t="s">
        <v>964</v>
      </c>
      <c r="E654" s="429" t="s">
        <v>1110</v>
      </c>
      <c r="F654" s="430"/>
      <c r="G654" s="430" t="s">
        <v>1111</v>
      </c>
      <c r="H654" s="431"/>
      <c r="I654" s="1"/>
      <c r="J654" s="2"/>
      <c r="K654" s="80">
        <v>8.5</v>
      </c>
      <c r="L654" s="81" t="str">
        <f t="shared" si="31"/>
        <v/>
      </c>
      <c r="M654" s="80" t="s">
        <v>1112</v>
      </c>
      <c r="N654" s="388" t="s">
        <v>240</v>
      </c>
      <c r="O654" s="389"/>
      <c r="P654" s="390"/>
      <c r="Q654" s="25"/>
      <c r="R654" s="26">
        <v>10</v>
      </c>
      <c r="S654" s="20" t="s">
        <v>1110</v>
      </c>
      <c r="T654" s="20" t="s">
        <v>1940</v>
      </c>
      <c r="W654" s="27"/>
    </row>
    <row r="655" spans="1:23" ht="18.75" hidden="1" x14ac:dyDescent="0.3">
      <c r="A655" s="19"/>
      <c r="C655" s="88" t="s">
        <v>88</v>
      </c>
      <c r="D655" s="84" t="s">
        <v>964</v>
      </c>
      <c r="E655" s="429" t="s">
        <v>2114</v>
      </c>
      <c r="F655" s="430"/>
      <c r="G655" s="430"/>
      <c r="H655" s="431"/>
      <c r="I655" s="1"/>
      <c r="J655" s="2"/>
      <c r="K655" s="80">
        <v>8.5</v>
      </c>
      <c r="L655" s="81" t="str">
        <f t="shared" si="31"/>
        <v/>
      </c>
      <c r="M655" s="80" t="s">
        <v>2149</v>
      </c>
      <c r="N655" s="388" t="s">
        <v>240</v>
      </c>
      <c r="O655" s="389"/>
      <c r="P655" s="390"/>
      <c r="Q655" s="25"/>
      <c r="R655" s="26">
        <v>8</v>
      </c>
      <c r="S655" s="20" t="s">
        <v>1941</v>
      </c>
      <c r="T655" s="20" t="s">
        <v>1941</v>
      </c>
    </row>
    <row r="656" spans="1:23" ht="18.75" hidden="1" x14ac:dyDescent="0.3">
      <c r="A656" s="19"/>
      <c r="C656" s="83" t="s">
        <v>88</v>
      </c>
      <c r="D656" s="84" t="s">
        <v>964</v>
      </c>
      <c r="E656" s="429" t="s">
        <v>738</v>
      </c>
      <c r="F656" s="430"/>
      <c r="G656" s="430" t="s">
        <v>1113</v>
      </c>
      <c r="H656" s="431"/>
      <c r="I656" s="1">
        <v>12</v>
      </c>
      <c r="J656" s="2"/>
      <c r="K656" s="80">
        <v>8.5</v>
      </c>
      <c r="L656" s="81">
        <f t="shared" si="31"/>
        <v>102</v>
      </c>
      <c r="M656" s="80" t="s">
        <v>2150</v>
      </c>
      <c r="N656" s="388" t="s">
        <v>240</v>
      </c>
      <c r="O656" s="389"/>
      <c r="P656" s="390"/>
      <c r="Q656" s="25"/>
      <c r="R656" s="26">
        <v>0</v>
      </c>
      <c r="S656" s="20" t="s">
        <v>738</v>
      </c>
      <c r="T656" s="20" t="s">
        <v>1942</v>
      </c>
    </row>
    <row r="657" spans="1:23" ht="18.75" hidden="1" x14ac:dyDescent="0.3">
      <c r="A657" s="19"/>
      <c r="B657" s="114"/>
      <c r="C657" s="88" t="s">
        <v>88</v>
      </c>
      <c r="D657" s="84" t="s">
        <v>964</v>
      </c>
      <c r="E657" s="429" t="s">
        <v>740</v>
      </c>
      <c r="F657" s="430"/>
      <c r="G657" s="430" t="s">
        <v>1114</v>
      </c>
      <c r="H657" s="431"/>
      <c r="I657" s="1"/>
      <c r="J657" s="2"/>
      <c r="K657" s="80">
        <v>8.5</v>
      </c>
      <c r="L657" s="81" t="str">
        <f t="shared" si="31"/>
        <v/>
      </c>
      <c r="M657" s="80" t="s">
        <v>2150</v>
      </c>
      <c r="N657" s="388" t="s">
        <v>240</v>
      </c>
      <c r="O657" s="389"/>
      <c r="P657" s="390"/>
      <c r="Q657" s="25"/>
      <c r="R657" s="26">
        <v>7</v>
      </c>
      <c r="S657" s="20" t="s">
        <v>740</v>
      </c>
      <c r="T657" s="20" t="s">
        <v>1943</v>
      </c>
      <c r="W657" s="27"/>
    </row>
    <row r="658" spans="1:23" ht="18.75" hidden="1" x14ac:dyDescent="0.3">
      <c r="A658" s="19"/>
      <c r="C658" s="83" t="s">
        <v>88</v>
      </c>
      <c r="D658" s="84" t="s">
        <v>964</v>
      </c>
      <c r="E658" s="429" t="s">
        <v>742</v>
      </c>
      <c r="F658" s="430"/>
      <c r="G658" s="430" t="s">
        <v>1115</v>
      </c>
      <c r="H658" s="431"/>
      <c r="I658" s="1"/>
      <c r="J658" s="2"/>
      <c r="K658" s="80">
        <v>8.5</v>
      </c>
      <c r="L658" s="81" t="str">
        <f t="shared" si="31"/>
        <v/>
      </c>
      <c r="M658" s="80" t="s">
        <v>2150</v>
      </c>
      <c r="N658" s="388" t="s">
        <v>240</v>
      </c>
      <c r="O658" s="389"/>
      <c r="P658" s="390"/>
      <c r="Q658" s="25"/>
      <c r="R658" s="26">
        <v>12</v>
      </c>
      <c r="S658" s="20" t="s">
        <v>742</v>
      </c>
      <c r="T658" s="20" t="s">
        <v>1944</v>
      </c>
    </row>
    <row r="659" spans="1:23" ht="18.75" hidden="1" x14ac:dyDescent="0.3">
      <c r="A659" s="19"/>
      <c r="B659" s="114"/>
      <c r="C659" s="88" t="s">
        <v>88</v>
      </c>
      <c r="D659" s="84" t="s">
        <v>964</v>
      </c>
      <c r="E659" s="429" t="s">
        <v>1116</v>
      </c>
      <c r="F659" s="430"/>
      <c r="G659" s="430" t="s">
        <v>1117</v>
      </c>
      <c r="H659" s="431"/>
      <c r="I659" s="1"/>
      <c r="J659" s="2"/>
      <c r="K659" s="80">
        <v>8.5</v>
      </c>
      <c r="L659" s="81" t="str">
        <f t="shared" si="31"/>
        <v/>
      </c>
      <c r="M659" s="80" t="s">
        <v>2150</v>
      </c>
      <c r="N659" s="388" t="s">
        <v>240</v>
      </c>
      <c r="O659" s="389"/>
      <c r="P659" s="390"/>
      <c r="Q659" s="25"/>
      <c r="R659" s="26">
        <v>8</v>
      </c>
      <c r="S659" s="20" t="s">
        <v>1116</v>
      </c>
      <c r="T659" s="20" t="s">
        <v>1945</v>
      </c>
      <c r="W659" s="27"/>
    </row>
    <row r="660" spans="1:23" ht="18.75" hidden="1" x14ac:dyDescent="0.3">
      <c r="A660" s="19"/>
      <c r="B660" s="114"/>
      <c r="C660" s="88" t="s">
        <v>88</v>
      </c>
      <c r="D660" s="84" t="s">
        <v>964</v>
      </c>
      <c r="E660" s="429" t="s">
        <v>744</v>
      </c>
      <c r="F660" s="430"/>
      <c r="G660" s="430" t="s">
        <v>1118</v>
      </c>
      <c r="H660" s="431"/>
      <c r="I660" s="1"/>
      <c r="J660" s="2"/>
      <c r="K660" s="80">
        <v>8.5</v>
      </c>
      <c r="L660" s="81" t="str">
        <f t="shared" si="31"/>
        <v/>
      </c>
      <c r="M660" s="80" t="s">
        <v>2150</v>
      </c>
      <c r="N660" s="388" t="s">
        <v>240</v>
      </c>
      <c r="O660" s="389"/>
      <c r="P660" s="390"/>
      <c r="Q660" s="25"/>
      <c r="R660" s="26">
        <v>8</v>
      </c>
      <c r="S660" s="20" t="s">
        <v>744</v>
      </c>
      <c r="T660" s="20" t="s">
        <v>1946</v>
      </c>
      <c r="W660" s="27"/>
    </row>
    <row r="661" spans="1:23" ht="18.75" hidden="1" x14ac:dyDescent="0.3">
      <c r="A661" s="19"/>
      <c r="C661" s="83" t="s">
        <v>88</v>
      </c>
      <c r="D661" s="84" t="s">
        <v>964</v>
      </c>
      <c r="E661" s="429" t="s">
        <v>1119</v>
      </c>
      <c r="F661" s="430"/>
      <c r="G661" s="430" t="s">
        <v>1120</v>
      </c>
      <c r="H661" s="431"/>
      <c r="I661" s="1"/>
      <c r="J661" s="2"/>
      <c r="K661" s="80">
        <v>8.5</v>
      </c>
      <c r="L661" s="81" t="str">
        <f t="shared" si="31"/>
        <v/>
      </c>
      <c r="M661" s="80" t="s">
        <v>2150</v>
      </c>
      <c r="N661" s="388" t="s">
        <v>240</v>
      </c>
      <c r="O661" s="389"/>
      <c r="P661" s="390"/>
      <c r="Q661" s="25"/>
      <c r="R661" s="26">
        <v>10</v>
      </c>
      <c r="S661" s="20" t="s">
        <v>1119</v>
      </c>
      <c r="T661" s="20" t="s">
        <v>1947</v>
      </c>
    </row>
    <row r="662" spans="1:23" ht="18.75" hidden="1" x14ac:dyDescent="0.3">
      <c r="A662" s="19"/>
      <c r="C662" s="83" t="s">
        <v>88</v>
      </c>
      <c r="D662" s="84" t="s">
        <v>964</v>
      </c>
      <c r="E662" s="429" t="s">
        <v>1788</v>
      </c>
      <c r="F662" s="430"/>
      <c r="G662" s="430"/>
      <c r="H662" s="431"/>
      <c r="I662" s="1"/>
      <c r="J662" s="2"/>
      <c r="K662" s="80">
        <v>8.5</v>
      </c>
      <c r="L662" s="81" t="str">
        <f t="shared" si="31"/>
        <v/>
      </c>
      <c r="M662" s="80" t="s">
        <v>2149</v>
      </c>
      <c r="N662" s="388" t="s">
        <v>240</v>
      </c>
      <c r="O662" s="389"/>
      <c r="P662" s="390"/>
      <c r="Q662" s="25"/>
      <c r="R662" s="26">
        <v>5</v>
      </c>
      <c r="S662" s="20" t="s">
        <v>1788</v>
      </c>
      <c r="T662" s="20" t="s">
        <v>1948</v>
      </c>
    </row>
    <row r="663" spans="1:23" ht="18.75" hidden="1" x14ac:dyDescent="0.3">
      <c r="A663" s="19"/>
      <c r="C663" s="83" t="s">
        <v>88</v>
      </c>
      <c r="D663" s="84" t="s">
        <v>964</v>
      </c>
      <c r="E663" s="429" t="s">
        <v>746</v>
      </c>
      <c r="F663" s="430"/>
      <c r="G663" s="430" t="s">
        <v>1121</v>
      </c>
      <c r="H663" s="431"/>
      <c r="I663" s="1"/>
      <c r="J663" s="2"/>
      <c r="K663" s="80">
        <v>8.5</v>
      </c>
      <c r="L663" s="81" t="str">
        <f t="shared" si="31"/>
        <v/>
      </c>
      <c r="M663" s="80" t="s">
        <v>2150</v>
      </c>
      <c r="N663" s="388" t="s">
        <v>240</v>
      </c>
      <c r="O663" s="389"/>
      <c r="P663" s="390"/>
      <c r="Q663" s="25"/>
      <c r="R663" s="26">
        <v>20</v>
      </c>
      <c r="S663" s="20" t="s">
        <v>746</v>
      </c>
      <c r="T663" s="20" t="s">
        <v>1949</v>
      </c>
    </row>
    <row r="664" spans="1:23" ht="18.75" hidden="1" x14ac:dyDescent="0.3">
      <c r="A664" s="19"/>
      <c r="C664" s="83" t="s">
        <v>88</v>
      </c>
      <c r="D664" s="84" t="s">
        <v>964</v>
      </c>
      <c r="E664" s="429" t="s">
        <v>748</v>
      </c>
      <c r="F664" s="430"/>
      <c r="G664" s="430" t="s">
        <v>1122</v>
      </c>
      <c r="H664" s="431"/>
      <c r="I664" s="1"/>
      <c r="J664" s="2"/>
      <c r="K664" s="80">
        <v>8.5</v>
      </c>
      <c r="L664" s="81" t="str">
        <f t="shared" si="31"/>
        <v/>
      </c>
      <c r="M664" s="80" t="s">
        <v>2150</v>
      </c>
      <c r="N664" s="388" t="s">
        <v>240</v>
      </c>
      <c r="O664" s="389"/>
      <c r="P664" s="390"/>
      <c r="Q664" s="25"/>
      <c r="R664" s="26">
        <v>12</v>
      </c>
      <c r="S664" s="20" t="s">
        <v>748</v>
      </c>
      <c r="T664" s="20" t="s">
        <v>1950</v>
      </c>
    </row>
    <row r="665" spans="1:23" ht="18.75" hidden="1" x14ac:dyDescent="0.3">
      <c r="A665" s="19"/>
      <c r="C665" s="83" t="s">
        <v>88</v>
      </c>
      <c r="D665" s="84" t="s">
        <v>964</v>
      </c>
      <c r="E665" s="429" t="s">
        <v>1123</v>
      </c>
      <c r="F665" s="430"/>
      <c r="G665" s="430" t="s">
        <v>431</v>
      </c>
      <c r="H665" s="431"/>
      <c r="I665" s="1">
        <v>12</v>
      </c>
      <c r="J665" s="2"/>
      <c r="K665" s="80">
        <v>8.5</v>
      </c>
      <c r="L665" s="81">
        <f t="shared" si="31"/>
        <v>102</v>
      </c>
      <c r="M665" s="80" t="s">
        <v>1124</v>
      </c>
      <c r="N665" s="388" t="s">
        <v>240</v>
      </c>
      <c r="O665" s="389"/>
      <c r="P665" s="390"/>
      <c r="Q665" s="25"/>
      <c r="R665" s="26">
        <v>0</v>
      </c>
      <c r="S665" s="20" t="s">
        <v>1123</v>
      </c>
      <c r="T665" s="20" t="s">
        <v>1951</v>
      </c>
    </row>
    <row r="666" spans="1:23" ht="18.75" hidden="1" x14ac:dyDescent="0.3">
      <c r="A666" s="19"/>
      <c r="C666" s="83" t="s">
        <v>88</v>
      </c>
      <c r="D666" s="84" t="s">
        <v>964</v>
      </c>
      <c r="E666" s="429" t="s">
        <v>753</v>
      </c>
      <c r="F666" s="430"/>
      <c r="G666" s="430" t="s">
        <v>1125</v>
      </c>
      <c r="H666" s="431"/>
      <c r="I666" s="1">
        <v>12</v>
      </c>
      <c r="J666" s="2"/>
      <c r="K666" s="80">
        <v>8.5</v>
      </c>
      <c r="L666" s="81">
        <f t="shared" si="31"/>
        <v>102</v>
      </c>
      <c r="M666" s="80" t="s">
        <v>1126</v>
      </c>
      <c r="N666" s="388" t="s">
        <v>240</v>
      </c>
      <c r="O666" s="389"/>
      <c r="P666" s="390"/>
      <c r="Q666" s="25"/>
      <c r="R666" s="26">
        <v>0</v>
      </c>
      <c r="S666" s="20" t="s">
        <v>753</v>
      </c>
      <c r="T666" s="20" t="s">
        <v>1952</v>
      </c>
    </row>
    <row r="667" spans="1:23" ht="18.75" hidden="1" x14ac:dyDescent="0.3">
      <c r="A667" s="19"/>
      <c r="C667" s="83" t="s">
        <v>88</v>
      </c>
      <c r="D667" s="84" t="s">
        <v>964</v>
      </c>
      <c r="E667" s="429" t="s">
        <v>1127</v>
      </c>
      <c r="F667" s="430"/>
      <c r="G667" s="430" t="s">
        <v>1128</v>
      </c>
      <c r="H667" s="431"/>
      <c r="I667" s="1">
        <v>12</v>
      </c>
      <c r="J667" s="2"/>
      <c r="K667" s="80">
        <v>8.5</v>
      </c>
      <c r="L667" s="81">
        <f t="shared" si="31"/>
        <v>102</v>
      </c>
      <c r="M667" s="80" t="s">
        <v>422</v>
      </c>
      <c r="N667" s="388" t="s">
        <v>240</v>
      </c>
      <c r="O667" s="389"/>
      <c r="P667" s="390"/>
      <c r="Q667" s="25"/>
      <c r="R667" s="26">
        <v>0</v>
      </c>
      <c r="S667" s="20" t="s">
        <v>1127</v>
      </c>
      <c r="T667" s="20" t="s">
        <v>1953</v>
      </c>
    </row>
    <row r="668" spans="1:23" ht="18.75" hidden="1" x14ac:dyDescent="0.3">
      <c r="A668" s="19"/>
      <c r="C668" s="83" t="s">
        <v>88</v>
      </c>
      <c r="D668" s="84" t="s">
        <v>964</v>
      </c>
      <c r="E668" s="429" t="s">
        <v>1129</v>
      </c>
      <c r="F668" s="430"/>
      <c r="G668" s="430" t="s">
        <v>1130</v>
      </c>
      <c r="H668" s="431"/>
      <c r="I668" s="1">
        <v>12</v>
      </c>
      <c r="J668" s="2"/>
      <c r="K668" s="80">
        <v>8.5</v>
      </c>
      <c r="L668" s="81">
        <f t="shared" si="31"/>
        <v>102</v>
      </c>
      <c r="M668" s="80" t="s">
        <v>365</v>
      </c>
      <c r="N668" s="388" t="s">
        <v>240</v>
      </c>
      <c r="O668" s="389"/>
      <c r="P668" s="390"/>
      <c r="Q668" s="25"/>
      <c r="R668" s="26">
        <v>0</v>
      </c>
      <c r="S668" s="20" t="s">
        <v>1129</v>
      </c>
      <c r="T668" s="20" t="s">
        <v>1954</v>
      </c>
    </row>
    <row r="669" spans="1:23" ht="18.75" x14ac:dyDescent="0.3">
      <c r="A669" s="19"/>
      <c r="C669" s="83" t="s">
        <v>88</v>
      </c>
      <c r="D669" s="84" t="s">
        <v>964</v>
      </c>
      <c r="E669" s="504" t="s">
        <v>2172</v>
      </c>
      <c r="F669" s="505"/>
      <c r="G669" s="505"/>
      <c r="H669" s="506"/>
      <c r="I669" s="1"/>
      <c r="J669" s="2"/>
      <c r="K669" s="80">
        <v>8.5</v>
      </c>
      <c r="L669" s="81" t="str">
        <f t="shared" si="31"/>
        <v/>
      </c>
      <c r="M669" s="80" t="s">
        <v>2170</v>
      </c>
      <c r="N669" s="388" t="s">
        <v>240</v>
      </c>
      <c r="O669" s="389"/>
      <c r="P669" s="390"/>
      <c r="Q669" s="25"/>
      <c r="R669" s="26">
        <v>37</v>
      </c>
      <c r="S669" s="20" t="s">
        <v>2172</v>
      </c>
    </row>
    <row r="670" spans="1:23" ht="18.75" hidden="1" x14ac:dyDescent="0.3">
      <c r="A670" s="19"/>
      <c r="C670" s="83" t="s">
        <v>88</v>
      </c>
      <c r="D670" s="84" t="s">
        <v>964</v>
      </c>
      <c r="E670" s="429" t="s">
        <v>765</v>
      </c>
      <c r="F670" s="430"/>
      <c r="G670" s="430" t="s">
        <v>1131</v>
      </c>
      <c r="H670" s="431"/>
      <c r="I670" s="1">
        <v>12</v>
      </c>
      <c r="J670" s="2"/>
      <c r="K670" s="80">
        <v>8.5</v>
      </c>
      <c r="L670" s="81">
        <f t="shared" si="31"/>
        <v>102</v>
      </c>
      <c r="M670" s="80" t="s">
        <v>1124</v>
      </c>
      <c r="N670" s="388" t="s">
        <v>240</v>
      </c>
      <c r="O670" s="389"/>
      <c r="P670" s="390"/>
      <c r="Q670" s="25"/>
      <c r="R670" s="26">
        <v>0</v>
      </c>
      <c r="S670" s="20" t="s">
        <v>765</v>
      </c>
      <c r="T670" s="20" t="s">
        <v>1955</v>
      </c>
    </row>
    <row r="671" spans="1:23" ht="18.75" hidden="1" x14ac:dyDescent="0.3">
      <c r="A671" s="19"/>
      <c r="C671" s="83" t="s">
        <v>88</v>
      </c>
      <c r="D671" s="84" t="s">
        <v>964</v>
      </c>
      <c r="E671" s="429" t="s">
        <v>767</v>
      </c>
      <c r="F671" s="430"/>
      <c r="G671" s="430" t="s">
        <v>1132</v>
      </c>
      <c r="H671" s="431"/>
      <c r="I671" s="1">
        <v>12</v>
      </c>
      <c r="J671" s="2"/>
      <c r="K671" s="80">
        <v>8.5</v>
      </c>
      <c r="L671" s="81">
        <f t="shared" si="31"/>
        <v>102</v>
      </c>
      <c r="M671" s="80" t="s">
        <v>1133</v>
      </c>
      <c r="N671" s="388" t="s">
        <v>240</v>
      </c>
      <c r="O671" s="389"/>
      <c r="P671" s="390"/>
      <c r="Q671" s="25"/>
      <c r="R671" s="26">
        <v>0</v>
      </c>
      <c r="S671" s="20" t="s">
        <v>767</v>
      </c>
      <c r="T671" s="20" t="s">
        <v>1956</v>
      </c>
    </row>
    <row r="672" spans="1:23" ht="18.75" hidden="1" x14ac:dyDescent="0.3">
      <c r="A672" s="19"/>
      <c r="C672" s="83" t="s">
        <v>88</v>
      </c>
      <c r="D672" s="84" t="s">
        <v>964</v>
      </c>
      <c r="E672" s="429" t="s">
        <v>2171</v>
      </c>
      <c r="F672" s="430"/>
      <c r="G672" s="430"/>
      <c r="H672" s="431"/>
      <c r="I672" s="1">
        <v>12</v>
      </c>
      <c r="J672" s="2"/>
      <c r="K672" s="80">
        <v>8.5</v>
      </c>
      <c r="L672" s="81">
        <f t="shared" si="31"/>
        <v>102</v>
      </c>
      <c r="M672" s="80" t="s">
        <v>2149</v>
      </c>
      <c r="N672" s="388" t="s">
        <v>240</v>
      </c>
      <c r="O672" s="389"/>
      <c r="P672" s="390"/>
      <c r="Q672" s="25"/>
      <c r="R672" s="26">
        <v>0</v>
      </c>
      <c r="S672" s="20" t="s">
        <v>2171</v>
      </c>
    </row>
    <row r="673" spans="1:23" ht="18.75" hidden="1" x14ac:dyDescent="0.3">
      <c r="A673" s="19"/>
      <c r="C673" s="83" t="s">
        <v>88</v>
      </c>
      <c r="D673" s="84" t="s">
        <v>964</v>
      </c>
      <c r="E673" s="429" t="s">
        <v>1134</v>
      </c>
      <c r="F673" s="430"/>
      <c r="G673" s="430" t="s">
        <v>1135</v>
      </c>
      <c r="H673" s="431"/>
      <c r="I673" s="1">
        <v>12</v>
      </c>
      <c r="J673" s="2"/>
      <c r="K673" s="80">
        <v>8.5</v>
      </c>
      <c r="L673" s="81">
        <f t="shared" si="31"/>
        <v>102</v>
      </c>
      <c r="M673" s="80" t="s">
        <v>1039</v>
      </c>
      <c r="N673" s="388" t="s">
        <v>240</v>
      </c>
      <c r="O673" s="389"/>
      <c r="P673" s="390"/>
      <c r="Q673" s="25"/>
      <c r="R673" s="26">
        <v>0</v>
      </c>
      <c r="S673" s="20" t="s">
        <v>1134</v>
      </c>
      <c r="T673" s="20" t="s">
        <v>1957</v>
      </c>
    </row>
    <row r="674" spans="1:23" ht="18.75" hidden="1" x14ac:dyDescent="0.3">
      <c r="A674" s="19"/>
      <c r="C674" s="83" t="s">
        <v>88</v>
      </c>
      <c r="D674" s="84" t="s">
        <v>964</v>
      </c>
      <c r="E674" s="429" t="s">
        <v>1136</v>
      </c>
      <c r="F674" s="430"/>
      <c r="G674" s="430" t="s">
        <v>1137</v>
      </c>
      <c r="H674" s="431"/>
      <c r="I674" s="1">
        <v>12</v>
      </c>
      <c r="J674" s="2"/>
      <c r="K674" s="80">
        <v>8.5</v>
      </c>
      <c r="L674" s="81">
        <f t="shared" si="31"/>
        <v>102</v>
      </c>
      <c r="M674" s="80" t="s">
        <v>365</v>
      </c>
      <c r="N674" s="388" t="s">
        <v>240</v>
      </c>
      <c r="O674" s="389"/>
      <c r="P674" s="390"/>
      <c r="Q674" s="25"/>
      <c r="R674" s="26">
        <v>0</v>
      </c>
      <c r="S674" s="20" t="s">
        <v>1136</v>
      </c>
      <c r="T674" s="20" t="s">
        <v>1958</v>
      </c>
    </row>
    <row r="675" spans="1:23" ht="18.75" hidden="1" x14ac:dyDescent="0.3">
      <c r="A675" s="19"/>
      <c r="C675" s="83" t="s">
        <v>88</v>
      </c>
      <c r="D675" s="84" t="s">
        <v>964</v>
      </c>
      <c r="E675" s="429" t="s">
        <v>776</v>
      </c>
      <c r="F675" s="430"/>
      <c r="G675" s="430" t="s">
        <v>1138</v>
      </c>
      <c r="H675" s="431"/>
      <c r="I675" s="1">
        <v>12</v>
      </c>
      <c r="J675" s="2"/>
      <c r="K675" s="80">
        <v>8.5</v>
      </c>
      <c r="L675" s="81">
        <f t="shared" si="31"/>
        <v>102</v>
      </c>
      <c r="M675" s="80" t="s">
        <v>1139</v>
      </c>
      <c r="N675" s="388" t="s">
        <v>240</v>
      </c>
      <c r="O675" s="389"/>
      <c r="P675" s="390"/>
      <c r="Q675" s="25"/>
      <c r="R675" s="26">
        <v>0</v>
      </c>
      <c r="S675" s="20" t="s">
        <v>776</v>
      </c>
      <c r="T675" s="20" t="s">
        <v>1959</v>
      </c>
    </row>
    <row r="676" spans="1:23" ht="18.75" hidden="1" x14ac:dyDescent="0.3">
      <c r="A676" s="19"/>
      <c r="C676" s="83" t="s">
        <v>88</v>
      </c>
      <c r="D676" s="84" t="s">
        <v>964</v>
      </c>
      <c r="E676" s="429" t="s">
        <v>778</v>
      </c>
      <c r="F676" s="430"/>
      <c r="G676" s="430" t="s">
        <v>1140</v>
      </c>
      <c r="H676" s="431"/>
      <c r="I676" s="1">
        <v>12</v>
      </c>
      <c r="J676" s="2"/>
      <c r="K676" s="80">
        <v>8.5</v>
      </c>
      <c r="L676" s="81">
        <f t="shared" si="31"/>
        <v>102</v>
      </c>
      <c r="M676" s="80" t="s">
        <v>1141</v>
      </c>
      <c r="N676" s="388" t="s">
        <v>240</v>
      </c>
      <c r="O676" s="389"/>
      <c r="P676" s="390"/>
      <c r="Q676" s="25"/>
      <c r="R676" s="26">
        <v>0</v>
      </c>
      <c r="S676" s="20" t="s">
        <v>778</v>
      </c>
      <c r="T676" s="20" t="s">
        <v>1960</v>
      </c>
    </row>
    <row r="677" spans="1:23" ht="18.75" hidden="1" x14ac:dyDescent="0.3">
      <c r="A677" s="19"/>
      <c r="C677" s="83" t="s">
        <v>88</v>
      </c>
      <c r="D677" s="84" t="s">
        <v>964</v>
      </c>
      <c r="E677" s="429" t="s">
        <v>780</v>
      </c>
      <c r="F677" s="430"/>
      <c r="G677" s="430" t="s">
        <v>1142</v>
      </c>
      <c r="H677" s="431"/>
      <c r="I677" s="1">
        <v>12</v>
      </c>
      <c r="J677" s="2"/>
      <c r="K677" s="80">
        <v>8.5</v>
      </c>
      <c r="L677" s="81">
        <f t="shared" si="31"/>
        <v>102</v>
      </c>
      <c r="M677" s="80" t="s">
        <v>1143</v>
      </c>
      <c r="N677" s="388" t="s">
        <v>240</v>
      </c>
      <c r="O677" s="389"/>
      <c r="P677" s="390"/>
      <c r="Q677" s="25"/>
      <c r="R677" s="26">
        <v>0</v>
      </c>
      <c r="S677" s="20" t="s">
        <v>780</v>
      </c>
      <c r="T677" s="20" t="s">
        <v>1961</v>
      </c>
    </row>
    <row r="678" spans="1:23" ht="18.75" hidden="1" x14ac:dyDescent="0.3">
      <c r="A678" s="19"/>
      <c r="C678" s="83" t="s">
        <v>88</v>
      </c>
      <c r="D678" s="84" t="s">
        <v>964</v>
      </c>
      <c r="E678" s="429" t="s">
        <v>782</v>
      </c>
      <c r="F678" s="430"/>
      <c r="G678" s="430" t="s">
        <v>1144</v>
      </c>
      <c r="H678" s="431"/>
      <c r="I678" s="1">
        <v>12</v>
      </c>
      <c r="J678" s="2"/>
      <c r="K678" s="80">
        <v>8.5</v>
      </c>
      <c r="L678" s="81">
        <f t="shared" si="31"/>
        <v>102</v>
      </c>
      <c r="M678" s="80" t="s">
        <v>1143</v>
      </c>
      <c r="N678" s="388" t="s">
        <v>240</v>
      </c>
      <c r="O678" s="389"/>
      <c r="P678" s="390"/>
      <c r="Q678" s="25"/>
      <c r="R678" s="26">
        <v>0</v>
      </c>
      <c r="S678" s="20" t="s">
        <v>782</v>
      </c>
      <c r="T678" s="20" t="s">
        <v>1962</v>
      </c>
    </row>
    <row r="679" spans="1:23" ht="18.75" hidden="1" x14ac:dyDescent="0.3">
      <c r="A679" s="19"/>
      <c r="C679" s="83" t="s">
        <v>88</v>
      </c>
      <c r="D679" s="84" t="s">
        <v>964</v>
      </c>
      <c r="E679" s="429" t="s">
        <v>784</v>
      </c>
      <c r="F679" s="430"/>
      <c r="G679" s="430" t="s">
        <v>1145</v>
      </c>
      <c r="H679" s="431"/>
      <c r="I679" s="1">
        <v>12</v>
      </c>
      <c r="J679" s="2"/>
      <c r="K679" s="80">
        <v>8.5</v>
      </c>
      <c r="L679" s="81">
        <f t="shared" si="31"/>
        <v>102</v>
      </c>
      <c r="M679" s="80" t="s">
        <v>1146</v>
      </c>
      <c r="N679" s="388" t="s">
        <v>240</v>
      </c>
      <c r="O679" s="389"/>
      <c r="P679" s="390"/>
      <c r="Q679" s="25"/>
      <c r="R679" s="26">
        <v>0</v>
      </c>
      <c r="S679" s="20" t="s">
        <v>784</v>
      </c>
      <c r="T679" s="20" t="s">
        <v>1963</v>
      </c>
    </row>
    <row r="680" spans="1:23" ht="18.75" hidden="1" x14ac:dyDescent="0.3">
      <c r="A680" s="19"/>
      <c r="C680" s="83" t="s">
        <v>88</v>
      </c>
      <c r="D680" s="84" t="s">
        <v>964</v>
      </c>
      <c r="E680" s="429" t="s">
        <v>787</v>
      </c>
      <c r="F680" s="430"/>
      <c r="G680" s="430" t="s">
        <v>1147</v>
      </c>
      <c r="H680" s="431"/>
      <c r="I680" s="1">
        <v>12</v>
      </c>
      <c r="J680" s="2"/>
      <c r="K680" s="80">
        <v>8.5</v>
      </c>
      <c r="L680" s="81">
        <f t="shared" si="31"/>
        <v>102</v>
      </c>
      <c r="M680" s="80" t="s">
        <v>1143</v>
      </c>
      <c r="N680" s="388" t="s">
        <v>240</v>
      </c>
      <c r="O680" s="389"/>
      <c r="P680" s="390"/>
      <c r="Q680" s="25"/>
      <c r="R680" s="26">
        <v>0</v>
      </c>
      <c r="S680" s="20" t="s">
        <v>787</v>
      </c>
      <c r="T680" s="20" t="s">
        <v>1964</v>
      </c>
    </row>
    <row r="681" spans="1:23" ht="18.75" hidden="1" x14ac:dyDescent="0.3">
      <c r="A681" s="19"/>
      <c r="C681" s="83" t="s">
        <v>88</v>
      </c>
      <c r="D681" s="84" t="s">
        <v>964</v>
      </c>
      <c r="E681" s="429" t="s">
        <v>1148</v>
      </c>
      <c r="F681" s="430"/>
      <c r="G681" s="430" t="s">
        <v>1149</v>
      </c>
      <c r="H681" s="431"/>
      <c r="I681" s="1">
        <v>12</v>
      </c>
      <c r="J681" s="2"/>
      <c r="K681" s="80">
        <v>8.5</v>
      </c>
      <c r="L681" s="81">
        <f t="shared" si="31"/>
        <v>102</v>
      </c>
      <c r="M681" s="80" t="s">
        <v>621</v>
      </c>
      <c r="N681" s="388" t="s">
        <v>240</v>
      </c>
      <c r="O681" s="389"/>
      <c r="P681" s="390"/>
      <c r="Q681" s="25"/>
      <c r="R681" s="26">
        <v>0</v>
      </c>
      <c r="S681" s="93" t="s">
        <v>1148</v>
      </c>
      <c r="T681" s="20" t="s">
        <v>1965</v>
      </c>
    </row>
    <row r="682" spans="1:23" ht="18.75" hidden="1" x14ac:dyDescent="0.3">
      <c r="A682" s="19"/>
      <c r="C682" s="83" t="s">
        <v>88</v>
      </c>
      <c r="D682" s="84" t="s">
        <v>964</v>
      </c>
      <c r="E682" s="429" t="s">
        <v>1150</v>
      </c>
      <c r="F682" s="430"/>
      <c r="G682" s="430" t="s">
        <v>1151</v>
      </c>
      <c r="H682" s="431"/>
      <c r="I682" s="1">
        <v>12</v>
      </c>
      <c r="J682" s="2"/>
      <c r="K682" s="80">
        <v>8.5</v>
      </c>
      <c r="L682" s="81">
        <f t="shared" si="31"/>
        <v>102</v>
      </c>
      <c r="M682" s="80" t="s">
        <v>1152</v>
      </c>
      <c r="N682" s="388" t="s">
        <v>240</v>
      </c>
      <c r="O682" s="389"/>
      <c r="P682" s="390"/>
      <c r="Q682" s="25"/>
      <c r="R682" s="26">
        <v>0</v>
      </c>
      <c r="S682" s="20" t="s">
        <v>1150</v>
      </c>
      <c r="T682" s="20" t="s">
        <v>1966</v>
      </c>
    </row>
    <row r="683" spans="1:23" ht="18.75" x14ac:dyDescent="0.3">
      <c r="A683" s="19"/>
      <c r="C683" s="83" t="s">
        <v>88</v>
      </c>
      <c r="D683" s="84" t="s">
        <v>961</v>
      </c>
      <c r="E683" s="429" t="s">
        <v>2115</v>
      </c>
      <c r="F683" s="430"/>
      <c r="G683" s="430"/>
      <c r="H683" s="431"/>
      <c r="I683" s="1"/>
      <c r="J683" s="2"/>
      <c r="K683" s="80">
        <v>11.5</v>
      </c>
      <c r="L683" s="81" t="str">
        <f>IF(AND(I683="",J683=""),"",(I683*K683)+(J683*(K683+2.25)))</f>
        <v/>
      </c>
      <c r="M683" s="80" t="s">
        <v>2149</v>
      </c>
      <c r="N683" s="388" t="s">
        <v>258</v>
      </c>
      <c r="O683" s="389"/>
      <c r="P683" s="390"/>
      <c r="Q683" s="25"/>
      <c r="R683" s="26">
        <v>45</v>
      </c>
      <c r="S683" s="20" t="s">
        <v>1967</v>
      </c>
      <c r="T683" s="20" t="s">
        <v>1967</v>
      </c>
    </row>
    <row r="684" spans="1:23" ht="18.75" x14ac:dyDescent="0.3">
      <c r="A684" s="19"/>
      <c r="C684" s="83" t="s">
        <v>88</v>
      </c>
      <c r="D684" s="84" t="s">
        <v>961</v>
      </c>
      <c r="E684" s="504" t="s">
        <v>2116</v>
      </c>
      <c r="F684" s="505"/>
      <c r="G684" s="505"/>
      <c r="H684" s="506"/>
      <c r="I684" s="1"/>
      <c r="J684" s="2"/>
      <c r="K684" s="80">
        <v>11.5</v>
      </c>
      <c r="L684" s="81" t="str">
        <f>IF(AND(I684="",J684=""),"",(I684*K684)+(J684*(K684+2.25)))</f>
        <v/>
      </c>
      <c r="M684" s="80" t="s">
        <v>2149</v>
      </c>
      <c r="N684" s="388" t="s">
        <v>258</v>
      </c>
      <c r="O684" s="389"/>
      <c r="P684" s="390"/>
      <c r="Q684" s="25"/>
      <c r="R684" s="26">
        <v>40</v>
      </c>
      <c r="S684" s="20" t="s">
        <v>1968</v>
      </c>
      <c r="T684" s="20" t="s">
        <v>1968</v>
      </c>
    </row>
    <row r="685" spans="1:23" ht="18.75" hidden="1" x14ac:dyDescent="0.3">
      <c r="A685" s="19"/>
      <c r="C685" s="83" t="s">
        <v>88</v>
      </c>
      <c r="D685" s="84" t="s">
        <v>964</v>
      </c>
      <c r="E685" s="429" t="s">
        <v>2117</v>
      </c>
      <c r="F685" s="430"/>
      <c r="G685" s="430"/>
      <c r="H685" s="431"/>
      <c r="I685" s="1">
        <v>12</v>
      </c>
      <c r="J685" s="2"/>
      <c r="K685" s="80">
        <v>8.5</v>
      </c>
      <c r="L685" s="81">
        <f>IF(AND(I685="",J685=""),"",(I685*K685)+(J685*(K685+2.25)))</f>
        <v>102</v>
      </c>
      <c r="M685" s="80" t="s">
        <v>2149</v>
      </c>
      <c r="N685" s="388" t="s">
        <v>240</v>
      </c>
      <c r="O685" s="389"/>
      <c r="P685" s="390"/>
      <c r="Q685" s="25"/>
      <c r="R685" s="26">
        <v>0</v>
      </c>
      <c r="S685" s="20" t="s">
        <v>1969</v>
      </c>
      <c r="T685" s="20" t="s">
        <v>1969</v>
      </c>
    </row>
    <row r="686" spans="1:23" ht="18.75" x14ac:dyDescent="0.3">
      <c r="A686" s="19"/>
      <c r="B686" s="114"/>
      <c r="C686" s="88" t="s">
        <v>88</v>
      </c>
      <c r="D686" s="84" t="s">
        <v>961</v>
      </c>
      <c r="E686" s="429" t="s">
        <v>1153</v>
      </c>
      <c r="F686" s="430"/>
      <c r="G686" s="430" t="s">
        <v>1154</v>
      </c>
      <c r="H686" s="431"/>
      <c r="I686" s="1"/>
      <c r="J686" s="2"/>
      <c r="K686" s="80">
        <v>11.5</v>
      </c>
      <c r="L686" s="81" t="str">
        <f t="shared" si="31"/>
        <v/>
      </c>
      <c r="M686" s="80" t="s">
        <v>1155</v>
      </c>
      <c r="N686" s="388" t="s">
        <v>258</v>
      </c>
      <c r="O686" s="389"/>
      <c r="P686" s="390"/>
      <c r="Q686" s="25"/>
      <c r="R686" s="26">
        <v>230</v>
      </c>
      <c r="S686" s="20" t="s">
        <v>1153</v>
      </c>
      <c r="T686" s="20" t="s">
        <v>1970</v>
      </c>
      <c r="W686" s="27"/>
    </row>
    <row r="687" spans="1:23" ht="18.75" hidden="1" x14ac:dyDescent="0.3">
      <c r="A687" s="19"/>
      <c r="C687" s="83" t="s">
        <v>88</v>
      </c>
      <c r="D687" s="84" t="s">
        <v>961</v>
      </c>
      <c r="E687" s="429" t="s">
        <v>1156</v>
      </c>
      <c r="F687" s="430"/>
      <c r="G687" s="430" t="s">
        <v>1157</v>
      </c>
      <c r="H687" s="431"/>
      <c r="I687" s="1">
        <v>12</v>
      </c>
      <c r="J687" s="2"/>
      <c r="K687" s="80">
        <v>11.5</v>
      </c>
      <c r="L687" s="81">
        <f t="shared" si="31"/>
        <v>138</v>
      </c>
      <c r="M687" s="80" t="s">
        <v>247</v>
      </c>
      <c r="N687" s="388" t="s">
        <v>258</v>
      </c>
      <c r="O687" s="389"/>
      <c r="P687" s="390"/>
      <c r="Q687" s="25"/>
      <c r="R687" s="26">
        <v>0</v>
      </c>
      <c r="S687" s="20" t="s">
        <v>1156</v>
      </c>
      <c r="T687" s="20" t="s">
        <v>1971</v>
      </c>
    </row>
    <row r="688" spans="1:23" ht="18.75" hidden="1" x14ac:dyDescent="0.3">
      <c r="A688" s="19"/>
      <c r="C688" s="83" t="s">
        <v>88</v>
      </c>
      <c r="D688" s="84" t="s">
        <v>964</v>
      </c>
      <c r="E688" s="429" t="s">
        <v>1158</v>
      </c>
      <c r="F688" s="430"/>
      <c r="G688" s="430" t="s">
        <v>1159</v>
      </c>
      <c r="H688" s="431"/>
      <c r="I688" s="1">
        <v>12</v>
      </c>
      <c r="J688" s="2"/>
      <c r="K688" s="80">
        <v>8.5</v>
      </c>
      <c r="L688" s="81">
        <f t="shared" si="31"/>
        <v>102</v>
      </c>
      <c r="M688" s="80" t="s">
        <v>1160</v>
      </c>
      <c r="N688" s="388" t="s">
        <v>240</v>
      </c>
      <c r="O688" s="389"/>
      <c r="P688" s="390"/>
      <c r="Q688" s="25"/>
      <c r="R688" s="26">
        <v>0</v>
      </c>
      <c r="S688" s="20" t="s">
        <v>1158</v>
      </c>
      <c r="T688" s="20" t="s">
        <v>1972</v>
      </c>
    </row>
    <row r="689" spans="1:20" ht="18.75" hidden="1" x14ac:dyDescent="0.3">
      <c r="A689" s="19"/>
      <c r="C689" s="83" t="s">
        <v>88</v>
      </c>
      <c r="D689" s="84" t="s">
        <v>964</v>
      </c>
      <c r="E689" s="429" t="s">
        <v>1161</v>
      </c>
      <c r="F689" s="430"/>
      <c r="G689" s="430" t="s">
        <v>1162</v>
      </c>
      <c r="H689" s="431"/>
      <c r="I689" s="1">
        <v>12</v>
      </c>
      <c r="J689" s="2"/>
      <c r="K689" s="80">
        <v>8.5</v>
      </c>
      <c r="L689" s="81">
        <f t="shared" si="31"/>
        <v>102</v>
      </c>
      <c r="M689" s="86" t="s">
        <v>365</v>
      </c>
      <c r="N689" s="388" t="s">
        <v>240</v>
      </c>
      <c r="O689" s="389"/>
      <c r="P689" s="390"/>
      <c r="Q689" s="25"/>
      <c r="R689" s="26">
        <v>0</v>
      </c>
      <c r="S689" s="20" t="s">
        <v>1161</v>
      </c>
      <c r="T689" s="20" t="s">
        <v>1973</v>
      </c>
    </row>
    <row r="690" spans="1:20" ht="18.75" hidden="1" x14ac:dyDescent="0.3">
      <c r="A690" s="19"/>
      <c r="C690" s="83" t="s">
        <v>88</v>
      </c>
      <c r="D690" s="84" t="s">
        <v>961</v>
      </c>
      <c r="E690" s="429" t="s">
        <v>1163</v>
      </c>
      <c r="F690" s="430"/>
      <c r="G690" s="430" t="s">
        <v>1164</v>
      </c>
      <c r="H690" s="431"/>
      <c r="I690" s="1">
        <v>12</v>
      </c>
      <c r="J690" s="2"/>
      <c r="K690" s="80">
        <v>11.5</v>
      </c>
      <c r="L690" s="81">
        <f t="shared" si="31"/>
        <v>138</v>
      </c>
      <c r="M690" s="86" t="s">
        <v>247</v>
      </c>
      <c r="N690" s="388" t="s">
        <v>258</v>
      </c>
      <c r="O690" s="389"/>
      <c r="P690" s="390"/>
      <c r="Q690" s="25"/>
      <c r="R690" s="26">
        <v>0</v>
      </c>
      <c r="S690" s="93" t="s">
        <v>1163</v>
      </c>
      <c r="T690" s="20" t="s">
        <v>1974</v>
      </c>
    </row>
    <row r="691" spans="1:20" ht="18.75" hidden="1" x14ac:dyDescent="0.3">
      <c r="A691" s="19"/>
      <c r="C691" s="83" t="s">
        <v>88</v>
      </c>
      <c r="D691" s="84" t="s">
        <v>964</v>
      </c>
      <c r="E691" s="429" t="s">
        <v>1165</v>
      </c>
      <c r="F691" s="430"/>
      <c r="G691" s="430" t="s">
        <v>1166</v>
      </c>
      <c r="H691" s="431"/>
      <c r="I691" s="1">
        <v>12</v>
      </c>
      <c r="J691" s="2"/>
      <c r="K691" s="80">
        <v>8.5</v>
      </c>
      <c r="L691" s="81">
        <f t="shared" si="31"/>
        <v>102</v>
      </c>
      <c r="M691" s="86" t="s">
        <v>365</v>
      </c>
      <c r="N691" s="388" t="s">
        <v>240</v>
      </c>
      <c r="O691" s="389"/>
      <c r="P691" s="390"/>
      <c r="Q691" s="25"/>
      <c r="R691" s="26">
        <v>0</v>
      </c>
      <c r="S691" s="93" t="s">
        <v>1165</v>
      </c>
      <c r="T691" s="20" t="s">
        <v>1975</v>
      </c>
    </row>
    <row r="692" spans="1:20" ht="18.75" hidden="1" x14ac:dyDescent="0.3">
      <c r="A692" s="19"/>
      <c r="C692" s="83" t="s">
        <v>88</v>
      </c>
      <c r="D692" s="84" t="s">
        <v>964</v>
      </c>
      <c r="E692" s="429" t="s">
        <v>1167</v>
      </c>
      <c r="F692" s="430"/>
      <c r="G692" s="430" t="s">
        <v>1168</v>
      </c>
      <c r="H692" s="431"/>
      <c r="I692" s="1">
        <v>12</v>
      </c>
      <c r="J692" s="2"/>
      <c r="K692" s="80">
        <v>8.5</v>
      </c>
      <c r="L692" s="81">
        <f t="shared" si="31"/>
        <v>102</v>
      </c>
      <c r="M692" s="86" t="s">
        <v>1169</v>
      </c>
      <c r="N692" s="388" t="s">
        <v>240</v>
      </c>
      <c r="O692" s="389"/>
      <c r="P692" s="390"/>
      <c r="Q692" s="25"/>
      <c r="R692" s="26">
        <v>0</v>
      </c>
      <c r="S692" s="20" t="s">
        <v>1167</v>
      </c>
      <c r="T692" s="20" t="s">
        <v>1976</v>
      </c>
    </row>
    <row r="693" spans="1:20" ht="18.75" hidden="1" x14ac:dyDescent="0.3">
      <c r="A693" s="19"/>
      <c r="C693" s="83" t="s">
        <v>88</v>
      </c>
      <c r="D693" s="84" t="s">
        <v>961</v>
      </c>
      <c r="E693" s="429" t="s">
        <v>1170</v>
      </c>
      <c r="F693" s="430"/>
      <c r="G693" s="430" t="s">
        <v>1171</v>
      </c>
      <c r="H693" s="431"/>
      <c r="I693" s="1">
        <v>12</v>
      </c>
      <c r="J693" s="2"/>
      <c r="K693" s="80">
        <v>11.5</v>
      </c>
      <c r="L693" s="81">
        <f t="shared" si="31"/>
        <v>138</v>
      </c>
      <c r="M693" s="86" t="s">
        <v>464</v>
      </c>
      <c r="N693" s="388" t="s">
        <v>258</v>
      </c>
      <c r="O693" s="389"/>
      <c r="P693" s="390"/>
      <c r="Q693" s="25"/>
      <c r="R693" s="26">
        <v>0</v>
      </c>
      <c r="S693" s="20" t="s">
        <v>1170</v>
      </c>
      <c r="T693" s="20" t="s">
        <v>1977</v>
      </c>
    </row>
    <row r="694" spans="1:20" ht="18.75" hidden="1" x14ac:dyDescent="0.3">
      <c r="A694" s="19"/>
      <c r="C694" s="83" t="s">
        <v>88</v>
      </c>
      <c r="D694" s="84" t="s">
        <v>961</v>
      </c>
      <c r="E694" s="429" t="s">
        <v>1172</v>
      </c>
      <c r="F694" s="430"/>
      <c r="G694" s="430" t="s">
        <v>1173</v>
      </c>
      <c r="H694" s="431"/>
      <c r="I694" s="1">
        <v>12</v>
      </c>
      <c r="J694" s="2"/>
      <c r="K694" s="80">
        <v>11.5</v>
      </c>
      <c r="L694" s="81">
        <f t="shared" si="31"/>
        <v>138</v>
      </c>
      <c r="M694" s="86" t="s">
        <v>464</v>
      </c>
      <c r="N694" s="388" t="s">
        <v>258</v>
      </c>
      <c r="O694" s="389"/>
      <c r="P694" s="390"/>
      <c r="Q694" s="25"/>
      <c r="R694" s="26">
        <v>0</v>
      </c>
      <c r="S694" s="20" t="s">
        <v>1172</v>
      </c>
      <c r="T694" s="20" t="s">
        <v>1978</v>
      </c>
    </row>
    <row r="695" spans="1:20" ht="18.75" hidden="1" x14ac:dyDescent="0.3">
      <c r="A695" s="19"/>
      <c r="C695" s="83" t="s">
        <v>88</v>
      </c>
      <c r="D695" s="84" t="s">
        <v>1014</v>
      </c>
      <c r="E695" s="504" t="s">
        <v>1174</v>
      </c>
      <c r="F695" s="505"/>
      <c r="G695" s="505" t="s">
        <v>1175</v>
      </c>
      <c r="H695" s="506"/>
      <c r="I695" s="1"/>
      <c r="J695" s="2"/>
      <c r="K695" s="80">
        <v>20</v>
      </c>
      <c r="L695" s="81" t="str">
        <f t="shared" si="31"/>
        <v/>
      </c>
      <c r="M695" s="86" t="s">
        <v>464</v>
      </c>
      <c r="N695" s="388" t="s">
        <v>357</v>
      </c>
      <c r="O695" s="389"/>
      <c r="P695" s="390"/>
      <c r="Q695" s="25"/>
      <c r="R695" s="26">
        <v>39</v>
      </c>
      <c r="S695" s="20" t="s">
        <v>1174</v>
      </c>
      <c r="T695" s="20" t="s">
        <v>1979</v>
      </c>
    </row>
    <row r="696" spans="1:20" ht="18.75" hidden="1" x14ac:dyDescent="0.3">
      <c r="A696" s="19"/>
      <c r="C696" s="83" t="s">
        <v>88</v>
      </c>
      <c r="D696" s="84" t="s">
        <v>961</v>
      </c>
      <c r="E696" s="429" t="s">
        <v>1176</v>
      </c>
      <c r="F696" s="430"/>
      <c r="G696" s="430" t="s">
        <v>1177</v>
      </c>
      <c r="H696" s="431"/>
      <c r="I696" s="1">
        <v>12</v>
      </c>
      <c r="J696" s="2"/>
      <c r="K696" s="80">
        <v>11.5</v>
      </c>
      <c r="L696" s="81">
        <f t="shared" si="31"/>
        <v>138</v>
      </c>
      <c r="M696" s="86" t="s">
        <v>464</v>
      </c>
      <c r="N696" s="388" t="s">
        <v>258</v>
      </c>
      <c r="O696" s="389"/>
      <c r="P696" s="390"/>
      <c r="Q696" s="25"/>
      <c r="R696" s="26">
        <v>0</v>
      </c>
      <c r="S696" s="20" t="s">
        <v>1176</v>
      </c>
      <c r="T696" s="20" t="s">
        <v>1980</v>
      </c>
    </row>
    <row r="697" spans="1:20" ht="18.75" hidden="1" x14ac:dyDescent="0.3">
      <c r="A697" s="19"/>
      <c r="C697" s="83" t="s">
        <v>88</v>
      </c>
      <c r="D697" s="84" t="s">
        <v>961</v>
      </c>
      <c r="E697" s="429" t="s">
        <v>1178</v>
      </c>
      <c r="F697" s="430"/>
      <c r="G697" s="430" t="s">
        <v>1179</v>
      </c>
      <c r="H697" s="431"/>
      <c r="I697" s="1">
        <v>12</v>
      </c>
      <c r="J697" s="2"/>
      <c r="K697" s="80">
        <v>11.5</v>
      </c>
      <c r="L697" s="81">
        <f t="shared" si="31"/>
        <v>138</v>
      </c>
      <c r="M697" s="86" t="s">
        <v>464</v>
      </c>
      <c r="N697" s="388" t="s">
        <v>258</v>
      </c>
      <c r="O697" s="389"/>
      <c r="P697" s="390"/>
      <c r="Q697" s="25"/>
      <c r="R697" s="26">
        <v>0</v>
      </c>
      <c r="S697" s="20" t="s">
        <v>1178</v>
      </c>
      <c r="T697" s="20" t="s">
        <v>1981</v>
      </c>
    </row>
    <row r="698" spans="1:20" ht="18.75" hidden="1" x14ac:dyDescent="0.3">
      <c r="A698" s="19"/>
      <c r="C698" s="83" t="s">
        <v>88</v>
      </c>
      <c r="D698" s="84" t="s">
        <v>1014</v>
      </c>
      <c r="E698" s="429" t="s">
        <v>1180</v>
      </c>
      <c r="F698" s="430"/>
      <c r="G698" s="430" t="s">
        <v>1181</v>
      </c>
      <c r="H698" s="431"/>
      <c r="I698" s="1">
        <v>12</v>
      </c>
      <c r="J698" s="2"/>
      <c r="K698" s="80">
        <v>20</v>
      </c>
      <c r="L698" s="81">
        <f t="shared" si="31"/>
        <v>240</v>
      </c>
      <c r="M698" s="86" t="s">
        <v>464</v>
      </c>
      <c r="N698" s="388" t="s">
        <v>357</v>
      </c>
      <c r="O698" s="389"/>
      <c r="P698" s="390"/>
      <c r="Q698" s="25"/>
      <c r="R698" s="26">
        <v>0</v>
      </c>
      <c r="S698" s="20" t="s">
        <v>1180</v>
      </c>
      <c r="T698" s="20" t="s">
        <v>1982</v>
      </c>
    </row>
    <row r="699" spans="1:20" ht="18.75" hidden="1" x14ac:dyDescent="0.3">
      <c r="A699" s="19"/>
      <c r="C699" s="83" t="s">
        <v>88</v>
      </c>
      <c r="D699" s="84" t="s">
        <v>961</v>
      </c>
      <c r="E699" s="429" t="s">
        <v>2167</v>
      </c>
      <c r="F699" s="430"/>
      <c r="G699" s="430"/>
      <c r="H699" s="431"/>
      <c r="I699" s="1">
        <v>12</v>
      </c>
      <c r="J699" s="2"/>
      <c r="K699" s="80">
        <v>11.5</v>
      </c>
      <c r="L699" s="81">
        <f t="shared" si="31"/>
        <v>138</v>
      </c>
      <c r="M699" s="86" t="s">
        <v>464</v>
      </c>
      <c r="N699" s="388" t="s">
        <v>258</v>
      </c>
      <c r="O699" s="389"/>
      <c r="P699" s="390"/>
      <c r="Q699" s="25"/>
      <c r="R699" s="26">
        <v>0</v>
      </c>
      <c r="S699" s="20" t="s">
        <v>2167</v>
      </c>
    </row>
    <row r="700" spans="1:20" ht="18.75" hidden="1" x14ac:dyDescent="0.3">
      <c r="A700" s="19"/>
      <c r="C700" s="83" t="s">
        <v>88</v>
      </c>
      <c r="D700" s="84" t="s">
        <v>1014</v>
      </c>
      <c r="E700" s="429" t="s">
        <v>1182</v>
      </c>
      <c r="F700" s="430"/>
      <c r="G700" s="430" t="s">
        <v>1183</v>
      </c>
      <c r="H700" s="431"/>
      <c r="I700" s="1">
        <v>12</v>
      </c>
      <c r="J700" s="2"/>
      <c r="K700" s="80">
        <v>20</v>
      </c>
      <c r="L700" s="81">
        <f t="shared" si="31"/>
        <v>240</v>
      </c>
      <c r="M700" s="86" t="s">
        <v>464</v>
      </c>
      <c r="N700" s="388" t="s">
        <v>357</v>
      </c>
      <c r="O700" s="389"/>
      <c r="P700" s="390"/>
      <c r="Q700" s="25"/>
      <c r="R700" s="26">
        <v>0</v>
      </c>
      <c r="S700" s="20" t="s">
        <v>1182</v>
      </c>
      <c r="T700" s="20" t="s">
        <v>1983</v>
      </c>
    </row>
    <row r="701" spans="1:20" ht="18.75" hidden="1" x14ac:dyDescent="0.3">
      <c r="A701" s="19"/>
      <c r="C701" s="83" t="s">
        <v>88</v>
      </c>
      <c r="D701" s="84" t="s">
        <v>1014</v>
      </c>
      <c r="E701" s="429" t="s">
        <v>1184</v>
      </c>
      <c r="F701" s="430"/>
      <c r="G701" s="430" t="s">
        <v>1185</v>
      </c>
      <c r="H701" s="431"/>
      <c r="I701" s="1">
        <v>12</v>
      </c>
      <c r="J701" s="2"/>
      <c r="K701" s="80">
        <v>20</v>
      </c>
      <c r="L701" s="81">
        <f t="shared" si="31"/>
        <v>240</v>
      </c>
      <c r="M701" s="86" t="s">
        <v>464</v>
      </c>
      <c r="N701" s="388" t="s">
        <v>357</v>
      </c>
      <c r="O701" s="389"/>
      <c r="P701" s="390"/>
      <c r="Q701" s="25"/>
      <c r="R701" s="26">
        <v>0</v>
      </c>
      <c r="S701" s="93" t="s">
        <v>1184</v>
      </c>
      <c r="T701" s="20" t="s">
        <v>1984</v>
      </c>
    </row>
    <row r="702" spans="1:20" ht="18.75" hidden="1" x14ac:dyDescent="0.3">
      <c r="A702" s="19"/>
      <c r="C702" s="83" t="s">
        <v>88</v>
      </c>
      <c r="D702" s="84" t="s">
        <v>964</v>
      </c>
      <c r="E702" s="429" t="s">
        <v>1186</v>
      </c>
      <c r="F702" s="430"/>
      <c r="G702" s="430" t="s">
        <v>1187</v>
      </c>
      <c r="H702" s="431"/>
      <c r="I702" s="1">
        <v>12</v>
      </c>
      <c r="J702" s="2"/>
      <c r="K702" s="80">
        <v>8.5</v>
      </c>
      <c r="L702" s="81">
        <f t="shared" si="31"/>
        <v>102</v>
      </c>
      <c r="M702" s="80" t="s">
        <v>464</v>
      </c>
      <c r="N702" s="388" t="s">
        <v>240</v>
      </c>
      <c r="O702" s="389"/>
      <c r="P702" s="390"/>
      <c r="Q702" s="25"/>
      <c r="R702" s="26">
        <v>0</v>
      </c>
      <c r="S702" s="93" t="s">
        <v>1186</v>
      </c>
      <c r="T702" s="20" t="s">
        <v>1985</v>
      </c>
    </row>
    <row r="703" spans="1:20" ht="18.75" hidden="1" x14ac:dyDescent="0.3">
      <c r="A703" s="19"/>
      <c r="C703" s="83" t="s">
        <v>88</v>
      </c>
      <c r="D703" s="84" t="s">
        <v>964</v>
      </c>
      <c r="E703" s="429" t="s">
        <v>1188</v>
      </c>
      <c r="F703" s="430"/>
      <c r="G703" s="430" t="s">
        <v>1189</v>
      </c>
      <c r="H703" s="431"/>
      <c r="I703" s="1">
        <v>12</v>
      </c>
      <c r="J703" s="2"/>
      <c r="K703" s="80">
        <v>8.5</v>
      </c>
      <c r="L703" s="81">
        <f t="shared" si="31"/>
        <v>102</v>
      </c>
      <c r="M703" s="80" t="s">
        <v>464</v>
      </c>
      <c r="N703" s="388" t="s">
        <v>240</v>
      </c>
      <c r="O703" s="389"/>
      <c r="P703" s="390"/>
      <c r="Q703" s="25"/>
      <c r="R703" s="26">
        <v>0</v>
      </c>
      <c r="S703" s="20" t="s">
        <v>1188</v>
      </c>
      <c r="T703" s="20" t="s">
        <v>1986</v>
      </c>
    </row>
    <row r="704" spans="1:20" ht="18.75" hidden="1" x14ac:dyDescent="0.3">
      <c r="A704" s="19"/>
      <c r="C704" s="83" t="s">
        <v>88</v>
      </c>
      <c r="D704" s="84" t="s">
        <v>961</v>
      </c>
      <c r="E704" s="429" t="s">
        <v>1190</v>
      </c>
      <c r="F704" s="430"/>
      <c r="G704" s="430" t="s">
        <v>1191</v>
      </c>
      <c r="H704" s="431"/>
      <c r="I704" s="1">
        <v>12</v>
      </c>
      <c r="J704" s="2"/>
      <c r="K704" s="80">
        <v>11.5</v>
      </c>
      <c r="L704" s="81">
        <f t="shared" si="31"/>
        <v>138</v>
      </c>
      <c r="M704" s="86" t="s">
        <v>464</v>
      </c>
      <c r="N704" s="388" t="s">
        <v>258</v>
      </c>
      <c r="O704" s="389"/>
      <c r="P704" s="390"/>
      <c r="Q704" s="25"/>
      <c r="R704" s="26">
        <v>0</v>
      </c>
      <c r="S704" s="20" t="s">
        <v>1190</v>
      </c>
      <c r="T704" s="20" t="s">
        <v>1987</v>
      </c>
    </row>
    <row r="705" spans="1:20" ht="18.75" hidden="1" x14ac:dyDescent="0.3">
      <c r="A705" s="19"/>
      <c r="C705" s="83" t="s">
        <v>88</v>
      </c>
      <c r="D705" s="84" t="s">
        <v>961</v>
      </c>
      <c r="E705" s="429" t="s">
        <v>1192</v>
      </c>
      <c r="F705" s="430"/>
      <c r="G705" s="430" t="s">
        <v>1193</v>
      </c>
      <c r="H705" s="431"/>
      <c r="I705" s="1">
        <v>12</v>
      </c>
      <c r="J705" s="2"/>
      <c r="K705" s="80">
        <v>11.5</v>
      </c>
      <c r="L705" s="81">
        <f t="shared" si="31"/>
        <v>138</v>
      </c>
      <c r="M705" s="86" t="s">
        <v>464</v>
      </c>
      <c r="N705" s="388" t="s">
        <v>258</v>
      </c>
      <c r="O705" s="389"/>
      <c r="P705" s="390"/>
      <c r="Q705" s="25"/>
      <c r="R705" s="26">
        <v>0</v>
      </c>
      <c r="S705" s="20" t="s">
        <v>1192</v>
      </c>
      <c r="T705" s="20" t="s">
        <v>1988</v>
      </c>
    </row>
    <row r="706" spans="1:20" ht="18.75" hidden="1" x14ac:dyDescent="0.3">
      <c r="A706" s="19"/>
      <c r="C706" s="83" t="s">
        <v>88</v>
      </c>
      <c r="D706" s="84" t="s">
        <v>961</v>
      </c>
      <c r="E706" s="429" t="s">
        <v>1194</v>
      </c>
      <c r="F706" s="430"/>
      <c r="G706" s="430" t="s">
        <v>463</v>
      </c>
      <c r="H706" s="431"/>
      <c r="I706" s="1">
        <v>12</v>
      </c>
      <c r="J706" s="2"/>
      <c r="K706" s="80">
        <v>11.5</v>
      </c>
      <c r="L706" s="81">
        <f t="shared" si="31"/>
        <v>138</v>
      </c>
      <c r="M706" s="80" t="s">
        <v>464</v>
      </c>
      <c r="N706" s="388" t="s">
        <v>258</v>
      </c>
      <c r="O706" s="389"/>
      <c r="P706" s="390"/>
      <c r="Q706" s="25"/>
      <c r="R706" s="26">
        <v>0</v>
      </c>
      <c r="S706" s="20" t="s">
        <v>1194</v>
      </c>
      <c r="T706" s="20" t="s">
        <v>1989</v>
      </c>
    </row>
    <row r="707" spans="1:20" ht="18.75" hidden="1" x14ac:dyDescent="0.3">
      <c r="A707" s="19"/>
      <c r="C707" s="83" t="s">
        <v>88</v>
      </c>
      <c r="D707" s="84" t="s">
        <v>1014</v>
      </c>
      <c r="E707" s="429" t="s">
        <v>1195</v>
      </c>
      <c r="F707" s="430"/>
      <c r="G707" s="430" t="s">
        <v>1196</v>
      </c>
      <c r="H707" s="431"/>
      <c r="I707" s="1">
        <v>12</v>
      </c>
      <c r="J707" s="2"/>
      <c r="K707" s="80">
        <v>20</v>
      </c>
      <c r="L707" s="81">
        <f t="shared" si="31"/>
        <v>240</v>
      </c>
      <c r="M707" s="80" t="s">
        <v>464</v>
      </c>
      <c r="N707" s="388" t="s">
        <v>357</v>
      </c>
      <c r="O707" s="389"/>
      <c r="P707" s="390"/>
      <c r="Q707" s="25"/>
      <c r="R707" s="26">
        <v>0</v>
      </c>
      <c r="S707" s="20" t="s">
        <v>1195</v>
      </c>
      <c r="T707" s="20" t="s">
        <v>1990</v>
      </c>
    </row>
    <row r="708" spans="1:20" ht="18.75" hidden="1" x14ac:dyDescent="0.3">
      <c r="A708" s="19"/>
      <c r="C708" s="83" t="s">
        <v>88</v>
      </c>
      <c r="D708" s="84" t="s">
        <v>961</v>
      </c>
      <c r="E708" s="429" t="s">
        <v>1197</v>
      </c>
      <c r="F708" s="430"/>
      <c r="G708" s="430" t="s">
        <v>1198</v>
      </c>
      <c r="H708" s="431"/>
      <c r="I708" s="1">
        <v>12</v>
      </c>
      <c r="J708" s="2"/>
      <c r="K708" s="80">
        <v>11.5</v>
      </c>
      <c r="L708" s="81">
        <f t="shared" si="31"/>
        <v>138</v>
      </c>
      <c r="M708" s="80" t="s">
        <v>464</v>
      </c>
      <c r="N708" s="388" t="s">
        <v>258</v>
      </c>
      <c r="O708" s="389"/>
      <c r="P708" s="390"/>
      <c r="Q708" s="25"/>
      <c r="R708" s="26">
        <v>0</v>
      </c>
      <c r="S708" s="93" t="s">
        <v>1197</v>
      </c>
      <c r="T708" s="20" t="s">
        <v>1991</v>
      </c>
    </row>
    <row r="709" spans="1:20" ht="18.75" hidden="1" x14ac:dyDescent="0.3">
      <c r="A709" s="19"/>
      <c r="C709" s="83" t="s">
        <v>88</v>
      </c>
      <c r="D709" s="84" t="s">
        <v>1014</v>
      </c>
      <c r="E709" s="429" t="s">
        <v>1199</v>
      </c>
      <c r="F709" s="430"/>
      <c r="G709" s="430" t="s">
        <v>1200</v>
      </c>
      <c r="H709" s="431"/>
      <c r="I709" s="1">
        <v>12</v>
      </c>
      <c r="J709" s="2"/>
      <c r="K709" s="80">
        <v>20</v>
      </c>
      <c r="L709" s="81">
        <f t="shared" si="31"/>
        <v>240</v>
      </c>
      <c r="M709" s="80" t="s">
        <v>464</v>
      </c>
      <c r="N709" s="388" t="s">
        <v>357</v>
      </c>
      <c r="O709" s="389"/>
      <c r="P709" s="390"/>
      <c r="Q709" s="25"/>
      <c r="R709" s="26">
        <v>0</v>
      </c>
      <c r="S709" s="20" t="s">
        <v>1199</v>
      </c>
      <c r="T709" s="20" t="s">
        <v>1992</v>
      </c>
    </row>
    <row r="710" spans="1:20" ht="18.75" hidden="1" x14ac:dyDescent="0.3">
      <c r="A710" s="19"/>
      <c r="C710" s="83" t="s">
        <v>88</v>
      </c>
      <c r="D710" s="84" t="s">
        <v>1014</v>
      </c>
      <c r="E710" s="429" t="s">
        <v>1201</v>
      </c>
      <c r="F710" s="430"/>
      <c r="G710" s="430" t="s">
        <v>1202</v>
      </c>
      <c r="H710" s="431"/>
      <c r="I710" s="1">
        <v>12</v>
      </c>
      <c r="J710" s="2"/>
      <c r="K710" s="80">
        <v>20</v>
      </c>
      <c r="L710" s="81">
        <f t="shared" si="31"/>
        <v>240</v>
      </c>
      <c r="M710" s="80" t="s">
        <v>464</v>
      </c>
      <c r="N710" s="388" t="s">
        <v>357</v>
      </c>
      <c r="O710" s="389"/>
      <c r="P710" s="390"/>
      <c r="Q710" s="25"/>
      <c r="R710" s="26">
        <v>0</v>
      </c>
      <c r="S710" s="20" t="s">
        <v>1201</v>
      </c>
      <c r="T710" s="20" t="s">
        <v>1993</v>
      </c>
    </row>
    <row r="711" spans="1:20" ht="18.75" hidden="1" x14ac:dyDescent="0.3">
      <c r="A711" s="19"/>
      <c r="C711" s="83" t="s">
        <v>88</v>
      </c>
      <c r="D711" s="84" t="s">
        <v>1014</v>
      </c>
      <c r="E711" s="429" t="s">
        <v>1203</v>
      </c>
      <c r="F711" s="430"/>
      <c r="G711" s="430" t="s">
        <v>1204</v>
      </c>
      <c r="H711" s="431"/>
      <c r="I711" s="1">
        <v>12</v>
      </c>
      <c r="J711" s="2"/>
      <c r="K711" s="80">
        <v>20</v>
      </c>
      <c r="L711" s="81">
        <f t="shared" si="31"/>
        <v>240</v>
      </c>
      <c r="M711" s="80" t="s">
        <v>464</v>
      </c>
      <c r="N711" s="388" t="s">
        <v>357</v>
      </c>
      <c r="O711" s="389"/>
      <c r="P711" s="390"/>
      <c r="Q711" s="25"/>
      <c r="R711" s="26">
        <v>0</v>
      </c>
      <c r="S711" s="20" t="s">
        <v>1203</v>
      </c>
      <c r="T711" s="20" t="s">
        <v>1994</v>
      </c>
    </row>
    <row r="712" spans="1:20" ht="18.75" hidden="1" x14ac:dyDescent="0.3">
      <c r="A712" s="19"/>
      <c r="C712" s="83" t="s">
        <v>88</v>
      </c>
      <c r="D712" s="84" t="s">
        <v>964</v>
      </c>
      <c r="E712" s="429" t="s">
        <v>1205</v>
      </c>
      <c r="F712" s="430"/>
      <c r="G712" s="430" t="s">
        <v>1206</v>
      </c>
      <c r="H712" s="431"/>
      <c r="I712" s="1">
        <v>12</v>
      </c>
      <c r="J712" s="2"/>
      <c r="K712" s="80">
        <v>8.5</v>
      </c>
      <c r="L712" s="81">
        <f t="shared" si="31"/>
        <v>102</v>
      </c>
      <c r="M712" s="80" t="s">
        <v>464</v>
      </c>
      <c r="N712" s="388" t="s">
        <v>240</v>
      </c>
      <c r="O712" s="389"/>
      <c r="P712" s="390"/>
      <c r="Q712" s="25"/>
      <c r="R712" s="26">
        <v>0</v>
      </c>
      <c r="S712" s="20" t="s">
        <v>1205</v>
      </c>
      <c r="T712" s="20" t="s">
        <v>1995</v>
      </c>
    </row>
    <row r="713" spans="1:20" ht="18.75" hidden="1" x14ac:dyDescent="0.3">
      <c r="A713" s="19"/>
      <c r="C713" s="83" t="s">
        <v>88</v>
      </c>
      <c r="D713" s="84" t="s">
        <v>1014</v>
      </c>
      <c r="E713" s="429" t="s">
        <v>1207</v>
      </c>
      <c r="F713" s="430"/>
      <c r="G713" s="430" t="s">
        <v>1208</v>
      </c>
      <c r="H713" s="431"/>
      <c r="I713" s="1">
        <v>12</v>
      </c>
      <c r="J713" s="2"/>
      <c r="K713" s="80">
        <v>20</v>
      </c>
      <c r="L713" s="81">
        <f t="shared" si="31"/>
        <v>240</v>
      </c>
      <c r="M713" s="80" t="s">
        <v>1209</v>
      </c>
      <c r="N713" s="388" t="s">
        <v>357</v>
      </c>
      <c r="O713" s="389"/>
      <c r="P713" s="390"/>
      <c r="Q713" s="25"/>
      <c r="R713" s="26">
        <v>0</v>
      </c>
      <c r="S713" s="20" t="s">
        <v>1207</v>
      </c>
      <c r="T713" s="20" t="s">
        <v>1996</v>
      </c>
    </row>
    <row r="714" spans="1:20" ht="18.75" hidden="1" x14ac:dyDescent="0.3">
      <c r="A714" s="19"/>
      <c r="C714" s="83" t="s">
        <v>88</v>
      </c>
      <c r="D714" s="84" t="s">
        <v>961</v>
      </c>
      <c r="E714" s="429" t="s">
        <v>1210</v>
      </c>
      <c r="F714" s="430"/>
      <c r="G714" s="430" t="s">
        <v>1211</v>
      </c>
      <c r="H714" s="431"/>
      <c r="I714" s="1">
        <v>12</v>
      </c>
      <c r="J714" s="2"/>
      <c r="K714" s="80">
        <v>11.5</v>
      </c>
      <c r="L714" s="81">
        <f t="shared" si="31"/>
        <v>138</v>
      </c>
      <c r="M714" s="80" t="s">
        <v>464</v>
      </c>
      <c r="N714" s="388" t="s">
        <v>258</v>
      </c>
      <c r="O714" s="389"/>
      <c r="P714" s="390"/>
      <c r="Q714" s="25"/>
      <c r="R714" s="26">
        <v>0</v>
      </c>
      <c r="S714" s="20" t="s">
        <v>1210</v>
      </c>
      <c r="T714" s="20" t="s">
        <v>1997</v>
      </c>
    </row>
    <row r="715" spans="1:20" ht="18.75" hidden="1" x14ac:dyDescent="0.3">
      <c r="A715" s="19"/>
      <c r="C715" s="83" t="s">
        <v>88</v>
      </c>
      <c r="D715" s="84" t="s">
        <v>961</v>
      </c>
      <c r="E715" s="429" t="s">
        <v>1212</v>
      </c>
      <c r="F715" s="430"/>
      <c r="G715" s="430" t="s">
        <v>1213</v>
      </c>
      <c r="H715" s="431"/>
      <c r="I715" s="1">
        <v>12</v>
      </c>
      <c r="J715" s="2"/>
      <c r="K715" s="80">
        <v>11.5</v>
      </c>
      <c r="L715" s="81">
        <f t="shared" si="31"/>
        <v>138</v>
      </c>
      <c r="M715" s="80" t="s">
        <v>464</v>
      </c>
      <c r="N715" s="388" t="s">
        <v>258</v>
      </c>
      <c r="O715" s="389"/>
      <c r="P715" s="390"/>
      <c r="Q715" s="25"/>
      <c r="R715" s="26">
        <v>0</v>
      </c>
      <c r="S715" s="20" t="s">
        <v>1212</v>
      </c>
      <c r="T715" s="20" t="s">
        <v>1998</v>
      </c>
    </row>
    <row r="716" spans="1:20" ht="18.75" hidden="1" x14ac:dyDescent="0.3">
      <c r="A716" s="19"/>
      <c r="C716" s="83" t="s">
        <v>88</v>
      </c>
      <c r="D716" s="84" t="s">
        <v>964</v>
      </c>
      <c r="E716" s="429" t="s">
        <v>1214</v>
      </c>
      <c r="F716" s="430"/>
      <c r="G716" s="430" t="s">
        <v>1215</v>
      </c>
      <c r="H716" s="431"/>
      <c r="I716" s="1">
        <v>12</v>
      </c>
      <c r="J716" s="2"/>
      <c r="K716" s="80">
        <v>8.5</v>
      </c>
      <c r="L716" s="81">
        <f t="shared" ref="L716" si="33">IF(AND(I716="",J716=""),"",(I716*K716)+(J716*(K716+2.25)))</f>
        <v>102</v>
      </c>
      <c r="M716" s="80" t="s">
        <v>464</v>
      </c>
      <c r="N716" s="388" t="s">
        <v>240</v>
      </c>
      <c r="O716" s="389"/>
      <c r="P716" s="390"/>
      <c r="Q716" s="25"/>
      <c r="R716" s="26">
        <v>0</v>
      </c>
      <c r="S716" s="20" t="s">
        <v>1214</v>
      </c>
      <c r="T716" s="20" t="s">
        <v>1999</v>
      </c>
    </row>
    <row r="717" spans="1:20" ht="18.75" hidden="1" x14ac:dyDescent="0.3">
      <c r="A717" s="19"/>
      <c r="C717" s="83" t="s">
        <v>88</v>
      </c>
      <c r="D717" s="84" t="s">
        <v>964</v>
      </c>
      <c r="E717" s="429" t="s">
        <v>1214</v>
      </c>
      <c r="F717" s="430"/>
      <c r="G717" s="430" t="s">
        <v>1215</v>
      </c>
      <c r="H717" s="431"/>
      <c r="I717" s="1"/>
      <c r="J717" s="2"/>
      <c r="K717" s="80">
        <v>8.5</v>
      </c>
      <c r="L717" s="81" t="str">
        <f t="shared" ref="L717" si="34">IF(AND(I717="",J717=""),"",(I717*K717)+(J717*(K717+2.25)))</f>
        <v/>
      </c>
      <c r="M717" s="80" t="s">
        <v>464</v>
      </c>
      <c r="N717" s="388" t="s">
        <v>240</v>
      </c>
      <c r="O717" s="389"/>
      <c r="P717" s="390"/>
      <c r="Q717" s="25"/>
      <c r="R717" s="26">
        <v>30</v>
      </c>
      <c r="S717" s="20" t="s">
        <v>2000</v>
      </c>
      <c r="T717" s="20" t="s">
        <v>2000</v>
      </c>
    </row>
    <row r="718" spans="1:20" ht="18.75" hidden="1" x14ac:dyDescent="0.3">
      <c r="A718" s="19"/>
      <c r="C718" s="83" t="s">
        <v>88</v>
      </c>
      <c r="D718" s="84" t="s">
        <v>964</v>
      </c>
      <c r="E718" s="429" t="s">
        <v>1216</v>
      </c>
      <c r="F718" s="430"/>
      <c r="G718" s="430" t="s">
        <v>1217</v>
      </c>
      <c r="H718" s="431"/>
      <c r="I718" s="1">
        <v>12</v>
      </c>
      <c r="J718" s="2"/>
      <c r="K718" s="80">
        <v>8.5</v>
      </c>
      <c r="L718" s="81">
        <f t="shared" si="31"/>
        <v>102</v>
      </c>
      <c r="M718" s="80" t="s">
        <v>464</v>
      </c>
      <c r="N718" s="388" t="s">
        <v>240</v>
      </c>
      <c r="O718" s="389"/>
      <c r="P718" s="390"/>
      <c r="Q718" s="25"/>
      <c r="R718" s="26">
        <v>0</v>
      </c>
      <c r="S718" s="20" t="s">
        <v>1216</v>
      </c>
      <c r="T718" s="20" t="s">
        <v>2001</v>
      </c>
    </row>
    <row r="719" spans="1:20" ht="18.75" hidden="1" x14ac:dyDescent="0.3">
      <c r="A719" s="19"/>
      <c r="C719" s="83" t="s">
        <v>88</v>
      </c>
      <c r="D719" s="84" t="s">
        <v>964</v>
      </c>
      <c r="E719" s="429" t="s">
        <v>1218</v>
      </c>
      <c r="F719" s="430"/>
      <c r="G719" s="430" t="s">
        <v>1219</v>
      </c>
      <c r="H719" s="431"/>
      <c r="I719" s="1">
        <v>12</v>
      </c>
      <c r="J719" s="2"/>
      <c r="K719" s="80">
        <v>8.5</v>
      </c>
      <c r="L719" s="81">
        <f t="shared" si="31"/>
        <v>102</v>
      </c>
      <c r="M719" s="80" t="s">
        <v>459</v>
      </c>
      <c r="N719" s="388" t="s">
        <v>240</v>
      </c>
      <c r="O719" s="389"/>
      <c r="P719" s="390"/>
      <c r="Q719" s="25"/>
      <c r="R719" s="26">
        <v>0</v>
      </c>
      <c r="S719" s="20" t="s">
        <v>1218</v>
      </c>
      <c r="T719" s="20" t="s">
        <v>2002</v>
      </c>
    </row>
    <row r="720" spans="1:20" ht="18.75" hidden="1" x14ac:dyDescent="0.3">
      <c r="A720" s="19"/>
      <c r="C720" s="83" t="s">
        <v>88</v>
      </c>
      <c r="D720" s="84" t="s">
        <v>961</v>
      </c>
      <c r="E720" s="429" t="s">
        <v>1220</v>
      </c>
      <c r="F720" s="430"/>
      <c r="G720" s="430" t="s">
        <v>1221</v>
      </c>
      <c r="H720" s="431"/>
      <c r="I720" s="1">
        <v>12</v>
      </c>
      <c r="J720" s="2"/>
      <c r="K720" s="80">
        <v>11.5</v>
      </c>
      <c r="L720" s="81">
        <f t="shared" ref="L720:L787" si="35">IF(AND(I720="",J720=""),"",(I720*K720)+(J720*(K720+2.25)))</f>
        <v>138</v>
      </c>
      <c r="M720" s="86" t="s">
        <v>464</v>
      </c>
      <c r="N720" s="388" t="s">
        <v>258</v>
      </c>
      <c r="O720" s="389"/>
      <c r="P720" s="390"/>
      <c r="Q720" s="25"/>
      <c r="R720" s="26">
        <v>0</v>
      </c>
      <c r="S720" s="93" t="s">
        <v>1220</v>
      </c>
      <c r="T720" s="20" t="s">
        <v>2003</v>
      </c>
    </row>
    <row r="721" spans="1:20" ht="18.75" hidden="1" x14ac:dyDescent="0.3">
      <c r="A721" s="19"/>
      <c r="C721" s="83" t="s">
        <v>88</v>
      </c>
      <c r="D721" s="84" t="s">
        <v>961</v>
      </c>
      <c r="E721" s="429" t="s">
        <v>1222</v>
      </c>
      <c r="F721" s="430"/>
      <c r="G721" s="430" t="s">
        <v>1223</v>
      </c>
      <c r="H721" s="431"/>
      <c r="I721" s="1">
        <v>12</v>
      </c>
      <c r="J721" s="2"/>
      <c r="K721" s="80">
        <v>11.5</v>
      </c>
      <c r="L721" s="81">
        <f t="shared" si="35"/>
        <v>138</v>
      </c>
      <c r="M721" s="80" t="s">
        <v>464</v>
      </c>
      <c r="N721" s="388" t="s">
        <v>258</v>
      </c>
      <c r="O721" s="389"/>
      <c r="P721" s="390"/>
      <c r="Q721" s="25"/>
      <c r="R721" s="26">
        <v>0</v>
      </c>
      <c r="S721" s="20" t="s">
        <v>1222</v>
      </c>
      <c r="T721" s="20" t="s">
        <v>2004</v>
      </c>
    </row>
    <row r="722" spans="1:20" ht="18.75" hidden="1" x14ac:dyDescent="0.3">
      <c r="A722" s="19"/>
      <c r="C722" s="83" t="s">
        <v>88</v>
      </c>
      <c r="D722" s="84" t="s">
        <v>1014</v>
      </c>
      <c r="E722" s="429" t="s">
        <v>1224</v>
      </c>
      <c r="F722" s="430"/>
      <c r="G722" s="430" t="s">
        <v>1225</v>
      </c>
      <c r="H722" s="431"/>
      <c r="I722" s="1">
        <v>12</v>
      </c>
      <c r="J722" s="2"/>
      <c r="K722" s="80">
        <v>20</v>
      </c>
      <c r="L722" s="81">
        <f t="shared" si="35"/>
        <v>240</v>
      </c>
      <c r="M722" s="86" t="s">
        <v>464</v>
      </c>
      <c r="N722" s="388" t="s">
        <v>357</v>
      </c>
      <c r="O722" s="389"/>
      <c r="P722" s="390"/>
      <c r="Q722" s="25"/>
      <c r="R722" s="26">
        <v>0</v>
      </c>
      <c r="S722" s="93" t="s">
        <v>1224</v>
      </c>
      <c r="T722" s="20" t="s">
        <v>2005</v>
      </c>
    </row>
    <row r="723" spans="1:20" ht="18.75" hidden="1" x14ac:dyDescent="0.3">
      <c r="A723" s="19"/>
      <c r="C723" s="83" t="s">
        <v>88</v>
      </c>
      <c r="D723" s="84" t="s">
        <v>961</v>
      </c>
      <c r="E723" s="429" t="s">
        <v>1226</v>
      </c>
      <c r="F723" s="430"/>
      <c r="G723" s="430" t="s">
        <v>1227</v>
      </c>
      <c r="H723" s="431"/>
      <c r="I723" s="1">
        <v>12</v>
      </c>
      <c r="J723" s="2"/>
      <c r="K723" s="80">
        <v>11.5</v>
      </c>
      <c r="L723" s="81">
        <f t="shared" si="35"/>
        <v>138</v>
      </c>
      <c r="M723" s="80" t="s">
        <v>464</v>
      </c>
      <c r="N723" s="388" t="s">
        <v>258</v>
      </c>
      <c r="O723" s="389"/>
      <c r="P723" s="390"/>
      <c r="Q723" s="25"/>
      <c r="R723" s="26">
        <v>0</v>
      </c>
      <c r="S723" s="93" t="s">
        <v>1226</v>
      </c>
      <c r="T723" s="20" t="s">
        <v>2006</v>
      </c>
    </row>
    <row r="724" spans="1:20" ht="18.75" hidden="1" x14ac:dyDescent="0.3">
      <c r="A724" s="19"/>
      <c r="C724" s="83" t="s">
        <v>88</v>
      </c>
      <c r="D724" s="84" t="s">
        <v>1014</v>
      </c>
      <c r="E724" s="429" t="s">
        <v>1228</v>
      </c>
      <c r="F724" s="430"/>
      <c r="G724" s="430" t="s">
        <v>1229</v>
      </c>
      <c r="H724" s="431"/>
      <c r="I724" s="1">
        <v>12</v>
      </c>
      <c r="J724" s="2"/>
      <c r="K724" s="80">
        <v>20</v>
      </c>
      <c r="L724" s="81">
        <f t="shared" si="35"/>
        <v>240</v>
      </c>
      <c r="M724" s="80" t="s">
        <v>464</v>
      </c>
      <c r="N724" s="388" t="s">
        <v>357</v>
      </c>
      <c r="O724" s="389"/>
      <c r="P724" s="390"/>
      <c r="Q724" s="25"/>
      <c r="R724" s="26">
        <v>0</v>
      </c>
      <c r="S724" s="20" t="s">
        <v>1228</v>
      </c>
      <c r="T724" s="20" t="s">
        <v>2007</v>
      </c>
    </row>
    <row r="725" spans="1:20" ht="18.75" hidden="1" x14ac:dyDescent="0.3">
      <c r="A725" s="19"/>
      <c r="C725" s="83" t="s">
        <v>88</v>
      </c>
      <c r="D725" s="84" t="s">
        <v>1014</v>
      </c>
      <c r="E725" s="429" t="s">
        <v>1230</v>
      </c>
      <c r="F725" s="430"/>
      <c r="G725" s="430" t="s">
        <v>1231</v>
      </c>
      <c r="H725" s="431"/>
      <c r="I725" s="1">
        <v>12</v>
      </c>
      <c r="J725" s="2"/>
      <c r="K725" s="80">
        <v>20</v>
      </c>
      <c r="L725" s="81">
        <f t="shared" si="35"/>
        <v>240</v>
      </c>
      <c r="M725" s="80" t="s">
        <v>464</v>
      </c>
      <c r="N725" s="388" t="s">
        <v>357</v>
      </c>
      <c r="O725" s="389"/>
      <c r="P725" s="390"/>
      <c r="Q725" s="25"/>
      <c r="R725" s="26">
        <v>0</v>
      </c>
      <c r="S725" s="20" t="s">
        <v>1230</v>
      </c>
      <c r="T725" s="20" t="s">
        <v>2008</v>
      </c>
    </row>
    <row r="726" spans="1:20" ht="18.75" hidden="1" x14ac:dyDescent="0.3">
      <c r="A726" s="19"/>
      <c r="C726" s="83" t="s">
        <v>88</v>
      </c>
      <c r="D726" s="84" t="s">
        <v>1014</v>
      </c>
      <c r="E726" s="429" t="s">
        <v>1232</v>
      </c>
      <c r="F726" s="430"/>
      <c r="G726" s="430" t="s">
        <v>1233</v>
      </c>
      <c r="H726" s="431"/>
      <c r="I726" s="1">
        <v>12</v>
      </c>
      <c r="J726" s="2"/>
      <c r="K726" s="80">
        <v>20</v>
      </c>
      <c r="L726" s="81">
        <f t="shared" si="35"/>
        <v>240</v>
      </c>
      <c r="M726" s="80" t="s">
        <v>464</v>
      </c>
      <c r="N726" s="388" t="s">
        <v>357</v>
      </c>
      <c r="O726" s="389"/>
      <c r="P726" s="390"/>
      <c r="Q726" s="25"/>
      <c r="R726" s="26">
        <v>0</v>
      </c>
      <c r="S726" s="20" t="s">
        <v>1232</v>
      </c>
      <c r="T726" s="20" t="s">
        <v>2009</v>
      </c>
    </row>
    <row r="727" spans="1:20" ht="18.75" hidden="1" x14ac:dyDescent="0.3">
      <c r="A727" s="19"/>
      <c r="C727" s="83" t="s">
        <v>88</v>
      </c>
      <c r="D727" s="84" t="s">
        <v>1014</v>
      </c>
      <c r="E727" s="429" t="s">
        <v>1234</v>
      </c>
      <c r="F727" s="430"/>
      <c r="G727" s="430" t="s">
        <v>1235</v>
      </c>
      <c r="H727" s="431"/>
      <c r="I727" s="1">
        <v>12</v>
      </c>
      <c r="J727" s="2"/>
      <c r="K727" s="80">
        <v>20</v>
      </c>
      <c r="L727" s="81">
        <f t="shared" si="35"/>
        <v>240</v>
      </c>
      <c r="M727" s="80" t="s">
        <v>464</v>
      </c>
      <c r="N727" s="388" t="s">
        <v>357</v>
      </c>
      <c r="O727" s="389"/>
      <c r="P727" s="390"/>
      <c r="Q727" s="25"/>
      <c r="R727" s="26">
        <v>0</v>
      </c>
      <c r="S727" s="20" t="s">
        <v>1234</v>
      </c>
      <c r="T727" s="20" t="s">
        <v>2010</v>
      </c>
    </row>
    <row r="728" spans="1:20" ht="18.75" hidden="1" x14ac:dyDescent="0.3">
      <c r="A728" s="19"/>
      <c r="C728" s="83" t="s">
        <v>88</v>
      </c>
      <c r="D728" s="84" t="s">
        <v>1014</v>
      </c>
      <c r="E728" s="429" t="s">
        <v>1236</v>
      </c>
      <c r="F728" s="430"/>
      <c r="G728" s="430" t="s">
        <v>1237</v>
      </c>
      <c r="H728" s="431"/>
      <c r="I728" s="1">
        <v>12</v>
      </c>
      <c r="J728" s="2"/>
      <c r="K728" s="80">
        <v>20</v>
      </c>
      <c r="L728" s="81">
        <f t="shared" si="35"/>
        <v>240</v>
      </c>
      <c r="M728" s="80" t="s">
        <v>464</v>
      </c>
      <c r="N728" s="388" t="s">
        <v>357</v>
      </c>
      <c r="O728" s="389"/>
      <c r="P728" s="390"/>
      <c r="Q728" s="25"/>
      <c r="R728" s="26">
        <v>0</v>
      </c>
      <c r="S728" s="20" t="s">
        <v>1236</v>
      </c>
      <c r="T728" s="20" t="s">
        <v>2011</v>
      </c>
    </row>
    <row r="729" spans="1:20" ht="18.75" hidden="1" x14ac:dyDescent="0.3">
      <c r="A729" s="19"/>
      <c r="C729" s="83" t="s">
        <v>88</v>
      </c>
      <c r="D729" s="84" t="s">
        <v>1014</v>
      </c>
      <c r="E729" s="429" t="s">
        <v>1238</v>
      </c>
      <c r="F729" s="430"/>
      <c r="G729" s="430" t="s">
        <v>1239</v>
      </c>
      <c r="H729" s="431"/>
      <c r="I729" s="1">
        <v>12</v>
      </c>
      <c r="J729" s="2"/>
      <c r="K729" s="80">
        <v>20</v>
      </c>
      <c r="L729" s="81">
        <f t="shared" si="35"/>
        <v>240</v>
      </c>
      <c r="M729" s="80" t="s">
        <v>464</v>
      </c>
      <c r="N729" s="388" t="s">
        <v>357</v>
      </c>
      <c r="O729" s="389"/>
      <c r="P729" s="390"/>
      <c r="Q729" s="25"/>
      <c r="R729" s="26">
        <v>0</v>
      </c>
      <c r="S729" s="20" t="s">
        <v>1238</v>
      </c>
      <c r="T729" s="20" t="s">
        <v>2012</v>
      </c>
    </row>
    <row r="730" spans="1:20" ht="18.75" hidden="1" x14ac:dyDescent="0.3">
      <c r="A730" s="19"/>
      <c r="C730" s="83" t="s">
        <v>88</v>
      </c>
      <c r="D730" s="84" t="s">
        <v>1014</v>
      </c>
      <c r="E730" s="429" t="s">
        <v>1240</v>
      </c>
      <c r="F730" s="430"/>
      <c r="G730" s="430" t="s">
        <v>1241</v>
      </c>
      <c r="H730" s="431"/>
      <c r="I730" s="1">
        <v>12</v>
      </c>
      <c r="J730" s="2"/>
      <c r="K730" s="80">
        <v>20</v>
      </c>
      <c r="L730" s="81">
        <f t="shared" si="35"/>
        <v>240</v>
      </c>
      <c r="M730" s="80" t="s">
        <v>464</v>
      </c>
      <c r="N730" s="388" t="s">
        <v>357</v>
      </c>
      <c r="O730" s="389"/>
      <c r="P730" s="390"/>
      <c r="Q730" s="25"/>
      <c r="R730" s="26">
        <v>0</v>
      </c>
      <c r="S730" s="20" t="s">
        <v>1240</v>
      </c>
      <c r="T730" s="20" t="s">
        <v>2013</v>
      </c>
    </row>
    <row r="731" spans="1:20" ht="18.75" hidden="1" x14ac:dyDescent="0.3">
      <c r="A731" s="19"/>
      <c r="C731" s="83" t="s">
        <v>88</v>
      </c>
      <c r="D731" s="84" t="s">
        <v>1014</v>
      </c>
      <c r="E731" s="429" t="s">
        <v>1242</v>
      </c>
      <c r="F731" s="430"/>
      <c r="G731" s="430" t="s">
        <v>1243</v>
      </c>
      <c r="H731" s="431"/>
      <c r="I731" s="1">
        <v>12</v>
      </c>
      <c r="J731" s="2"/>
      <c r="K731" s="80">
        <v>20</v>
      </c>
      <c r="L731" s="81">
        <f t="shared" si="35"/>
        <v>240</v>
      </c>
      <c r="M731" s="80" t="s">
        <v>464</v>
      </c>
      <c r="N731" s="388" t="s">
        <v>357</v>
      </c>
      <c r="O731" s="389"/>
      <c r="P731" s="390"/>
      <c r="Q731" s="25"/>
      <c r="R731" s="26">
        <v>0</v>
      </c>
      <c r="S731" s="93" t="s">
        <v>1242</v>
      </c>
      <c r="T731" s="20" t="s">
        <v>2014</v>
      </c>
    </row>
    <row r="732" spans="1:20" ht="18.75" hidden="1" x14ac:dyDescent="0.3">
      <c r="A732" s="19"/>
      <c r="C732" s="83" t="s">
        <v>88</v>
      </c>
      <c r="D732" s="84" t="s">
        <v>961</v>
      </c>
      <c r="E732" s="429" t="s">
        <v>1244</v>
      </c>
      <c r="F732" s="430"/>
      <c r="G732" s="430" t="s">
        <v>1245</v>
      </c>
      <c r="H732" s="431"/>
      <c r="I732" s="1">
        <v>12</v>
      </c>
      <c r="J732" s="2"/>
      <c r="K732" s="80">
        <v>11.5</v>
      </c>
      <c r="L732" s="81">
        <f t="shared" si="35"/>
        <v>138</v>
      </c>
      <c r="M732" s="80" t="s">
        <v>464</v>
      </c>
      <c r="N732" s="388" t="s">
        <v>258</v>
      </c>
      <c r="O732" s="389"/>
      <c r="P732" s="390"/>
      <c r="Q732" s="25"/>
      <c r="R732" s="26">
        <v>0</v>
      </c>
      <c r="S732" s="20" t="s">
        <v>1244</v>
      </c>
      <c r="T732" s="20" t="s">
        <v>2015</v>
      </c>
    </row>
    <row r="733" spans="1:20" ht="18.75" hidden="1" x14ac:dyDescent="0.3">
      <c r="A733" s="19"/>
      <c r="C733" s="83" t="s">
        <v>88</v>
      </c>
      <c r="D733" s="84" t="s">
        <v>1014</v>
      </c>
      <c r="E733" s="429" t="s">
        <v>1246</v>
      </c>
      <c r="F733" s="430"/>
      <c r="G733" s="430" t="s">
        <v>1247</v>
      </c>
      <c r="H733" s="431"/>
      <c r="I733" s="1">
        <v>12</v>
      </c>
      <c r="J733" s="2"/>
      <c r="K733" s="80">
        <v>20</v>
      </c>
      <c r="L733" s="81">
        <f t="shared" si="35"/>
        <v>240</v>
      </c>
      <c r="M733" s="80" t="s">
        <v>464</v>
      </c>
      <c r="N733" s="388" t="s">
        <v>357</v>
      </c>
      <c r="O733" s="389"/>
      <c r="P733" s="390"/>
      <c r="Q733" s="25"/>
      <c r="R733" s="26">
        <v>0</v>
      </c>
      <c r="S733" s="20" t="s">
        <v>1246</v>
      </c>
      <c r="T733" s="20" t="s">
        <v>2016</v>
      </c>
    </row>
    <row r="734" spans="1:20" ht="18.75" hidden="1" x14ac:dyDescent="0.3">
      <c r="A734" s="19"/>
      <c r="C734" s="83" t="s">
        <v>88</v>
      </c>
      <c r="D734" s="84" t="s">
        <v>961</v>
      </c>
      <c r="E734" s="429" t="s">
        <v>1248</v>
      </c>
      <c r="F734" s="430"/>
      <c r="G734" s="430" t="s">
        <v>1249</v>
      </c>
      <c r="H734" s="431"/>
      <c r="I734" s="1">
        <v>12</v>
      </c>
      <c r="J734" s="2"/>
      <c r="K734" s="80">
        <v>11.5</v>
      </c>
      <c r="L734" s="81">
        <f t="shared" si="35"/>
        <v>138</v>
      </c>
      <c r="M734" s="80" t="s">
        <v>464</v>
      </c>
      <c r="N734" s="388" t="s">
        <v>258</v>
      </c>
      <c r="O734" s="389"/>
      <c r="P734" s="390"/>
      <c r="Q734" s="25"/>
      <c r="R734" s="26">
        <v>0</v>
      </c>
      <c r="S734" s="20" t="s">
        <v>1248</v>
      </c>
      <c r="T734" s="20" t="s">
        <v>2017</v>
      </c>
    </row>
    <row r="735" spans="1:20" ht="18.75" hidden="1" x14ac:dyDescent="0.3">
      <c r="A735" s="19"/>
      <c r="C735" s="83" t="s">
        <v>88</v>
      </c>
      <c r="D735" s="84" t="s">
        <v>1014</v>
      </c>
      <c r="E735" s="429" t="s">
        <v>1250</v>
      </c>
      <c r="F735" s="430"/>
      <c r="G735" s="430" t="s">
        <v>1251</v>
      </c>
      <c r="H735" s="431"/>
      <c r="I735" s="1">
        <v>12</v>
      </c>
      <c r="J735" s="2"/>
      <c r="K735" s="80">
        <v>20</v>
      </c>
      <c r="L735" s="81">
        <f t="shared" si="35"/>
        <v>240</v>
      </c>
      <c r="M735" s="86" t="s">
        <v>464</v>
      </c>
      <c r="N735" s="388" t="s">
        <v>357</v>
      </c>
      <c r="O735" s="389"/>
      <c r="P735" s="390"/>
      <c r="Q735" s="25"/>
      <c r="R735" s="26">
        <v>0</v>
      </c>
      <c r="S735" s="20" t="s">
        <v>1250</v>
      </c>
      <c r="T735" s="20" t="s">
        <v>2018</v>
      </c>
    </row>
    <row r="736" spans="1:20" ht="18.75" hidden="1" x14ac:dyDescent="0.3">
      <c r="A736" s="19"/>
      <c r="C736" s="83" t="s">
        <v>88</v>
      </c>
      <c r="D736" s="84" t="s">
        <v>1014</v>
      </c>
      <c r="E736" s="429" t="s">
        <v>1252</v>
      </c>
      <c r="F736" s="430"/>
      <c r="G736" s="430" t="s">
        <v>1253</v>
      </c>
      <c r="H736" s="431"/>
      <c r="I736" s="1">
        <v>12</v>
      </c>
      <c r="J736" s="2"/>
      <c r="K736" s="80">
        <v>20</v>
      </c>
      <c r="L736" s="81">
        <f t="shared" si="35"/>
        <v>240</v>
      </c>
      <c r="M736" s="80" t="s">
        <v>464</v>
      </c>
      <c r="N736" s="388" t="s">
        <v>357</v>
      </c>
      <c r="O736" s="389"/>
      <c r="P736" s="390"/>
      <c r="Q736" s="25"/>
      <c r="R736" s="26">
        <v>0</v>
      </c>
      <c r="S736" s="20" t="s">
        <v>1252</v>
      </c>
      <c r="T736" s="20" t="s">
        <v>2019</v>
      </c>
    </row>
    <row r="737" spans="1:20" ht="18.75" hidden="1" x14ac:dyDescent="0.3">
      <c r="A737" s="19"/>
      <c r="C737" s="83" t="s">
        <v>88</v>
      </c>
      <c r="D737" s="84" t="s">
        <v>961</v>
      </c>
      <c r="E737" s="429" t="s">
        <v>1254</v>
      </c>
      <c r="F737" s="430"/>
      <c r="G737" s="430" t="s">
        <v>1255</v>
      </c>
      <c r="H737" s="431"/>
      <c r="I737" s="1">
        <v>12</v>
      </c>
      <c r="J737" s="2"/>
      <c r="K737" s="80">
        <v>11.5</v>
      </c>
      <c r="L737" s="81">
        <f t="shared" si="35"/>
        <v>138</v>
      </c>
      <c r="M737" s="80" t="s">
        <v>464</v>
      </c>
      <c r="N737" s="388" t="s">
        <v>258</v>
      </c>
      <c r="O737" s="389"/>
      <c r="P737" s="390"/>
      <c r="Q737" s="25"/>
      <c r="R737" s="26">
        <v>0</v>
      </c>
      <c r="S737" s="93" t="s">
        <v>1254</v>
      </c>
      <c r="T737" s="20" t="s">
        <v>2020</v>
      </c>
    </row>
    <row r="738" spans="1:20" ht="18.75" hidden="1" x14ac:dyDescent="0.3">
      <c r="A738" s="19"/>
      <c r="C738" s="83" t="s">
        <v>88</v>
      </c>
      <c r="D738" s="84" t="s">
        <v>961</v>
      </c>
      <c r="E738" s="429" t="s">
        <v>1256</v>
      </c>
      <c r="F738" s="430"/>
      <c r="G738" s="430" t="s">
        <v>1257</v>
      </c>
      <c r="H738" s="431"/>
      <c r="I738" s="1">
        <v>12</v>
      </c>
      <c r="J738" s="2"/>
      <c r="K738" s="80">
        <v>11.5</v>
      </c>
      <c r="L738" s="81">
        <f t="shared" si="35"/>
        <v>138</v>
      </c>
      <c r="M738" s="86" t="s">
        <v>464</v>
      </c>
      <c r="N738" s="388" t="s">
        <v>258</v>
      </c>
      <c r="O738" s="389"/>
      <c r="P738" s="390"/>
      <c r="Q738" s="25"/>
      <c r="R738" s="26">
        <v>0</v>
      </c>
      <c r="S738" s="20" t="s">
        <v>1256</v>
      </c>
      <c r="T738" s="20" t="s">
        <v>2021</v>
      </c>
    </row>
    <row r="739" spans="1:20" ht="18.75" hidden="1" x14ac:dyDescent="0.3">
      <c r="A739" s="19"/>
      <c r="C739" s="83" t="s">
        <v>88</v>
      </c>
      <c r="D739" s="84" t="s">
        <v>961</v>
      </c>
      <c r="E739" s="429" t="s">
        <v>1258</v>
      </c>
      <c r="F739" s="430"/>
      <c r="G739" s="430" t="s">
        <v>1259</v>
      </c>
      <c r="H739" s="431"/>
      <c r="I739" s="1">
        <v>12</v>
      </c>
      <c r="J739" s="2"/>
      <c r="K739" s="80">
        <v>11.5</v>
      </c>
      <c r="L739" s="81">
        <f t="shared" si="35"/>
        <v>138</v>
      </c>
      <c r="M739" s="80" t="s">
        <v>464</v>
      </c>
      <c r="N739" s="388" t="s">
        <v>258</v>
      </c>
      <c r="O739" s="389"/>
      <c r="P739" s="390"/>
      <c r="Q739" s="25"/>
      <c r="R739" s="26">
        <v>0</v>
      </c>
      <c r="S739" s="20" t="s">
        <v>1258</v>
      </c>
      <c r="T739" s="92" t="s">
        <v>2022</v>
      </c>
    </row>
    <row r="740" spans="1:20" ht="18.75" hidden="1" x14ac:dyDescent="0.3">
      <c r="A740" s="19"/>
      <c r="C740" s="83" t="s">
        <v>88</v>
      </c>
      <c r="D740" s="84" t="s">
        <v>961</v>
      </c>
      <c r="E740" s="429" t="s">
        <v>1260</v>
      </c>
      <c r="F740" s="430"/>
      <c r="G740" s="430" t="s">
        <v>1261</v>
      </c>
      <c r="H740" s="431"/>
      <c r="I740" s="1">
        <v>12</v>
      </c>
      <c r="J740" s="2"/>
      <c r="K740" s="80">
        <v>11.5</v>
      </c>
      <c r="L740" s="81">
        <f t="shared" si="35"/>
        <v>138</v>
      </c>
      <c r="M740" s="86" t="s">
        <v>464</v>
      </c>
      <c r="N740" s="388" t="s">
        <v>258</v>
      </c>
      <c r="O740" s="389"/>
      <c r="P740" s="390"/>
      <c r="Q740" s="25"/>
      <c r="R740" s="26">
        <v>0</v>
      </c>
      <c r="S740" s="20" t="s">
        <v>1260</v>
      </c>
      <c r="T740" s="20" t="s">
        <v>2023</v>
      </c>
    </row>
    <row r="741" spans="1:20" ht="18.75" hidden="1" x14ac:dyDescent="0.3">
      <c r="A741" s="19"/>
      <c r="C741" s="83" t="s">
        <v>88</v>
      </c>
      <c r="D741" s="84" t="s">
        <v>964</v>
      </c>
      <c r="E741" s="429" t="s">
        <v>1262</v>
      </c>
      <c r="F741" s="430"/>
      <c r="G741" s="430" t="s">
        <v>1263</v>
      </c>
      <c r="H741" s="431"/>
      <c r="I741" s="1">
        <v>12</v>
      </c>
      <c r="J741" s="2"/>
      <c r="K741" s="80">
        <v>8.5</v>
      </c>
      <c r="L741" s="81">
        <f t="shared" si="35"/>
        <v>102</v>
      </c>
      <c r="M741" s="86" t="s">
        <v>459</v>
      </c>
      <c r="N741" s="388" t="s">
        <v>240</v>
      </c>
      <c r="O741" s="389"/>
      <c r="P741" s="390"/>
      <c r="Q741" s="25"/>
      <c r="R741" s="26">
        <v>0</v>
      </c>
      <c r="S741" s="20" t="s">
        <v>1262</v>
      </c>
      <c r="T741" s="20" t="s">
        <v>2024</v>
      </c>
    </row>
    <row r="742" spans="1:20" ht="18.75" hidden="1" x14ac:dyDescent="0.3">
      <c r="A742" s="19"/>
      <c r="C742" s="83" t="s">
        <v>88</v>
      </c>
      <c r="D742" s="84" t="s">
        <v>1014</v>
      </c>
      <c r="E742" s="429" t="s">
        <v>1264</v>
      </c>
      <c r="F742" s="430"/>
      <c r="G742" s="430" t="s">
        <v>1265</v>
      </c>
      <c r="H742" s="431"/>
      <c r="I742" s="1">
        <v>12</v>
      </c>
      <c r="J742" s="2"/>
      <c r="K742" s="80">
        <v>20</v>
      </c>
      <c r="L742" s="81">
        <f t="shared" si="35"/>
        <v>240</v>
      </c>
      <c r="M742" s="86" t="s">
        <v>464</v>
      </c>
      <c r="N742" s="388" t="s">
        <v>357</v>
      </c>
      <c r="O742" s="389"/>
      <c r="P742" s="390"/>
      <c r="Q742" s="25"/>
      <c r="R742" s="26">
        <v>-5</v>
      </c>
      <c r="S742" s="20" t="s">
        <v>1264</v>
      </c>
      <c r="T742" s="20" t="s">
        <v>2025</v>
      </c>
    </row>
    <row r="743" spans="1:20" ht="18.75" hidden="1" x14ac:dyDescent="0.3">
      <c r="A743" s="19"/>
      <c r="C743" s="83" t="s">
        <v>88</v>
      </c>
      <c r="D743" s="84" t="s">
        <v>1014</v>
      </c>
      <c r="E743" s="429" t="s">
        <v>1266</v>
      </c>
      <c r="F743" s="430"/>
      <c r="G743" s="430" t="s">
        <v>1267</v>
      </c>
      <c r="H743" s="431"/>
      <c r="I743" s="1">
        <v>12</v>
      </c>
      <c r="J743" s="2"/>
      <c r="K743" s="80">
        <v>20</v>
      </c>
      <c r="L743" s="81">
        <f t="shared" si="35"/>
        <v>240</v>
      </c>
      <c r="M743" s="80" t="s">
        <v>1268</v>
      </c>
      <c r="N743" s="388" t="s">
        <v>357</v>
      </c>
      <c r="O743" s="389"/>
      <c r="P743" s="390"/>
      <c r="Q743" s="25"/>
      <c r="R743" s="26">
        <v>0</v>
      </c>
      <c r="S743" s="20" t="s">
        <v>1266</v>
      </c>
      <c r="T743" s="20" t="s">
        <v>2026</v>
      </c>
    </row>
    <row r="744" spans="1:20" ht="18.75" hidden="1" x14ac:dyDescent="0.3">
      <c r="A744" s="19"/>
      <c r="C744" s="83" t="s">
        <v>88</v>
      </c>
      <c r="D744" s="84" t="s">
        <v>1014</v>
      </c>
      <c r="E744" s="429" t="s">
        <v>1269</v>
      </c>
      <c r="F744" s="430"/>
      <c r="G744" s="430" t="s">
        <v>1270</v>
      </c>
      <c r="H744" s="431"/>
      <c r="I744" s="1"/>
      <c r="J744" s="2"/>
      <c r="K744" s="80">
        <v>20</v>
      </c>
      <c r="L744" s="81" t="str">
        <f t="shared" si="35"/>
        <v/>
      </c>
      <c r="M744" s="80" t="s">
        <v>365</v>
      </c>
      <c r="N744" s="388" t="s">
        <v>357</v>
      </c>
      <c r="O744" s="389"/>
      <c r="P744" s="390"/>
      <c r="Q744" s="25"/>
      <c r="R744" s="26">
        <v>1</v>
      </c>
      <c r="S744" s="20" t="s">
        <v>1269</v>
      </c>
      <c r="T744" s="20" t="s">
        <v>2027</v>
      </c>
    </row>
    <row r="745" spans="1:20" ht="18.75" hidden="1" x14ac:dyDescent="0.3">
      <c r="A745" s="19"/>
      <c r="C745" s="83" t="s">
        <v>88</v>
      </c>
      <c r="D745" s="84" t="s">
        <v>964</v>
      </c>
      <c r="E745" s="429" t="s">
        <v>1271</v>
      </c>
      <c r="F745" s="430"/>
      <c r="G745" s="430" t="s">
        <v>1272</v>
      </c>
      <c r="H745" s="431"/>
      <c r="I745" s="1">
        <v>12</v>
      </c>
      <c r="J745" s="2"/>
      <c r="K745" s="80">
        <v>8.5</v>
      </c>
      <c r="L745" s="81">
        <f t="shared" si="35"/>
        <v>102</v>
      </c>
      <c r="M745" s="80" t="s">
        <v>2151</v>
      </c>
      <c r="N745" s="388" t="s">
        <v>240</v>
      </c>
      <c r="O745" s="389"/>
      <c r="P745" s="390"/>
      <c r="Q745" s="25"/>
      <c r="R745" s="26">
        <v>0</v>
      </c>
      <c r="S745" s="20" t="s">
        <v>1271</v>
      </c>
      <c r="T745" s="20" t="s">
        <v>2028</v>
      </c>
    </row>
    <row r="746" spans="1:20" ht="18.75" hidden="1" x14ac:dyDescent="0.3">
      <c r="A746" s="19"/>
      <c r="C746" s="83" t="s">
        <v>88</v>
      </c>
      <c r="D746" s="84" t="s">
        <v>964</v>
      </c>
      <c r="E746" s="429" t="s">
        <v>1273</v>
      </c>
      <c r="F746" s="430"/>
      <c r="G746" s="430" t="s">
        <v>1274</v>
      </c>
      <c r="H746" s="431"/>
      <c r="I746" s="1">
        <v>12</v>
      </c>
      <c r="J746" s="2"/>
      <c r="K746" s="80">
        <v>8.5</v>
      </c>
      <c r="L746" s="81">
        <f t="shared" si="35"/>
        <v>102</v>
      </c>
      <c r="M746" s="80" t="s">
        <v>1275</v>
      </c>
      <c r="N746" s="388" t="s">
        <v>240</v>
      </c>
      <c r="O746" s="389"/>
      <c r="P746" s="390"/>
      <c r="Q746" s="25"/>
      <c r="R746" s="26">
        <v>0</v>
      </c>
      <c r="S746" s="20" t="s">
        <v>1273</v>
      </c>
      <c r="T746" s="20" t="s">
        <v>2029</v>
      </c>
    </row>
    <row r="747" spans="1:20" ht="18.75" hidden="1" x14ac:dyDescent="0.3">
      <c r="A747" s="19"/>
      <c r="C747" s="83" t="s">
        <v>88</v>
      </c>
      <c r="D747" s="84" t="s">
        <v>964</v>
      </c>
      <c r="E747" s="429" t="s">
        <v>1276</v>
      </c>
      <c r="F747" s="430"/>
      <c r="G747" s="430" t="s">
        <v>1277</v>
      </c>
      <c r="H747" s="431"/>
      <c r="I747" s="1">
        <v>12</v>
      </c>
      <c r="J747" s="2"/>
      <c r="K747" s="80">
        <v>8.5</v>
      </c>
      <c r="L747" s="81">
        <f t="shared" si="35"/>
        <v>102</v>
      </c>
      <c r="M747" s="80" t="s">
        <v>1057</v>
      </c>
      <c r="N747" s="388" t="s">
        <v>240</v>
      </c>
      <c r="O747" s="389"/>
      <c r="P747" s="390"/>
      <c r="Q747" s="25"/>
      <c r="R747" s="26">
        <v>0</v>
      </c>
      <c r="S747" s="93" t="s">
        <v>1276</v>
      </c>
      <c r="T747" s="20" t="s">
        <v>2030</v>
      </c>
    </row>
    <row r="748" spans="1:20" ht="18.75" hidden="1" x14ac:dyDescent="0.3">
      <c r="A748" s="19"/>
      <c r="C748" s="83" t="s">
        <v>88</v>
      </c>
      <c r="D748" s="84" t="s">
        <v>964</v>
      </c>
      <c r="E748" s="429" t="s">
        <v>1278</v>
      </c>
      <c r="F748" s="430"/>
      <c r="G748" s="430" t="s">
        <v>1279</v>
      </c>
      <c r="H748" s="431"/>
      <c r="I748" s="1">
        <v>12</v>
      </c>
      <c r="J748" s="2"/>
      <c r="K748" s="80">
        <v>8.5</v>
      </c>
      <c r="L748" s="81">
        <f t="shared" si="35"/>
        <v>102</v>
      </c>
      <c r="M748" s="80" t="s">
        <v>1280</v>
      </c>
      <c r="N748" s="388" t="s">
        <v>240</v>
      </c>
      <c r="O748" s="389"/>
      <c r="P748" s="390"/>
      <c r="Q748" s="25"/>
      <c r="R748" s="26">
        <v>0</v>
      </c>
      <c r="S748" s="20" t="s">
        <v>1278</v>
      </c>
      <c r="T748" s="20" t="s">
        <v>2031</v>
      </c>
    </row>
    <row r="749" spans="1:20" ht="18.75" hidden="1" x14ac:dyDescent="0.3">
      <c r="A749" s="19"/>
      <c r="C749" s="83" t="s">
        <v>88</v>
      </c>
      <c r="D749" s="84" t="s">
        <v>964</v>
      </c>
      <c r="E749" s="429" t="s">
        <v>1281</v>
      </c>
      <c r="F749" s="430"/>
      <c r="G749" s="430" t="s">
        <v>1282</v>
      </c>
      <c r="H749" s="431"/>
      <c r="I749" s="1">
        <v>12</v>
      </c>
      <c r="J749" s="2"/>
      <c r="K749" s="80">
        <v>8.5</v>
      </c>
      <c r="L749" s="81">
        <f t="shared" si="35"/>
        <v>102</v>
      </c>
      <c r="M749" s="80" t="s">
        <v>1283</v>
      </c>
      <c r="N749" s="388" t="s">
        <v>240</v>
      </c>
      <c r="O749" s="389"/>
      <c r="P749" s="390"/>
      <c r="Q749" s="25"/>
      <c r="R749" s="26">
        <v>0</v>
      </c>
      <c r="S749" s="20" t="s">
        <v>1281</v>
      </c>
      <c r="T749" s="20" t="s">
        <v>2032</v>
      </c>
    </row>
    <row r="750" spans="1:20" ht="18.75" hidden="1" x14ac:dyDescent="0.3">
      <c r="A750" s="19"/>
      <c r="C750" s="83" t="s">
        <v>88</v>
      </c>
      <c r="D750" s="84" t="s">
        <v>964</v>
      </c>
      <c r="E750" s="429" t="s">
        <v>1284</v>
      </c>
      <c r="F750" s="430"/>
      <c r="G750" s="430" t="s">
        <v>1285</v>
      </c>
      <c r="H750" s="431"/>
      <c r="I750" s="1">
        <v>12</v>
      </c>
      <c r="J750" s="2"/>
      <c r="K750" s="80">
        <v>8.5</v>
      </c>
      <c r="L750" s="81">
        <f t="shared" si="35"/>
        <v>102</v>
      </c>
      <c r="M750" s="80" t="s">
        <v>1039</v>
      </c>
      <c r="N750" s="388" t="s">
        <v>240</v>
      </c>
      <c r="O750" s="389"/>
      <c r="P750" s="390"/>
      <c r="Q750" s="25"/>
      <c r="R750" s="26">
        <v>0</v>
      </c>
      <c r="S750" s="20" t="s">
        <v>1284</v>
      </c>
      <c r="T750" s="20" t="s">
        <v>2033</v>
      </c>
    </row>
    <row r="751" spans="1:20" ht="18.75" hidden="1" x14ac:dyDescent="0.3">
      <c r="A751" s="19"/>
      <c r="C751" s="83" t="s">
        <v>88</v>
      </c>
      <c r="D751" s="84" t="s">
        <v>964</v>
      </c>
      <c r="E751" s="429" t="s">
        <v>1286</v>
      </c>
      <c r="F751" s="430"/>
      <c r="G751" s="430" t="s">
        <v>1287</v>
      </c>
      <c r="H751" s="431"/>
      <c r="I751" s="1">
        <v>12</v>
      </c>
      <c r="J751" s="2"/>
      <c r="K751" s="80">
        <v>8.5</v>
      </c>
      <c r="L751" s="81">
        <f t="shared" si="35"/>
        <v>102</v>
      </c>
      <c r="M751" s="80" t="s">
        <v>1039</v>
      </c>
      <c r="N751" s="388" t="s">
        <v>240</v>
      </c>
      <c r="O751" s="389"/>
      <c r="P751" s="390"/>
      <c r="Q751" s="25"/>
      <c r="R751" s="26">
        <v>0</v>
      </c>
      <c r="S751" s="20" t="s">
        <v>1286</v>
      </c>
      <c r="T751" s="20" t="s">
        <v>2034</v>
      </c>
    </row>
    <row r="752" spans="1:20" ht="18.75" hidden="1" x14ac:dyDescent="0.3">
      <c r="A752" s="19"/>
      <c r="C752" s="83" t="s">
        <v>88</v>
      </c>
      <c r="D752" s="84" t="s">
        <v>964</v>
      </c>
      <c r="E752" s="429" t="s">
        <v>1288</v>
      </c>
      <c r="F752" s="430"/>
      <c r="G752" s="430" t="s">
        <v>1289</v>
      </c>
      <c r="H752" s="431"/>
      <c r="I752" s="1">
        <v>12</v>
      </c>
      <c r="J752" s="2"/>
      <c r="K752" s="80">
        <v>8.5</v>
      </c>
      <c r="L752" s="81">
        <f t="shared" si="35"/>
        <v>102</v>
      </c>
      <c r="M752" s="80" t="s">
        <v>1039</v>
      </c>
      <c r="N752" s="388" t="s">
        <v>240</v>
      </c>
      <c r="O752" s="389"/>
      <c r="P752" s="390"/>
      <c r="Q752" s="25"/>
      <c r="R752" s="26">
        <v>0</v>
      </c>
      <c r="S752" s="20" t="s">
        <v>1288</v>
      </c>
      <c r="T752" s="20" t="s">
        <v>2035</v>
      </c>
    </row>
    <row r="753" spans="1:23" ht="18.75" hidden="1" x14ac:dyDescent="0.3">
      <c r="A753" s="19"/>
      <c r="C753" s="83" t="s">
        <v>88</v>
      </c>
      <c r="D753" s="84" t="s">
        <v>964</v>
      </c>
      <c r="E753" s="429" t="s">
        <v>1290</v>
      </c>
      <c r="F753" s="430"/>
      <c r="G753" s="430" t="s">
        <v>1291</v>
      </c>
      <c r="H753" s="431"/>
      <c r="I753" s="1">
        <v>12</v>
      </c>
      <c r="J753" s="2"/>
      <c r="K753" s="80">
        <v>8.5</v>
      </c>
      <c r="L753" s="81">
        <f t="shared" si="35"/>
        <v>102</v>
      </c>
      <c r="M753" s="80" t="s">
        <v>1039</v>
      </c>
      <c r="N753" s="388" t="s">
        <v>240</v>
      </c>
      <c r="O753" s="389"/>
      <c r="P753" s="390"/>
      <c r="Q753" s="25"/>
      <c r="R753" s="26">
        <v>0</v>
      </c>
      <c r="S753" s="20" t="s">
        <v>1290</v>
      </c>
      <c r="T753" s="20" t="s">
        <v>2036</v>
      </c>
    </row>
    <row r="754" spans="1:23" ht="18.75" hidden="1" x14ac:dyDescent="0.3">
      <c r="A754" s="19"/>
      <c r="B754" s="114"/>
      <c r="C754" s="88" t="s">
        <v>88</v>
      </c>
      <c r="D754" s="84" t="s">
        <v>964</v>
      </c>
      <c r="E754" s="429" t="s">
        <v>1292</v>
      </c>
      <c r="F754" s="430"/>
      <c r="G754" s="430" t="s">
        <v>1293</v>
      </c>
      <c r="H754" s="431"/>
      <c r="I754" s="1"/>
      <c r="J754" s="2"/>
      <c r="K754" s="80">
        <v>8.5</v>
      </c>
      <c r="L754" s="81" t="str">
        <f t="shared" si="35"/>
        <v/>
      </c>
      <c r="M754" s="80" t="s">
        <v>1039</v>
      </c>
      <c r="N754" s="388" t="s">
        <v>240</v>
      </c>
      <c r="O754" s="389"/>
      <c r="P754" s="390"/>
      <c r="Q754" s="25"/>
      <c r="R754" s="26">
        <v>24</v>
      </c>
      <c r="S754" s="20" t="s">
        <v>1292</v>
      </c>
      <c r="T754" s="20" t="s">
        <v>2037</v>
      </c>
      <c r="W754" s="27"/>
    </row>
    <row r="755" spans="1:23" ht="18.75" x14ac:dyDescent="0.3">
      <c r="A755" s="19"/>
      <c r="B755" s="114"/>
      <c r="C755" s="88" t="s">
        <v>88</v>
      </c>
      <c r="D755" s="84" t="s">
        <v>964</v>
      </c>
      <c r="E755" s="429" t="s">
        <v>1294</v>
      </c>
      <c r="F755" s="430"/>
      <c r="G755" s="430" t="s">
        <v>1295</v>
      </c>
      <c r="H755" s="431"/>
      <c r="I755" s="1"/>
      <c r="J755" s="2"/>
      <c r="K755" s="80">
        <v>8.5</v>
      </c>
      <c r="L755" s="81" t="str">
        <f t="shared" si="35"/>
        <v/>
      </c>
      <c r="M755" s="80" t="s">
        <v>1039</v>
      </c>
      <c r="N755" s="388" t="s">
        <v>240</v>
      </c>
      <c r="O755" s="389"/>
      <c r="P755" s="390"/>
      <c r="Q755" s="25"/>
      <c r="R755" s="26">
        <v>117</v>
      </c>
      <c r="S755" s="20" t="s">
        <v>1294</v>
      </c>
      <c r="T755" s="20" t="s">
        <v>2038</v>
      </c>
      <c r="W755" s="27"/>
    </row>
    <row r="756" spans="1:23" ht="18.75" hidden="1" x14ac:dyDescent="0.3">
      <c r="A756" s="19"/>
      <c r="B756" s="114"/>
      <c r="C756" s="88" t="s">
        <v>88</v>
      </c>
      <c r="D756" s="84" t="s">
        <v>964</v>
      </c>
      <c r="E756" s="429" t="s">
        <v>1296</v>
      </c>
      <c r="F756" s="430"/>
      <c r="G756" s="430" t="s">
        <v>1297</v>
      </c>
      <c r="H756" s="431"/>
      <c r="I756" s="1">
        <v>12</v>
      </c>
      <c r="J756" s="2"/>
      <c r="K756" s="80">
        <v>8.5</v>
      </c>
      <c r="L756" s="81">
        <f t="shared" si="35"/>
        <v>102</v>
      </c>
      <c r="M756" s="80" t="s">
        <v>1039</v>
      </c>
      <c r="N756" s="388" t="s">
        <v>240</v>
      </c>
      <c r="O756" s="389"/>
      <c r="P756" s="390"/>
      <c r="Q756" s="25"/>
      <c r="R756" s="26">
        <v>-1</v>
      </c>
      <c r="S756" s="20" t="s">
        <v>1296</v>
      </c>
      <c r="T756" s="20" t="s">
        <v>2039</v>
      </c>
      <c r="W756" s="27"/>
    </row>
    <row r="757" spans="1:23" ht="18.75" x14ac:dyDescent="0.3">
      <c r="A757" s="19"/>
      <c r="B757" s="114"/>
      <c r="C757" s="88" t="s">
        <v>88</v>
      </c>
      <c r="D757" s="84" t="s">
        <v>961</v>
      </c>
      <c r="E757" s="429" t="s">
        <v>1298</v>
      </c>
      <c r="F757" s="430"/>
      <c r="G757" s="430" t="s">
        <v>1299</v>
      </c>
      <c r="H757" s="431"/>
      <c r="I757" s="1"/>
      <c r="J757" s="2"/>
      <c r="K757" s="80">
        <v>11.5</v>
      </c>
      <c r="L757" s="81" t="str">
        <f t="shared" si="35"/>
        <v/>
      </c>
      <c r="M757" s="86" t="s">
        <v>1039</v>
      </c>
      <c r="N757" s="388" t="s">
        <v>258</v>
      </c>
      <c r="O757" s="389"/>
      <c r="P757" s="390"/>
      <c r="Q757" s="25"/>
      <c r="R757" s="26">
        <v>489</v>
      </c>
      <c r="S757" s="20" t="s">
        <v>1298</v>
      </c>
      <c r="T757" s="20" t="s">
        <v>2040</v>
      </c>
      <c r="W757" s="27"/>
    </row>
    <row r="758" spans="1:23" ht="18.75" hidden="1" x14ac:dyDescent="0.3">
      <c r="A758" s="19"/>
      <c r="C758" s="83" t="s">
        <v>88</v>
      </c>
      <c r="D758" s="84" t="s">
        <v>964</v>
      </c>
      <c r="E758" s="429" t="s">
        <v>1300</v>
      </c>
      <c r="F758" s="430"/>
      <c r="G758" s="430" t="s">
        <v>1301</v>
      </c>
      <c r="H758" s="431"/>
      <c r="I758" s="1"/>
      <c r="J758" s="2"/>
      <c r="K758" s="80">
        <v>8.5</v>
      </c>
      <c r="L758" s="81" t="str">
        <f t="shared" si="35"/>
        <v/>
      </c>
      <c r="M758" s="86" t="s">
        <v>1039</v>
      </c>
      <c r="N758" s="388" t="s">
        <v>240</v>
      </c>
      <c r="O758" s="389"/>
      <c r="P758" s="390"/>
      <c r="Q758" s="25"/>
      <c r="R758" s="26">
        <v>25</v>
      </c>
      <c r="S758" s="20" t="s">
        <v>1300</v>
      </c>
      <c r="T758" s="20" t="s">
        <v>2041</v>
      </c>
    </row>
    <row r="759" spans="1:23" ht="18.75" hidden="1" x14ac:dyDescent="0.3">
      <c r="A759" s="19"/>
      <c r="C759" s="83" t="s">
        <v>88</v>
      </c>
      <c r="D759" s="84" t="s">
        <v>964</v>
      </c>
      <c r="E759" s="429" t="s">
        <v>1302</v>
      </c>
      <c r="F759" s="430"/>
      <c r="G759" s="430" t="s">
        <v>1303</v>
      </c>
      <c r="H759" s="431"/>
      <c r="I759" s="1">
        <v>12</v>
      </c>
      <c r="J759" s="2"/>
      <c r="K759" s="80">
        <v>8.5</v>
      </c>
      <c r="L759" s="81">
        <f t="shared" si="35"/>
        <v>102</v>
      </c>
      <c r="M759" s="86" t="s">
        <v>1039</v>
      </c>
      <c r="N759" s="388" t="s">
        <v>240</v>
      </c>
      <c r="O759" s="389"/>
      <c r="P759" s="390"/>
      <c r="Q759" s="25"/>
      <c r="R759" s="26">
        <v>0</v>
      </c>
      <c r="S759" s="20" t="s">
        <v>1302</v>
      </c>
      <c r="T759" s="20" t="s">
        <v>2042</v>
      </c>
    </row>
    <row r="760" spans="1:23" ht="18.75" hidden="1" x14ac:dyDescent="0.3">
      <c r="A760" s="19"/>
      <c r="C760" s="83" t="s">
        <v>88</v>
      </c>
      <c r="D760" s="84" t="s">
        <v>961</v>
      </c>
      <c r="E760" s="429" t="s">
        <v>1304</v>
      </c>
      <c r="F760" s="430"/>
      <c r="G760" s="430" t="s">
        <v>1305</v>
      </c>
      <c r="H760" s="431"/>
      <c r="I760" s="1">
        <v>12</v>
      </c>
      <c r="J760" s="2"/>
      <c r="K760" s="80">
        <v>11.5</v>
      </c>
      <c r="L760" s="81">
        <f t="shared" si="35"/>
        <v>138</v>
      </c>
      <c r="M760" s="86" t="s">
        <v>1169</v>
      </c>
      <c r="N760" s="388" t="s">
        <v>258</v>
      </c>
      <c r="O760" s="389"/>
      <c r="P760" s="390"/>
      <c r="Q760" s="25"/>
      <c r="R760" s="26">
        <v>0</v>
      </c>
      <c r="S760" s="20" t="s">
        <v>1304</v>
      </c>
      <c r="T760" s="20" t="s">
        <v>2043</v>
      </c>
    </row>
    <row r="761" spans="1:23" ht="18.75" hidden="1" x14ac:dyDescent="0.3">
      <c r="A761" s="19"/>
      <c r="C761" s="83" t="s">
        <v>88</v>
      </c>
      <c r="D761" s="84" t="s">
        <v>964</v>
      </c>
      <c r="E761" s="429" t="s">
        <v>1866</v>
      </c>
      <c r="F761" s="430"/>
      <c r="G761" s="430"/>
      <c r="H761" s="431"/>
      <c r="I761" s="1">
        <v>12</v>
      </c>
      <c r="J761" s="2"/>
      <c r="K761" s="80">
        <v>8.5</v>
      </c>
      <c r="L761" s="81">
        <f>IF(AND(I761="",J761=""),"",(I761*K761)+(J761*(K761+2.25)))</f>
        <v>102</v>
      </c>
      <c r="M761" s="80" t="s">
        <v>2149</v>
      </c>
      <c r="N761" s="388" t="s">
        <v>240</v>
      </c>
      <c r="O761" s="389"/>
      <c r="P761" s="390"/>
      <c r="Q761" s="25"/>
      <c r="R761" s="26">
        <v>0</v>
      </c>
      <c r="S761" s="20" t="s">
        <v>2044</v>
      </c>
      <c r="T761" s="20" t="s">
        <v>2044</v>
      </c>
    </row>
    <row r="762" spans="1:23" ht="18.75" hidden="1" x14ac:dyDescent="0.3">
      <c r="A762" s="19"/>
      <c r="C762" s="83" t="s">
        <v>88</v>
      </c>
      <c r="D762" s="84" t="s">
        <v>964</v>
      </c>
      <c r="E762" s="429" t="s">
        <v>1306</v>
      </c>
      <c r="F762" s="430"/>
      <c r="G762" s="430" t="s">
        <v>1307</v>
      </c>
      <c r="H762" s="431"/>
      <c r="I762" s="1">
        <v>12</v>
      </c>
      <c r="J762" s="2"/>
      <c r="K762" s="80">
        <v>8.5</v>
      </c>
      <c r="L762" s="81">
        <f>IF(AND(I762="",J762=""),"",(I762*K762)+(J762*(K762+2.25)))</f>
        <v>102</v>
      </c>
      <c r="M762" s="80" t="s">
        <v>2149</v>
      </c>
      <c r="N762" s="388" t="s">
        <v>240</v>
      </c>
      <c r="O762" s="389"/>
      <c r="P762" s="390"/>
      <c r="Q762" s="25"/>
      <c r="R762" s="26">
        <v>0</v>
      </c>
      <c r="S762" s="20" t="s">
        <v>1306</v>
      </c>
      <c r="T762" s="20" t="s">
        <v>2045</v>
      </c>
    </row>
    <row r="763" spans="1:23" ht="18.75" hidden="1" x14ac:dyDescent="0.3">
      <c r="A763" s="19"/>
      <c r="C763" s="83" t="s">
        <v>88</v>
      </c>
      <c r="D763" s="84" t="s">
        <v>964</v>
      </c>
      <c r="E763" s="429" t="s">
        <v>1308</v>
      </c>
      <c r="F763" s="430"/>
      <c r="G763" s="430" t="s">
        <v>1309</v>
      </c>
      <c r="H763" s="431"/>
      <c r="I763" s="1">
        <v>12</v>
      </c>
      <c r="J763" s="2"/>
      <c r="K763" s="80">
        <v>8.5</v>
      </c>
      <c r="L763" s="81">
        <f t="shared" si="35"/>
        <v>102</v>
      </c>
      <c r="M763" s="86" t="s">
        <v>365</v>
      </c>
      <c r="N763" s="388" t="s">
        <v>240</v>
      </c>
      <c r="O763" s="389"/>
      <c r="P763" s="390"/>
      <c r="Q763" s="25"/>
      <c r="R763" s="26">
        <v>0</v>
      </c>
      <c r="S763" s="20" t="s">
        <v>1308</v>
      </c>
      <c r="T763" s="20" t="s">
        <v>2046</v>
      </c>
    </row>
    <row r="764" spans="1:23" ht="18.75" hidden="1" x14ac:dyDescent="0.3">
      <c r="A764" s="19"/>
      <c r="C764" s="83" t="s">
        <v>88</v>
      </c>
      <c r="D764" s="84" t="s">
        <v>964</v>
      </c>
      <c r="E764" s="429" t="s">
        <v>1310</v>
      </c>
      <c r="F764" s="430"/>
      <c r="G764" s="430" t="s">
        <v>1311</v>
      </c>
      <c r="H764" s="431"/>
      <c r="I764" s="1">
        <v>12</v>
      </c>
      <c r="J764" s="2"/>
      <c r="K764" s="80">
        <v>8.5</v>
      </c>
      <c r="L764" s="81">
        <f t="shared" si="35"/>
        <v>102</v>
      </c>
      <c r="M764" s="86" t="s">
        <v>365</v>
      </c>
      <c r="N764" s="388" t="s">
        <v>240</v>
      </c>
      <c r="O764" s="389"/>
      <c r="P764" s="390"/>
      <c r="Q764" s="25"/>
      <c r="R764" s="26">
        <v>0</v>
      </c>
      <c r="S764" s="20" t="s">
        <v>1310</v>
      </c>
      <c r="T764" s="20" t="s">
        <v>2047</v>
      </c>
    </row>
    <row r="765" spans="1:23" ht="18.75" hidden="1" x14ac:dyDescent="0.3">
      <c r="A765" s="19"/>
      <c r="B765" s="114"/>
      <c r="C765" s="83" t="s">
        <v>88</v>
      </c>
      <c r="D765" s="84" t="s">
        <v>1014</v>
      </c>
      <c r="E765" s="429" t="s">
        <v>1312</v>
      </c>
      <c r="F765" s="430"/>
      <c r="G765" s="430" t="s">
        <v>1313</v>
      </c>
      <c r="H765" s="431"/>
      <c r="I765" s="1">
        <v>12</v>
      </c>
      <c r="J765" s="2"/>
      <c r="K765" s="80">
        <v>20</v>
      </c>
      <c r="L765" s="81">
        <f t="shared" si="35"/>
        <v>240</v>
      </c>
      <c r="M765" s="86" t="s">
        <v>111</v>
      </c>
      <c r="N765" s="388" t="s">
        <v>357</v>
      </c>
      <c r="O765" s="389"/>
      <c r="P765" s="390"/>
      <c r="Q765" s="25"/>
      <c r="R765" s="26">
        <v>0</v>
      </c>
      <c r="S765" s="20" t="s">
        <v>1312</v>
      </c>
      <c r="T765" s="20" t="s">
        <v>2048</v>
      </c>
      <c r="W765" s="27"/>
    </row>
    <row r="766" spans="1:23" ht="18.75" hidden="1" x14ac:dyDescent="0.3">
      <c r="A766" s="19"/>
      <c r="C766" s="94" t="s">
        <v>88</v>
      </c>
      <c r="D766" s="84" t="s">
        <v>964</v>
      </c>
      <c r="E766" s="429" t="s">
        <v>1314</v>
      </c>
      <c r="F766" s="430"/>
      <c r="G766" s="430" t="s">
        <v>1315</v>
      </c>
      <c r="H766" s="431"/>
      <c r="I766" s="1">
        <v>12</v>
      </c>
      <c r="J766" s="2"/>
      <c r="K766" s="80">
        <v>8.5</v>
      </c>
      <c r="L766" s="81">
        <f t="shared" si="35"/>
        <v>102</v>
      </c>
      <c r="M766" s="86" t="s">
        <v>365</v>
      </c>
      <c r="N766" s="388" t="s">
        <v>240</v>
      </c>
      <c r="O766" s="389"/>
      <c r="P766" s="390"/>
      <c r="Q766" s="25"/>
      <c r="R766" s="26">
        <v>0</v>
      </c>
      <c r="S766" s="20" t="s">
        <v>1314</v>
      </c>
      <c r="T766" s="20" t="s">
        <v>2049</v>
      </c>
    </row>
    <row r="767" spans="1:23" ht="18.75" hidden="1" x14ac:dyDescent="0.3">
      <c r="A767" s="19"/>
      <c r="C767" s="83" t="s">
        <v>88</v>
      </c>
      <c r="D767" s="84" t="s">
        <v>964</v>
      </c>
      <c r="E767" s="429" t="s">
        <v>1316</v>
      </c>
      <c r="F767" s="430"/>
      <c r="G767" s="430" t="s">
        <v>1317</v>
      </c>
      <c r="H767" s="431"/>
      <c r="I767" s="1">
        <v>12</v>
      </c>
      <c r="J767" s="2"/>
      <c r="K767" s="80">
        <v>8.5</v>
      </c>
      <c r="L767" s="81">
        <f t="shared" si="35"/>
        <v>102</v>
      </c>
      <c r="M767" s="86" t="s">
        <v>1318</v>
      </c>
      <c r="N767" s="388" t="s">
        <v>240</v>
      </c>
      <c r="O767" s="389"/>
      <c r="P767" s="390"/>
      <c r="Q767" s="25"/>
      <c r="R767" s="26">
        <v>0</v>
      </c>
      <c r="S767" s="20" t="s">
        <v>1316</v>
      </c>
      <c r="T767" s="20" t="s">
        <v>2050</v>
      </c>
    </row>
    <row r="768" spans="1:23" ht="18.75" hidden="1" x14ac:dyDescent="0.3">
      <c r="A768" s="19"/>
      <c r="C768" s="83" t="s">
        <v>88</v>
      </c>
      <c r="D768" s="84" t="s">
        <v>964</v>
      </c>
      <c r="E768" s="429" t="s">
        <v>1785</v>
      </c>
      <c r="F768" s="430"/>
      <c r="G768" s="430"/>
      <c r="H768" s="431"/>
      <c r="I768" s="1">
        <v>12</v>
      </c>
      <c r="J768" s="2"/>
      <c r="K768" s="80">
        <v>8.5</v>
      </c>
      <c r="L768" s="81">
        <f>IF(AND(I768="",J768=""),"",(I768*K768)+(J768*(K768+2.25)))</f>
        <v>102</v>
      </c>
      <c r="M768" s="80" t="s">
        <v>2149</v>
      </c>
      <c r="N768" s="388" t="s">
        <v>240</v>
      </c>
      <c r="O768" s="389"/>
      <c r="P768" s="390"/>
      <c r="Q768" s="25"/>
      <c r="R768" s="26">
        <v>0</v>
      </c>
      <c r="S768" s="20" t="s">
        <v>1785</v>
      </c>
      <c r="T768" s="20" t="s">
        <v>2051</v>
      </c>
    </row>
    <row r="769" spans="1:23" ht="18.75" hidden="1" x14ac:dyDescent="0.3">
      <c r="A769" s="19"/>
      <c r="C769" s="83" t="s">
        <v>88</v>
      </c>
      <c r="D769" s="84" t="s">
        <v>961</v>
      </c>
      <c r="E769" s="429" t="s">
        <v>1319</v>
      </c>
      <c r="F769" s="430"/>
      <c r="G769" s="430" t="s">
        <v>1320</v>
      </c>
      <c r="H769" s="431"/>
      <c r="I769" s="1">
        <v>12</v>
      </c>
      <c r="J769" s="2"/>
      <c r="K769" s="80">
        <v>11.5</v>
      </c>
      <c r="L769" s="81">
        <f t="shared" si="35"/>
        <v>138</v>
      </c>
      <c r="M769" s="86" t="s">
        <v>755</v>
      </c>
      <c r="N769" s="388" t="s">
        <v>258</v>
      </c>
      <c r="O769" s="389"/>
      <c r="P769" s="390"/>
      <c r="Q769" s="25"/>
      <c r="R769" s="26">
        <v>0</v>
      </c>
      <c r="S769" s="20" t="s">
        <v>1319</v>
      </c>
      <c r="T769" s="20" t="s">
        <v>2052</v>
      </c>
    </row>
    <row r="770" spans="1:23" ht="18.75" x14ac:dyDescent="0.3">
      <c r="A770" s="19"/>
      <c r="C770" s="83" t="s">
        <v>88</v>
      </c>
      <c r="D770" s="84" t="s">
        <v>2140</v>
      </c>
      <c r="E770" s="504" t="s">
        <v>2169</v>
      </c>
      <c r="F770" s="505"/>
      <c r="G770" s="505"/>
      <c r="H770" s="506"/>
      <c r="I770" s="1"/>
      <c r="J770" s="2"/>
      <c r="K770" s="80">
        <v>13.25</v>
      </c>
      <c r="L770" s="81" t="str">
        <f t="shared" si="35"/>
        <v/>
      </c>
      <c r="M770" s="80" t="s">
        <v>2149</v>
      </c>
      <c r="N770" s="388" t="s">
        <v>258</v>
      </c>
      <c r="O770" s="389"/>
      <c r="P770" s="390"/>
      <c r="Q770" s="25"/>
      <c r="R770" s="26">
        <v>22</v>
      </c>
      <c r="S770" s="20" t="s">
        <v>2169</v>
      </c>
    </row>
    <row r="771" spans="1:23" ht="18.75" hidden="1" x14ac:dyDescent="0.3">
      <c r="A771" s="19"/>
      <c r="C771" s="83" t="s">
        <v>88</v>
      </c>
      <c r="D771" s="84" t="s">
        <v>964</v>
      </c>
      <c r="E771" s="429" t="s">
        <v>1321</v>
      </c>
      <c r="F771" s="430"/>
      <c r="G771" s="430" t="s">
        <v>677</v>
      </c>
      <c r="H771" s="431"/>
      <c r="I771" s="1"/>
      <c r="J771" s="2"/>
      <c r="K771" s="80">
        <v>8.5</v>
      </c>
      <c r="L771" s="81" t="str">
        <f t="shared" si="35"/>
        <v/>
      </c>
      <c r="M771" s="80" t="s">
        <v>247</v>
      </c>
      <c r="N771" s="388" t="s">
        <v>240</v>
      </c>
      <c r="O771" s="389"/>
      <c r="P771" s="390"/>
      <c r="Q771" s="25"/>
      <c r="R771" s="26">
        <v>6</v>
      </c>
      <c r="S771" s="20" t="s">
        <v>1321</v>
      </c>
      <c r="T771" s="20" t="s">
        <v>2053</v>
      </c>
    </row>
    <row r="772" spans="1:23" ht="18.75" hidden="1" x14ac:dyDescent="0.3">
      <c r="A772" s="19"/>
      <c r="C772" s="83" t="s">
        <v>88</v>
      </c>
      <c r="D772" s="84" t="s">
        <v>2139</v>
      </c>
      <c r="E772" s="504" t="s">
        <v>2538</v>
      </c>
      <c r="F772" s="505"/>
      <c r="G772" s="505"/>
      <c r="H772" s="506"/>
      <c r="I772" s="1"/>
      <c r="J772" s="2"/>
      <c r="K772" s="80">
        <v>15</v>
      </c>
      <c r="L772" s="81" t="str">
        <f t="shared" si="35"/>
        <v/>
      </c>
      <c r="M772" s="80" t="s">
        <v>2541</v>
      </c>
      <c r="N772" s="388" t="s">
        <v>583</v>
      </c>
      <c r="O772" s="389"/>
      <c r="P772" s="390"/>
      <c r="Q772" s="25"/>
      <c r="R772" s="26">
        <v>11</v>
      </c>
      <c r="S772" s="20" t="s">
        <v>2538</v>
      </c>
    </row>
    <row r="773" spans="1:23" ht="18.75" hidden="1" x14ac:dyDescent="0.3">
      <c r="A773" s="19"/>
      <c r="B773" s="114"/>
      <c r="C773" s="88" t="s">
        <v>88</v>
      </c>
      <c r="D773" s="84" t="s">
        <v>964</v>
      </c>
      <c r="E773" s="429" t="s">
        <v>1322</v>
      </c>
      <c r="F773" s="430"/>
      <c r="G773" s="430" t="s">
        <v>1323</v>
      </c>
      <c r="H773" s="431"/>
      <c r="I773" s="1"/>
      <c r="J773" s="2"/>
      <c r="K773" s="80">
        <v>8.5</v>
      </c>
      <c r="L773" s="81" t="str">
        <f t="shared" si="35"/>
        <v/>
      </c>
      <c r="M773" s="80" t="s">
        <v>1324</v>
      </c>
      <c r="N773" s="388" t="s">
        <v>240</v>
      </c>
      <c r="O773" s="389"/>
      <c r="P773" s="390"/>
      <c r="Q773" s="25"/>
      <c r="R773" s="26">
        <v>3</v>
      </c>
      <c r="S773" s="20" t="s">
        <v>1322</v>
      </c>
      <c r="T773" s="20" t="s">
        <v>2054</v>
      </c>
      <c r="W773" s="27"/>
    </row>
    <row r="774" spans="1:23" ht="18.75" hidden="1" x14ac:dyDescent="0.3">
      <c r="A774" s="19"/>
      <c r="C774" s="83" t="s">
        <v>88</v>
      </c>
      <c r="D774" s="84" t="s">
        <v>1325</v>
      </c>
      <c r="E774" s="429" t="s">
        <v>1326</v>
      </c>
      <c r="F774" s="430"/>
      <c r="G774" s="430" t="s">
        <v>1327</v>
      </c>
      <c r="H774" s="431"/>
      <c r="I774" s="1">
        <v>12</v>
      </c>
      <c r="J774" s="2"/>
      <c r="K774" s="80">
        <v>75</v>
      </c>
      <c r="L774" s="81">
        <f t="shared" si="35"/>
        <v>900</v>
      </c>
      <c r="M774" s="80" t="s">
        <v>2152</v>
      </c>
      <c r="N774" s="388" t="s">
        <v>83</v>
      </c>
      <c r="O774" s="389"/>
      <c r="P774" s="390"/>
      <c r="Q774" s="25"/>
      <c r="R774" s="26">
        <v>0</v>
      </c>
      <c r="S774" s="20" t="s">
        <v>1326</v>
      </c>
      <c r="T774" s="20" t="s">
        <v>2055</v>
      </c>
    </row>
    <row r="775" spans="1:23" ht="18.75" hidden="1" x14ac:dyDescent="0.3">
      <c r="A775" s="19"/>
      <c r="C775" s="83" t="s">
        <v>88</v>
      </c>
      <c r="D775" s="84" t="s">
        <v>961</v>
      </c>
      <c r="E775" s="429" t="s">
        <v>1328</v>
      </c>
      <c r="F775" s="430"/>
      <c r="G775" s="430" t="s">
        <v>1329</v>
      </c>
      <c r="H775" s="431"/>
      <c r="I775" s="1">
        <v>12</v>
      </c>
      <c r="J775" s="2"/>
      <c r="K775" s="80">
        <v>11.5</v>
      </c>
      <c r="L775" s="81">
        <f t="shared" si="35"/>
        <v>138</v>
      </c>
      <c r="M775" s="80" t="s">
        <v>718</v>
      </c>
      <c r="N775" s="388" t="s">
        <v>258</v>
      </c>
      <c r="O775" s="389"/>
      <c r="P775" s="390"/>
      <c r="Q775" s="25"/>
      <c r="R775" s="26">
        <v>0</v>
      </c>
      <c r="S775" s="20" t="s">
        <v>1328</v>
      </c>
      <c r="T775" s="20" t="s">
        <v>2056</v>
      </c>
    </row>
    <row r="776" spans="1:23" ht="16.899999999999999" hidden="1" customHeight="1" x14ac:dyDescent="0.3">
      <c r="A776" s="19"/>
      <c r="C776" s="83" t="s">
        <v>88</v>
      </c>
      <c r="D776" s="84" t="s">
        <v>961</v>
      </c>
      <c r="E776" s="429" t="s">
        <v>1330</v>
      </c>
      <c r="F776" s="430"/>
      <c r="G776" s="430" t="s">
        <v>1331</v>
      </c>
      <c r="H776" s="431"/>
      <c r="I776" s="1">
        <v>12</v>
      </c>
      <c r="J776" s="2"/>
      <c r="K776" s="80">
        <v>11.5</v>
      </c>
      <c r="L776" s="81">
        <f t="shared" si="35"/>
        <v>138</v>
      </c>
      <c r="M776" s="86" t="s">
        <v>247</v>
      </c>
      <c r="N776" s="388" t="s">
        <v>258</v>
      </c>
      <c r="O776" s="389"/>
      <c r="P776" s="390"/>
      <c r="Q776" s="25"/>
      <c r="R776" s="26">
        <v>0</v>
      </c>
      <c r="S776" s="20" t="s">
        <v>1330</v>
      </c>
      <c r="T776" s="20" t="s">
        <v>2057</v>
      </c>
    </row>
    <row r="777" spans="1:23" ht="18.75" hidden="1" x14ac:dyDescent="0.3">
      <c r="A777" s="19"/>
      <c r="C777" s="83" t="s">
        <v>88</v>
      </c>
      <c r="D777" s="84" t="s">
        <v>964</v>
      </c>
      <c r="E777" s="429" t="s">
        <v>1332</v>
      </c>
      <c r="F777" s="430"/>
      <c r="G777" s="430" t="s">
        <v>1333</v>
      </c>
      <c r="H777" s="431"/>
      <c r="I777" s="1">
        <v>12</v>
      </c>
      <c r="J777" s="2"/>
      <c r="K777" s="80">
        <v>8.5</v>
      </c>
      <c r="L777" s="81">
        <f t="shared" si="35"/>
        <v>102</v>
      </c>
      <c r="M777" s="86" t="s">
        <v>247</v>
      </c>
      <c r="N777" s="388" t="s">
        <v>240</v>
      </c>
      <c r="O777" s="389"/>
      <c r="P777" s="390"/>
      <c r="Q777" s="25"/>
      <c r="R777" s="26">
        <v>0</v>
      </c>
      <c r="S777" s="20" t="s">
        <v>1332</v>
      </c>
      <c r="T777" s="20" t="s">
        <v>2058</v>
      </c>
    </row>
    <row r="778" spans="1:23" ht="18.75" hidden="1" x14ac:dyDescent="0.3">
      <c r="A778" s="19"/>
      <c r="C778" s="83" t="s">
        <v>88</v>
      </c>
      <c r="D778" s="84" t="s">
        <v>961</v>
      </c>
      <c r="E778" s="429" t="s">
        <v>1334</v>
      </c>
      <c r="F778" s="430"/>
      <c r="G778" s="430" t="s">
        <v>1335</v>
      </c>
      <c r="H778" s="431"/>
      <c r="I778" s="1">
        <v>12</v>
      </c>
      <c r="J778" s="2"/>
      <c r="K778" s="80">
        <v>11.5</v>
      </c>
      <c r="L778" s="81">
        <f t="shared" si="35"/>
        <v>138</v>
      </c>
      <c r="M778" s="80" t="s">
        <v>718</v>
      </c>
      <c r="N778" s="388" t="s">
        <v>258</v>
      </c>
      <c r="O778" s="389"/>
      <c r="P778" s="390"/>
      <c r="Q778" s="25"/>
      <c r="R778" s="26">
        <v>0</v>
      </c>
      <c r="S778" s="20" t="s">
        <v>1334</v>
      </c>
      <c r="T778" s="20" t="s">
        <v>2059</v>
      </c>
    </row>
    <row r="779" spans="1:23" ht="18.75" hidden="1" x14ac:dyDescent="0.3">
      <c r="A779" s="19"/>
      <c r="C779" s="83" t="s">
        <v>88</v>
      </c>
      <c r="D779" s="84" t="s">
        <v>1772</v>
      </c>
      <c r="E779" s="429" t="s">
        <v>1336</v>
      </c>
      <c r="F779" s="430"/>
      <c r="G779" s="430" t="s">
        <v>1337</v>
      </c>
      <c r="H779" s="431"/>
      <c r="I779" s="1">
        <v>12</v>
      </c>
      <c r="J779" s="2"/>
      <c r="K779" s="80"/>
      <c r="L779" s="81">
        <f t="shared" si="35"/>
        <v>0</v>
      </c>
      <c r="M779" s="80" t="s">
        <v>718</v>
      </c>
      <c r="N779" s="388" t="s">
        <v>83</v>
      </c>
      <c r="O779" s="389"/>
      <c r="P779" s="390"/>
      <c r="Q779" s="25"/>
      <c r="R779" s="26">
        <v>0</v>
      </c>
      <c r="S779" s="20" t="s">
        <v>1336</v>
      </c>
      <c r="T779" s="20" t="s">
        <v>2060</v>
      </c>
    </row>
    <row r="780" spans="1:23" ht="18.75" hidden="1" x14ac:dyDescent="0.3">
      <c r="A780" s="19"/>
      <c r="C780" s="83" t="s">
        <v>88</v>
      </c>
      <c r="D780" s="84" t="s">
        <v>961</v>
      </c>
      <c r="E780" s="429" t="s">
        <v>1338</v>
      </c>
      <c r="F780" s="430"/>
      <c r="G780" s="430" t="s">
        <v>1339</v>
      </c>
      <c r="H780" s="431"/>
      <c r="I780" s="1">
        <v>12</v>
      </c>
      <c r="J780" s="2"/>
      <c r="K780" s="80">
        <v>11.5</v>
      </c>
      <c r="L780" s="81">
        <f t="shared" si="35"/>
        <v>138</v>
      </c>
      <c r="M780" s="86" t="s">
        <v>1340</v>
      </c>
      <c r="N780" s="388" t="s">
        <v>258</v>
      </c>
      <c r="O780" s="389"/>
      <c r="P780" s="390"/>
      <c r="Q780" s="25"/>
      <c r="R780" s="26">
        <v>0</v>
      </c>
      <c r="S780" s="20" t="s">
        <v>1338</v>
      </c>
      <c r="T780" s="20" t="s">
        <v>2061</v>
      </c>
    </row>
    <row r="781" spans="1:23" ht="18.75" hidden="1" x14ac:dyDescent="0.3">
      <c r="A781" s="19"/>
      <c r="C781" s="83" t="s">
        <v>88</v>
      </c>
      <c r="D781" s="84" t="s">
        <v>964</v>
      </c>
      <c r="E781" s="429" t="s">
        <v>1341</v>
      </c>
      <c r="F781" s="430"/>
      <c r="G781" s="430" t="s">
        <v>1342</v>
      </c>
      <c r="H781" s="431"/>
      <c r="I781" s="1">
        <v>12</v>
      </c>
      <c r="J781" s="2"/>
      <c r="K781" s="80">
        <v>8.5</v>
      </c>
      <c r="L781" s="81">
        <f t="shared" si="35"/>
        <v>102</v>
      </c>
      <c r="M781" s="86" t="s">
        <v>365</v>
      </c>
      <c r="N781" s="388" t="s">
        <v>240</v>
      </c>
      <c r="O781" s="389"/>
      <c r="P781" s="390"/>
      <c r="Q781" s="25"/>
      <c r="R781" s="26">
        <v>0</v>
      </c>
      <c r="S781" s="93" t="s">
        <v>1341</v>
      </c>
      <c r="T781" s="20" t="s">
        <v>2062</v>
      </c>
    </row>
    <row r="782" spans="1:23" ht="18.75" hidden="1" x14ac:dyDescent="0.3">
      <c r="A782" s="19"/>
      <c r="C782" s="83" t="s">
        <v>88</v>
      </c>
      <c r="D782" s="84" t="s">
        <v>964</v>
      </c>
      <c r="E782" s="429" t="s">
        <v>1343</v>
      </c>
      <c r="F782" s="430"/>
      <c r="G782" s="430" t="s">
        <v>1344</v>
      </c>
      <c r="H782" s="431"/>
      <c r="I782" s="1">
        <v>12</v>
      </c>
      <c r="J782" s="2"/>
      <c r="K782" s="80">
        <v>8.5</v>
      </c>
      <c r="L782" s="81">
        <f t="shared" si="35"/>
        <v>102</v>
      </c>
      <c r="M782" s="86" t="s">
        <v>502</v>
      </c>
      <c r="N782" s="388" t="s">
        <v>240</v>
      </c>
      <c r="O782" s="389"/>
      <c r="P782" s="390"/>
      <c r="Q782" s="25"/>
      <c r="R782" s="26">
        <v>0</v>
      </c>
      <c r="S782" s="93" t="s">
        <v>1343</v>
      </c>
      <c r="T782" s="20" t="s">
        <v>2063</v>
      </c>
    </row>
    <row r="783" spans="1:23" ht="18.75" hidden="1" x14ac:dyDescent="0.3">
      <c r="A783" s="19"/>
      <c r="C783" s="83" t="s">
        <v>88</v>
      </c>
      <c r="D783" s="84" t="s">
        <v>964</v>
      </c>
      <c r="E783" s="429" t="s">
        <v>1345</v>
      </c>
      <c r="F783" s="430"/>
      <c r="G783" s="430" t="s">
        <v>1346</v>
      </c>
      <c r="H783" s="431"/>
      <c r="I783" s="1">
        <v>12</v>
      </c>
      <c r="J783" s="2"/>
      <c r="K783" s="80">
        <v>8.5</v>
      </c>
      <c r="L783" s="81">
        <f t="shared" si="35"/>
        <v>102</v>
      </c>
      <c r="M783" s="80" t="s">
        <v>247</v>
      </c>
      <c r="N783" s="388" t="s">
        <v>240</v>
      </c>
      <c r="O783" s="389"/>
      <c r="P783" s="390"/>
      <c r="Q783" s="25"/>
      <c r="R783" s="26">
        <v>0</v>
      </c>
      <c r="S783" s="20" t="s">
        <v>1345</v>
      </c>
      <c r="T783" s="20" t="s">
        <v>2064</v>
      </c>
    </row>
    <row r="784" spans="1:23" ht="18.75" hidden="1" x14ac:dyDescent="0.3">
      <c r="A784" s="19"/>
      <c r="C784" s="83" t="s">
        <v>88</v>
      </c>
      <c r="D784" s="84" t="s">
        <v>961</v>
      </c>
      <c r="E784" s="429" t="s">
        <v>1347</v>
      </c>
      <c r="F784" s="430"/>
      <c r="G784" s="430">
        <v>0</v>
      </c>
      <c r="H784" s="431"/>
      <c r="I784" s="1">
        <v>12</v>
      </c>
      <c r="J784" s="2"/>
      <c r="K784" s="80">
        <v>11.5</v>
      </c>
      <c r="L784" s="81">
        <f t="shared" si="35"/>
        <v>138</v>
      </c>
      <c r="M784" s="80" t="s">
        <v>247</v>
      </c>
      <c r="N784" s="388" t="s">
        <v>258</v>
      </c>
      <c r="O784" s="389"/>
      <c r="P784" s="390"/>
      <c r="Q784" s="25"/>
      <c r="R784" s="26">
        <v>0</v>
      </c>
      <c r="S784" s="20" t="s">
        <v>1347</v>
      </c>
      <c r="T784" s="20" t="s">
        <v>2065</v>
      </c>
    </row>
    <row r="785" spans="1:20" ht="18.75" hidden="1" x14ac:dyDescent="0.3">
      <c r="A785" s="19"/>
      <c r="C785" s="83" t="s">
        <v>88</v>
      </c>
      <c r="D785" s="84" t="s">
        <v>961</v>
      </c>
      <c r="E785" s="429" t="s">
        <v>1348</v>
      </c>
      <c r="F785" s="430"/>
      <c r="G785" s="430">
        <v>0</v>
      </c>
      <c r="H785" s="431"/>
      <c r="I785" s="1">
        <v>12</v>
      </c>
      <c r="J785" s="2"/>
      <c r="K785" s="80">
        <v>11.5</v>
      </c>
      <c r="L785" s="81">
        <f t="shared" si="35"/>
        <v>138</v>
      </c>
      <c r="M785" s="80" t="s">
        <v>422</v>
      </c>
      <c r="N785" s="388" t="s">
        <v>258</v>
      </c>
      <c r="O785" s="389"/>
      <c r="P785" s="390"/>
      <c r="Q785" s="25"/>
      <c r="R785" s="26">
        <v>0</v>
      </c>
      <c r="S785" s="20" t="s">
        <v>1348</v>
      </c>
      <c r="T785" s="20" t="s">
        <v>2066</v>
      </c>
    </row>
    <row r="786" spans="1:20" ht="18.75" hidden="1" x14ac:dyDescent="0.3">
      <c r="A786" s="19"/>
      <c r="C786" s="83" t="s">
        <v>88</v>
      </c>
      <c r="D786" s="84" t="s">
        <v>964</v>
      </c>
      <c r="E786" s="429" t="s">
        <v>1349</v>
      </c>
      <c r="F786" s="430"/>
      <c r="G786" s="430" t="s">
        <v>1350</v>
      </c>
      <c r="H786" s="431"/>
      <c r="I786" s="1">
        <v>12</v>
      </c>
      <c r="J786" s="2"/>
      <c r="K786" s="80">
        <v>8.5</v>
      </c>
      <c r="L786" s="81">
        <f t="shared" si="35"/>
        <v>102</v>
      </c>
      <c r="M786" s="80" t="s">
        <v>1351</v>
      </c>
      <c r="N786" s="388" t="s">
        <v>240</v>
      </c>
      <c r="O786" s="389"/>
      <c r="P786" s="390"/>
      <c r="Q786" s="25"/>
      <c r="R786" s="26">
        <v>0</v>
      </c>
      <c r="S786" s="20" t="s">
        <v>1349</v>
      </c>
      <c r="T786" s="20" t="s">
        <v>2067</v>
      </c>
    </row>
    <row r="787" spans="1:20" ht="18.75" hidden="1" x14ac:dyDescent="0.3">
      <c r="A787" s="19"/>
      <c r="C787" s="83" t="s">
        <v>88</v>
      </c>
      <c r="D787" s="84" t="s">
        <v>964</v>
      </c>
      <c r="E787" s="429" t="s">
        <v>1352</v>
      </c>
      <c r="F787" s="430"/>
      <c r="G787" s="430" t="s">
        <v>1353</v>
      </c>
      <c r="H787" s="431"/>
      <c r="I787" s="1"/>
      <c r="J787" s="2"/>
      <c r="K787" s="80">
        <v>8.5</v>
      </c>
      <c r="L787" s="81" t="str">
        <f t="shared" si="35"/>
        <v/>
      </c>
      <c r="M787" s="80" t="s">
        <v>502</v>
      </c>
      <c r="N787" s="388" t="s">
        <v>240</v>
      </c>
      <c r="O787" s="389"/>
      <c r="P787" s="390"/>
      <c r="Q787" s="25"/>
      <c r="R787" s="26">
        <v>4</v>
      </c>
      <c r="S787" s="20" t="s">
        <v>1352</v>
      </c>
      <c r="T787" s="20" t="s">
        <v>2068</v>
      </c>
    </row>
    <row r="788" spans="1:20" ht="18.75" hidden="1" x14ac:dyDescent="0.3">
      <c r="A788" s="19"/>
      <c r="C788" s="83" t="s">
        <v>88</v>
      </c>
      <c r="D788" s="84" t="s">
        <v>1014</v>
      </c>
      <c r="E788" s="429" t="s">
        <v>1354</v>
      </c>
      <c r="F788" s="430"/>
      <c r="G788" s="430" t="s">
        <v>1355</v>
      </c>
      <c r="H788" s="431"/>
      <c r="I788" s="1">
        <v>12</v>
      </c>
      <c r="J788" s="2"/>
      <c r="K788" s="80">
        <v>20</v>
      </c>
      <c r="L788" s="81">
        <f t="shared" ref="L788:L833" si="36">IF(AND(I788="",J788=""),"",(I788*K788)+(J788*(K788+2.25)))</f>
        <v>240</v>
      </c>
      <c r="M788" s="80" t="s">
        <v>502</v>
      </c>
      <c r="N788" s="388" t="s">
        <v>357</v>
      </c>
      <c r="O788" s="389"/>
      <c r="P788" s="390"/>
      <c r="Q788" s="25"/>
      <c r="R788" s="26">
        <v>0</v>
      </c>
      <c r="S788" s="20" t="s">
        <v>1354</v>
      </c>
      <c r="T788" s="20" t="s">
        <v>2069</v>
      </c>
    </row>
    <row r="789" spans="1:20" ht="18.75" hidden="1" x14ac:dyDescent="0.3">
      <c r="A789" s="19"/>
      <c r="C789" s="83" t="s">
        <v>88</v>
      </c>
      <c r="D789" s="84" t="s">
        <v>964</v>
      </c>
      <c r="E789" s="429" t="s">
        <v>1356</v>
      </c>
      <c r="F789" s="430"/>
      <c r="G789" s="430" t="s">
        <v>1357</v>
      </c>
      <c r="H789" s="431"/>
      <c r="I789" s="1">
        <v>12</v>
      </c>
      <c r="J789" s="2"/>
      <c r="K789" s="80">
        <v>8.5</v>
      </c>
      <c r="L789" s="81">
        <f t="shared" si="36"/>
        <v>102</v>
      </c>
      <c r="M789" s="80" t="s">
        <v>247</v>
      </c>
      <c r="N789" s="388" t="s">
        <v>240</v>
      </c>
      <c r="O789" s="389"/>
      <c r="P789" s="390"/>
      <c r="Q789" s="25"/>
      <c r="R789" s="26">
        <v>0</v>
      </c>
      <c r="S789" s="20" t="s">
        <v>1356</v>
      </c>
      <c r="T789" s="20" t="s">
        <v>2070</v>
      </c>
    </row>
    <row r="790" spans="1:20" ht="18.75" hidden="1" x14ac:dyDescent="0.3">
      <c r="A790" s="19"/>
      <c r="C790" s="83" t="s">
        <v>88</v>
      </c>
      <c r="D790" s="84" t="s">
        <v>964</v>
      </c>
      <c r="E790" s="429" t="s">
        <v>1358</v>
      </c>
      <c r="F790" s="430"/>
      <c r="G790" s="430" t="s">
        <v>1359</v>
      </c>
      <c r="H790" s="431"/>
      <c r="I790" s="1">
        <v>12</v>
      </c>
      <c r="J790" s="2"/>
      <c r="K790" s="80">
        <v>8.5</v>
      </c>
      <c r="L790" s="81">
        <f t="shared" si="36"/>
        <v>102</v>
      </c>
      <c r="M790" s="80" t="s">
        <v>1360</v>
      </c>
      <c r="N790" s="388" t="s">
        <v>240</v>
      </c>
      <c r="O790" s="389"/>
      <c r="P790" s="390"/>
      <c r="Q790" s="25"/>
      <c r="R790" s="26">
        <v>0</v>
      </c>
      <c r="S790" s="20" t="s">
        <v>1358</v>
      </c>
      <c r="T790" s="20" t="s">
        <v>2071</v>
      </c>
    </row>
    <row r="791" spans="1:20" ht="18.75" x14ac:dyDescent="0.3">
      <c r="A791" s="19"/>
      <c r="C791" s="83" t="s">
        <v>88</v>
      </c>
      <c r="D791" s="84" t="s">
        <v>961</v>
      </c>
      <c r="E791" s="429" t="s">
        <v>1361</v>
      </c>
      <c r="F791" s="430"/>
      <c r="G791" s="430" t="s">
        <v>1362</v>
      </c>
      <c r="H791" s="431"/>
      <c r="I791" s="1"/>
      <c r="J791" s="2"/>
      <c r="K791" s="80">
        <v>11.5</v>
      </c>
      <c r="L791" s="81" t="str">
        <f t="shared" si="36"/>
        <v/>
      </c>
      <c r="M791" s="80" t="s">
        <v>422</v>
      </c>
      <c r="N791" s="388" t="s">
        <v>258</v>
      </c>
      <c r="O791" s="389"/>
      <c r="P791" s="390"/>
      <c r="Q791" s="25"/>
      <c r="R791" s="26">
        <v>141</v>
      </c>
      <c r="S791" s="20" t="s">
        <v>1361</v>
      </c>
      <c r="T791" s="20" t="s">
        <v>2072</v>
      </c>
    </row>
    <row r="792" spans="1:20" ht="18.75" x14ac:dyDescent="0.3">
      <c r="A792" s="19"/>
      <c r="C792" s="83" t="s">
        <v>88</v>
      </c>
      <c r="D792" s="84" t="s">
        <v>2539</v>
      </c>
      <c r="E792" s="504" t="s">
        <v>2537</v>
      </c>
      <c r="F792" s="505"/>
      <c r="G792" s="505"/>
      <c r="H792" s="506"/>
      <c r="I792" s="1"/>
      <c r="J792" s="2"/>
      <c r="K792" s="80">
        <v>13.15</v>
      </c>
      <c r="L792" s="81" t="str">
        <f t="shared" si="36"/>
        <v/>
      </c>
      <c r="M792" s="80" t="s">
        <v>2540</v>
      </c>
      <c r="N792" s="388" t="s">
        <v>258</v>
      </c>
      <c r="O792" s="389"/>
      <c r="P792" s="390"/>
      <c r="Q792" s="25"/>
      <c r="R792" s="26">
        <v>23</v>
      </c>
      <c r="S792" s="20" t="s">
        <v>2537</v>
      </c>
    </row>
    <row r="793" spans="1:20" ht="18.75" hidden="1" x14ac:dyDescent="0.3">
      <c r="A793" s="19"/>
      <c r="C793" s="83" t="s">
        <v>88</v>
      </c>
      <c r="D793" s="84" t="s">
        <v>1014</v>
      </c>
      <c r="E793" s="429" t="s">
        <v>1363</v>
      </c>
      <c r="F793" s="430"/>
      <c r="G793" s="430" t="s">
        <v>1364</v>
      </c>
      <c r="H793" s="431"/>
      <c r="I793" s="1">
        <v>12</v>
      </c>
      <c r="J793" s="2"/>
      <c r="K793" s="80">
        <v>20</v>
      </c>
      <c r="L793" s="81">
        <f t="shared" si="36"/>
        <v>240</v>
      </c>
      <c r="M793" s="80" t="s">
        <v>792</v>
      </c>
      <c r="N793" s="388" t="s">
        <v>357</v>
      </c>
      <c r="O793" s="389"/>
      <c r="P793" s="390"/>
      <c r="Q793" s="25"/>
      <c r="R793" s="26">
        <v>0</v>
      </c>
      <c r="S793" s="20" t="s">
        <v>1363</v>
      </c>
      <c r="T793" s="20" t="s">
        <v>2073</v>
      </c>
    </row>
    <row r="794" spans="1:20" ht="18.75" hidden="1" x14ac:dyDescent="0.3">
      <c r="A794" s="19"/>
      <c r="C794" s="83" t="s">
        <v>88</v>
      </c>
      <c r="D794" s="84" t="s">
        <v>961</v>
      </c>
      <c r="E794" s="429" t="s">
        <v>1365</v>
      </c>
      <c r="F794" s="430"/>
      <c r="G794" s="430" t="s">
        <v>1366</v>
      </c>
      <c r="H794" s="431"/>
      <c r="I794" s="1">
        <v>12</v>
      </c>
      <c r="J794" s="2"/>
      <c r="K794" s="80">
        <v>11.5</v>
      </c>
      <c r="L794" s="81">
        <f t="shared" si="36"/>
        <v>138</v>
      </c>
      <c r="M794" s="80" t="s">
        <v>792</v>
      </c>
      <c r="N794" s="388" t="s">
        <v>258</v>
      </c>
      <c r="O794" s="389"/>
      <c r="P794" s="390"/>
      <c r="Q794" s="25"/>
      <c r="R794" s="26">
        <v>0</v>
      </c>
      <c r="S794" s="20" t="s">
        <v>1365</v>
      </c>
      <c r="T794" s="20" t="s">
        <v>2074</v>
      </c>
    </row>
    <row r="795" spans="1:20" ht="18.75" hidden="1" x14ac:dyDescent="0.3">
      <c r="A795" s="19"/>
      <c r="C795" s="83" t="s">
        <v>88</v>
      </c>
      <c r="D795" s="84" t="s">
        <v>961</v>
      </c>
      <c r="E795" s="429" t="s">
        <v>1367</v>
      </c>
      <c r="F795" s="430"/>
      <c r="G795" s="430" t="s">
        <v>1368</v>
      </c>
      <c r="H795" s="431"/>
      <c r="I795" s="1">
        <v>12</v>
      </c>
      <c r="J795" s="2"/>
      <c r="K795" s="80">
        <v>11.5</v>
      </c>
      <c r="L795" s="81">
        <f t="shared" si="36"/>
        <v>138</v>
      </c>
      <c r="M795" s="80" t="s">
        <v>792</v>
      </c>
      <c r="N795" s="388" t="s">
        <v>258</v>
      </c>
      <c r="O795" s="389"/>
      <c r="P795" s="390"/>
      <c r="Q795" s="25"/>
      <c r="R795" s="26">
        <v>0</v>
      </c>
      <c r="S795" s="20" t="s">
        <v>1367</v>
      </c>
      <c r="T795" s="20" t="s">
        <v>2075</v>
      </c>
    </row>
    <row r="796" spans="1:20" ht="18.75" hidden="1" x14ac:dyDescent="0.3">
      <c r="A796" s="19"/>
      <c r="C796" s="83" t="s">
        <v>88</v>
      </c>
      <c r="D796" s="84" t="s">
        <v>961</v>
      </c>
      <c r="E796" s="429" t="s">
        <v>1369</v>
      </c>
      <c r="F796" s="430"/>
      <c r="G796" s="430" t="s">
        <v>1370</v>
      </c>
      <c r="H796" s="431"/>
      <c r="I796" s="1">
        <v>12</v>
      </c>
      <c r="J796" s="2"/>
      <c r="K796" s="80">
        <v>11.5</v>
      </c>
      <c r="L796" s="81">
        <f t="shared" si="36"/>
        <v>138</v>
      </c>
      <c r="M796" s="80" t="s">
        <v>792</v>
      </c>
      <c r="N796" s="388" t="s">
        <v>258</v>
      </c>
      <c r="O796" s="389"/>
      <c r="P796" s="390"/>
      <c r="Q796" s="25"/>
      <c r="R796" s="26">
        <v>0</v>
      </c>
      <c r="S796" s="20" t="s">
        <v>1369</v>
      </c>
      <c r="T796" s="20" t="s">
        <v>2076</v>
      </c>
    </row>
    <row r="797" spans="1:20" ht="18.75" hidden="1" x14ac:dyDescent="0.3">
      <c r="A797" s="19"/>
      <c r="C797" s="83" t="s">
        <v>88</v>
      </c>
      <c r="D797" s="84" t="s">
        <v>1014</v>
      </c>
      <c r="E797" s="429" t="s">
        <v>1371</v>
      </c>
      <c r="F797" s="430"/>
      <c r="G797" s="430" t="s">
        <v>1372</v>
      </c>
      <c r="H797" s="431"/>
      <c r="I797" s="1">
        <v>12</v>
      </c>
      <c r="J797" s="2"/>
      <c r="K797" s="80">
        <v>20</v>
      </c>
      <c r="L797" s="81">
        <f t="shared" si="36"/>
        <v>240</v>
      </c>
      <c r="M797" s="80" t="s">
        <v>792</v>
      </c>
      <c r="N797" s="388" t="s">
        <v>357</v>
      </c>
      <c r="O797" s="389"/>
      <c r="P797" s="390"/>
      <c r="Q797" s="25"/>
      <c r="R797" s="26">
        <v>0</v>
      </c>
      <c r="S797" s="20" t="s">
        <v>1371</v>
      </c>
      <c r="T797" s="20" t="s">
        <v>2077</v>
      </c>
    </row>
    <row r="798" spans="1:20" ht="18.75" hidden="1" x14ac:dyDescent="0.3">
      <c r="A798" s="19"/>
      <c r="C798" s="83" t="s">
        <v>88</v>
      </c>
      <c r="D798" s="84" t="s">
        <v>1014</v>
      </c>
      <c r="E798" s="429" t="s">
        <v>1373</v>
      </c>
      <c r="F798" s="430"/>
      <c r="G798" s="430" t="s">
        <v>1374</v>
      </c>
      <c r="H798" s="431"/>
      <c r="I798" s="1">
        <v>12</v>
      </c>
      <c r="J798" s="2"/>
      <c r="K798" s="80">
        <v>20</v>
      </c>
      <c r="L798" s="81">
        <f t="shared" si="36"/>
        <v>240</v>
      </c>
      <c r="M798" s="80" t="s">
        <v>792</v>
      </c>
      <c r="N798" s="388" t="s">
        <v>357</v>
      </c>
      <c r="O798" s="389"/>
      <c r="P798" s="390"/>
      <c r="Q798" s="25"/>
      <c r="R798" s="26">
        <v>0</v>
      </c>
      <c r="S798" s="20" t="s">
        <v>1373</v>
      </c>
      <c r="T798" s="20" t="s">
        <v>2078</v>
      </c>
    </row>
    <row r="799" spans="1:20" ht="18.75" hidden="1" x14ac:dyDescent="0.3">
      <c r="A799" s="19"/>
      <c r="C799" s="83" t="s">
        <v>88</v>
      </c>
      <c r="D799" s="84" t="s">
        <v>964</v>
      </c>
      <c r="E799" s="429" t="s">
        <v>1375</v>
      </c>
      <c r="F799" s="430"/>
      <c r="G799" s="430" t="s">
        <v>1376</v>
      </c>
      <c r="H799" s="431"/>
      <c r="I799" s="1">
        <v>12</v>
      </c>
      <c r="J799" s="2"/>
      <c r="K799" s="80">
        <v>8.5</v>
      </c>
      <c r="L799" s="81">
        <f t="shared" si="36"/>
        <v>102</v>
      </c>
      <c r="M799" s="80" t="s">
        <v>365</v>
      </c>
      <c r="N799" s="388" t="s">
        <v>240</v>
      </c>
      <c r="O799" s="389"/>
      <c r="P799" s="390"/>
      <c r="Q799" s="25"/>
      <c r="R799" s="26">
        <v>0</v>
      </c>
      <c r="S799" s="20" t="s">
        <v>1375</v>
      </c>
      <c r="T799" s="20" t="s">
        <v>2079</v>
      </c>
    </row>
    <row r="800" spans="1:20" ht="18.75" hidden="1" x14ac:dyDescent="0.3">
      <c r="A800" s="19"/>
      <c r="C800" s="83" t="s">
        <v>88</v>
      </c>
      <c r="D800" s="84" t="s">
        <v>964</v>
      </c>
      <c r="E800" s="429" t="s">
        <v>1790</v>
      </c>
      <c r="F800" s="430" t="s">
        <v>1789</v>
      </c>
      <c r="G800" s="430" t="s">
        <v>1789</v>
      </c>
      <c r="H800" s="431" t="s">
        <v>1789</v>
      </c>
      <c r="I800" s="1"/>
      <c r="J800" s="2"/>
      <c r="K800" s="80">
        <v>8.5</v>
      </c>
      <c r="L800" s="81" t="str">
        <f>IF(AND(I800="",J800=""),"",(I800*K800)+(J800*(K800+2.25)))</f>
        <v/>
      </c>
      <c r="M800" s="80" t="s">
        <v>2149</v>
      </c>
      <c r="N800" s="388" t="s">
        <v>240</v>
      </c>
      <c r="O800" s="389"/>
      <c r="P800" s="390"/>
      <c r="Q800" s="25"/>
      <c r="R800" s="26">
        <v>12</v>
      </c>
      <c r="S800" s="20" t="s">
        <v>1790</v>
      </c>
      <c r="T800" s="20" t="s">
        <v>1789</v>
      </c>
    </row>
    <row r="801" spans="1:23" ht="18.75" hidden="1" x14ac:dyDescent="0.3">
      <c r="A801" s="19"/>
      <c r="C801" s="83" t="s">
        <v>88</v>
      </c>
      <c r="D801" s="84" t="s">
        <v>961</v>
      </c>
      <c r="E801" s="429" t="s">
        <v>1377</v>
      </c>
      <c r="F801" s="430"/>
      <c r="G801" s="430" t="s">
        <v>1378</v>
      </c>
      <c r="H801" s="431"/>
      <c r="I801" s="1">
        <v>12</v>
      </c>
      <c r="J801" s="2"/>
      <c r="K801" s="80">
        <v>11.5</v>
      </c>
      <c r="L801" s="81">
        <f t="shared" si="36"/>
        <v>138</v>
      </c>
      <c r="M801" s="80" t="s">
        <v>247</v>
      </c>
      <c r="N801" s="388" t="s">
        <v>258</v>
      </c>
      <c r="O801" s="389"/>
      <c r="P801" s="390"/>
      <c r="Q801" s="25"/>
      <c r="R801" s="26">
        <v>0</v>
      </c>
      <c r="S801" s="20" t="s">
        <v>1377</v>
      </c>
      <c r="T801" s="20" t="s">
        <v>2080</v>
      </c>
    </row>
    <row r="802" spans="1:23" ht="18.75" hidden="1" x14ac:dyDescent="0.3">
      <c r="A802" s="19"/>
      <c r="C802" s="83" t="s">
        <v>88</v>
      </c>
      <c r="D802" s="84" t="s">
        <v>961</v>
      </c>
      <c r="E802" s="429" t="s">
        <v>1379</v>
      </c>
      <c r="F802" s="430"/>
      <c r="G802" s="430" t="s">
        <v>1380</v>
      </c>
      <c r="H802" s="431"/>
      <c r="I802" s="1">
        <v>12</v>
      </c>
      <c r="J802" s="2"/>
      <c r="K802" s="80">
        <v>11.5</v>
      </c>
      <c r="L802" s="81">
        <f t="shared" si="36"/>
        <v>138</v>
      </c>
      <c r="M802" s="80" t="s">
        <v>1340</v>
      </c>
      <c r="N802" s="388" t="s">
        <v>258</v>
      </c>
      <c r="O802" s="389"/>
      <c r="P802" s="390"/>
      <c r="Q802" s="25"/>
      <c r="R802" s="26">
        <v>0</v>
      </c>
      <c r="S802" s="20" t="s">
        <v>1379</v>
      </c>
      <c r="T802" s="20" t="s">
        <v>2081</v>
      </c>
    </row>
    <row r="803" spans="1:23" ht="18.75" x14ac:dyDescent="0.3">
      <c r="A803" s="19"/>
      <c r="B803" s="114"/>
      <c r="C803" s="88" t="s">
        <v>88</v>
      </c>
      <c r="D803" s="84" t="s">
        <v>961</v>
      </c>
      <c r="E803" s="429" t="s">
        <v>1381</v>
      </c>
      <c r="F803" s="430"/>
      <c r="G803" s="430" t="s">
        <v>1382</v>
      </c>
      <c r="H803" s="431"/>
      <c r="I803" s="1"/>
      <c r="J803" s="2"/>
      <c r="K803" s="80">
        <v>11.5</v>
      </c>
      <c r="L803" s="81" t="str">
        <f t="shared" si="36"/>
        <v/>
      </c>
      <c r="M803" s="80" t="s">
        <v>899</v>
      </c>
      <c r="N803" s="388" t="s">
        <v>258</v>
      </c>
      <c r="O803" s="389"/>
      <c r="P803" s="390"/>
      <c r="Q803" s="25"/>
      <c r="R803" s="26">
        <v>156</v>
      </c>
      <c r="S803" s="20" t="s">
        <v>1381</v>
      </c>
      <c r="T803" s="20" t="s">
        <v>2082</v>
      </c>
      <c r="W803" s="27"/>
    </row>
    <row r="804" spans="1:23" ht="18.75" x14ac:dyDescent="0.3">
      <c r="A804" s="19"/>
      <c r="C804" s="83" t="s">
        <v>88</v>
      </c>
      <c r="D804" s="84" t="s">
        <v>961</v>
      </c>
      <c r="E804" s="429" t="s">
        <v>1383</v>
      </c>
      <c r="F804" s="430"/>
      <c r="G804" s="430" t="s">
        <v>1384</v>
      </c>
      <c r="H804" s="431"/>
      <c r="I804" s="1"/>
      <c r="J804" s="2"/>
      <c r="K804" s="80">
        <v>11.5</v>
      </c>
      <c r="L804" s="81" t="str">
        <f t="shared" si="36"/>
        <v/>
      </c>
      <c r="M804" s="80" t="s">
        <v>899</v>
      </c>
      <c r="N804" s="388" t="s">
        <v>258</v>
      </c>
      <c r="O804" s="389"/>
      <c r="P804" s="390"/>
      <c r="Q804" s="25"/>
      <c r="R804" s="26">
        <v>134</v>
      </c>
      <c r="S804" s="20" t="s">
        <v>1383</v>
      </c>
      <c r="T804" s="20" t="s">
        <v>2083</v>
      </c>
    </row>
    <row r="805" spans="1:23" ht="18.75" hidden="1" x14ac:dyDescent="0.3">
      <c r="A805" s="19"/>
      <c r="C805" s="83" t="s">
        <v>88</v>
      </c>
      <c r="D805" s="84" t="s">
        <v>964</v>
      </c>
      <c r="E805" s="429" t="s">
        <v>1385</v>
      </c>
      <c r="F805" s="430"/>
      <c r="G805" s="430" t="s">
        <v>1386</v>
      </c>
      <c r="H805" s="431"/>
      <c r="I805" s="1"/>
      <c r="J805" s="2"/>
      <c r="K805" s="80">
        <v>8.5</v>
      </c>
      <c r="L805" s="81" t="str">
        <f t="shared" si="36"/>
        <v/>
      </c>
      <c r="M805" s="80" t="s">
        <v>899</v>
      </c>
      <c r="N805" s="388" t="s">
        <v>240</v>
      </c>
      <c r="O805" s="389"/>
      <c r="P805" s="390"/>
      <c r="Q805" s="25"/>
      <c r="R805" s="26">
        <v>18</v>
      </c>
      <c r="S805" s="20" t="s">
        <v>1385</v>
      </c>
      <c r="T805" s="20" t="s">
        <v>2084</v>
      </c>
    </row>
    <row r="806" spans="1:23" ht="18.75" hidden="1" x14ac:dyDescent="0.3">
      <c r="A806" s="19"/>
      <c r="C806" s="83" t="s">
        <v>88</v>
      </c>
      <c r="D806" s="84" t="s">
        <v>964</v>
      </c>
      <c r="E806" s="429" t="s">
        <v>2118</v>
      </c>
      <c r="F806" s="430"/>
      <c r="G806" s="430"/>
      <c r="H806" s="431"/>
      <c r="I806" s="1">
        <v>12</v>
      </c>
      <c r="J806" s="2"/>
      <c r="K806" s="80">
        <v>8.5</v>
      </c>
      <c r="L806" s="81">
        <f>IF(AND(I806="",J806=""),"",(I806*K806)+(J806*(K806+2.25)))</f>
        <v>102</v>
      </c>
      <c r="M806" s="80" t="s">
        <v>2149</v>
      </c>
      <c r="N806" s="388" t="s">
        <v>240</v>
      </c>
      <c r="O806" s="389"/>
      <c r="P806" s="390"/>
      <c r="Q806" s="25"/>
      <c r="R806" s="26">
        <v>0</v>
      </c>
      <c r="S806" s="20" t="s">
        <v>2085</v>
      </c>
      <c r="T806" s="20" t="s">
        <v>2085</v>
      </c>
    </row>
    <row r="807" spans="1:23" ht="18.75" hidden="1" x14ac:dyDescent="0.3">
      <c r="A807" s="19"/>
      <c r="C807" s="83" t="s">
        <v>88</v>
      </c>
      <c r="D807" s="84" t="s">
        <v>964</v>
      </c>
      <c r="E807" s="429" t="s">
        <v>1387</v>
      </c>
      <c r="F807" s="430"/>
      <c r="G807" s="430" t="s">
        <v>1388</v>
      </c>
      <c r="H807" s="431"/>
      <c r="I807" s="1">
        <v>12</v>
      </c>
      <c r="J807" s="2"/>
      <c r="K807" s="80">
        <v>8.5</v>
      </c>
      <c r="L807" s="81">
        <f t="shared" si="36"/>
        <v>102</v>
      </c>
      <c r="M807" s="80" t="s">
        <v>1389</v>
      </c>
      <c r="N807" s="388" t="s">
        <v>240</v>
      </c>
      <c r="O807" s="389"/>
      <c r="P807" s="390"/>
      <c r="Q807" s="25"/>
      <c r="R807" s="26">
        <v>0</v>
      </c>
      <c r="S807" s="20" t="s">
        <v>1387</v>
      </c>
      <c r="T807" s="20" t="s">
        <v>2086</v>
      </c>
    </row>
    <row r="808" spans="1:23" ht="18.75" hidden="1" x14ac:dyDescent="0.3">
      <c r="A808" s="19"/>
      <c r="C808" s="83" t="s">
        <v>88</v>
      </c>
      <c r="D808" s="84" t="s">
        <v>961</v>
      </c>
      <c r="E808" s="429" t="s">
        <v>897</v>
      </c>
      <c r="F808" s="430"/>
      <c r="G808" s="430" t="s">
        <v>1390</v>
      </c>
      <c r="H808" s="431"/>
      <c r="I808" s="1">
        <v>12</v>
      </c>
      <c r="J808" s="2"/>
      <c r="K808" s="80">
        <v>11.5</v>
      </c>
      <c r="L808" s="81">
        <f t="shared" si="36"/>
        <v>138</v>
      </c>
      <c r="M808" s="80" t="s">
        <v>1391</v>
      </c>
      <c r="N808" s="388" t="s">
        <v>258</v>
      </c>
      <c r="O808" s="389"/>
      <c r="P808" s="390"/>
      <c r="Q808" s="25"/>
      <c r="R808" s="26">
        <v>0</v>
      </c>
      <c r="S808" s="20" t="s">
        <v>897</v>
      </c>
      <c r="T808" s="20" t="s">
        <v>2087</v>
      </c>
    </row>
    <row r="809" spans="1:23" ht="18.75" hidden="1" x14ac:dyDescent="0.3">
      <c r="A809" s="19"/>
      <c r="C809" s="83" t="s">
        <v>88</v>
      </c>
      <c r="D809" s="84" t="s">
        <v>961</v>
      </c>
      <c r="E809" s="429" t="s">
        <v>900</v>
      </c>
      <c r="F809" s="430"/>
      <c r="G809" s="430" t="s">
        <v>1392</v>
      </c>
      <c r="H809" s="431"/>
      <c r="I809" s="1">
        <v>12</v>
      </c>
      <c r="J809" s="2"/>
      <c r="K809" s="80">
        <v>11.5</v>
      </c>
      <c r="L809" s="81">
        <f t="shared" si="36"/>
        <v>138</v>
      </c>
      <c r="M809" s="80" t="s">
        <v>899</v>
      </c>
      <c r="N809" s="388" t="s">
        <v>258</v>
      </c>
      <c r="O809" s="389"/>
      <c r="P809" s="390"/>
      <c r="Q809" s="25"/>
      <c r="R809" s="26">
        <v>0</v>
      </c>
      <c r="S809" s="20" t="s">
        <v>900</v>
      </c>
      <c r="T809" s="20" t="s">
        <v>2088</v>
      </c>
    </row>
    <row r="810" spans="1:23" ht="18.75" hidden="1" x14ac:dyDescent="0.3">
      <c r="A810" s="19"/>
      <c r="B810" s="114"/>
      <c r="C810" s="88" t="s">
        <v>88</v>
      </c>
      <c r="D810" s="84" t="s">
        <v>964</v>
      </c>
      <c r="E810" s="429" t="s">
        <v>1393</v>
      </c>
      <c r="F810" s="430"/>
      <c r="G810" s="430" t="s">
        <v>1394</v>
      </c>
      <c r="H810" s="431"/>
      <c r="I810" s="1">
        <v>12</v>
      </c>
      <c r="J810" s="2"/>
      <c r="K810" s="80">
        <v>8.5</v>
      </c>
      <c r="L810" s="81">
        <f t="shared" si="36"/>
        <v>102</v>
      </c>
      <c r="M810" s="80" t="s">
        <v>1389</v>
      </c>
      <c r="N810" s="388" t="s">
        <v>240</v>
      </c>
      <c r="O810" s="389"/>
      <c r="P810" s="390"/>
      <c r="Q810" s="25"/>
      <c r="R810" s="26">
        <v>0</v>
      </c>
      <c r="S810" s="20" t="s">
        <v>1393</v>
      </c>
      <c r="T810" s="20" t="s">
        <v>2089</v>
      </c>
      <c r="W810" s="27"/>
    </row>
    <row r="811" spans="1:23" ht="18.75" hidden="1" x14ac:dyDescent="0.3">
      <c r="A811" s="19"/>
      <c r="C811" s="83" t="s">
        <v>88</v>
      </c>
      <c r="D811" s="84" t="s">
        <v>964</v>
      </c>
      <c r="E811" s="429" t="s">
        <v>1395</v>
      </c>
      <c r="F811" s="430"/>
      <c r="G811" s="430" t="s">
        <v>1396</v>
      </c>
      <c r="H811" s="431"/>
      <c r="I811" s="1">
        <v>12</v>
      </c>
      <c r="J811" s="2"/>
      <c r="K811" s="80">
        <v>8.5</v>
      </c>
      <c r="L811" s="81">
        <f t="shared" si="36"/>
        <v>102</v>
      </c>
      <c r="M811" s="80" t="s">
        <v>1389</v>
      </c>
      <c r="N811" s="388" t="s">
        <v>240</v>
      </c>
      <c r="O811" s="389"/>
      <c r="P811" s="390"/>
      <c r="Q811" s="25"/>
      <c r="R811" s="26">
        <v>0</v>
      </c>
      <c r="S811" s="20" t="s">
        <v>1395</v>
      </c>
      <c r="T811" s="20" t="s">
        <v>2090</v>
      </c>
    </row>
    <row r="812" spans="1:23" ht="18.75" hidden="1" x14ac:dyDescent="0.3">
      <c r="A812" s="19"/>
      <c r="C812" s="83" t="s">
        <v>88</v>
      </c>
      <c r="D812" s="84" t="s">
        <v>964</v>
      </c>
      <c r="E812" s="429" t="s">
        <v>1397</v>
      </c>
      <c r="F812" s="430"/>
      <c r="G812" s="430" t="s">
        <v>1398</v>
      </c>
      <c r="H812" s="431"/>
      <c r="I812" s="1">
        <v>12</v>
      </c>
      <c r="J812" s="2"/>
      <c r="K812" s="80">
        <v>8.5</v>
      </c>
      <c r="L812" s="81">
        <f t="shared" si="36"/>
        <v>102</v>
      </c>
      <c r="M812" s="80" t="s">
        <v>899</v>
      </c>
      <c r="N812" s="388" t="s">
        <v>240</v>
      </c>
      <c r="O812" s="389"/>
      <c r="P812" s="390"/>
      <c r="Q812" s="25"/>
      <c r="R812" s="26">
        <v>0</v>
      </c>
      <c r="S812" s="20" t="s">
        <v>1397</v>
      </c>
      <c r="T812" s="20" t="s">
        <v>2091</v>
      </c>
    </row>
    <row r="813" spans="1:23" ht="18.75" hidden="1" x14ac:dyDescent="0.3">
      <c r="A813" s="19"/>
      <c r="B813" s="114"/>
      <c r="C813" s="88" t="s">
        <v>88</v>
      </c>
      <c r="D813" s="84" t="s">
        <v>961</v>
      </c>
      <c r="E813" s="429" t="s">
        <v>1399</v>
      </c>
      <c r="F813" s="430"/>
      <c r="G813" s="430" t="s">
        <v>1400</v>
      </c>
      <c r="H813" s="431"/>
      <c r="I813" s="1">
        <v>12</v>
      </c>
      <c r="J813" s="2"/>
      <c r="K813" s="80">
        <v>11.5</v>
      </c>
      <c r="L813" s="81">
        <f t="shared" si="36"/>
        <v>138</v>
      </c>
      <c r="M813" s="86" t="s">
        <v>899</v>
      </c>
      <c r="N813" s="388" t="s">
        <v>258</v>
      </c>
      <c r="O813" s="389"/>
      <c r="P813" s="390"/>
      <c r="Q813" s="25"/>
      <c r="R813" s="26">
        <v>-11</v>
      </c>
      <c r="S813" s="20" t="s">
        <v>1399</v>
      </c>
      <c r="T813" s="20" t="s">
        <v>2092</v>
      </c>
      <c r="W813" s="27"/>
    </row>
    <row r="814" spans="1:23" ht="18.75" hidden="1" x14ac:dyDescent="0.3">
      <c r="A814" s="19"/>
      <c r="C814" s="83" t="s">
        <v>88</v>
      </c>
      <c r="D814" s="84" t="s">
        <v>964</v>
      </c>
      <c r="E814" s="429" t="s">
        <v>1401</v>
      </c>
      <c r="F814" s="430"/>
      <c r="G814" s="430" t="s">
        <v>1402</v>
      </c>
      <c r="H814" s="431"/>
      <c r="I814" s="1">
        <v>12</v>
      </c>
      <c r="J814" s="2"/>
      <c r="K814" s="80">
        <v>8.5</v>
      </c>
      <c r="L814" s="81">
        <f t="shared" si="36"/>
        <v>102</v>
      </c>
      <c r="M814" s="80" t="s">
        <v>899</v>
      </c>
      <c r="N814" s="388" t="s">
        <v>240</v>
      </c>
      <c r="O814" s="389"/>
      <c r="P814" s="390"/>
      <c r="Q814" s="25"/>
      <c r="R814" s="26">
        <v>0</v>
      </c>
      <c r="S814" s="20" t="s">
        <v>1401</v>
      </c>
      <c r="T814" s="20" t="s">
        <v>2093</v>
      </c>
    </row>
    <row r="815" spans="1:23" ht="18.75" hidden="1" x14ac:dyDescent="0.3">
      <c r="A815" s="19"/>
      <c r="C815" s="83" t="s">
        <v>88</v>
      </c>
      <c r="D815" s="84" t="s">
        <v>961</v>
      </c>
      <c r="E815" s="429" t="s">
        <v>1403</v>
      </c>
      <c r="F815" s="430"/>
      <c r="G815" s="430" t="s">
        <v>1404</v>
      </c>
      <c r="H815" s="431"/>
      <c r="I815" s="1">
        <v>12</v>
      </c>
      <c r="J815" s="2"/>
      <c r="K815" s="80">
        <v>11.5</v>
      </c>
      <c r="L815" s="81">
        <f t="shared" si="36"/>
        <v>138</v>
      </c>
      <c r="M815" s="80" t="s">
        <v>899</v>
      </c>
      <c r="N815" s="388" t="s">
        <v>258</v>
      </c>
      <c r="O815" s="389"/>
      <c r="P815" s="390"/>
      <c r="Q815" s="25"/>
      <c r="R815" s="26">
        <v>0</v>
      </c>
      <c r="S815" s="20" t="s">
        <v>1403</v>
      </c>
      <c r="T815" s="20" t="s">
        <v>2094</v>
      </c>
    </row>
    <row r="816" spans="1:23" ht="18.75" hidden="1" x14ac:dyDescent="0.3">
      <c r="A816" s="19"/>
      <c r="C816" s="83" t="s">
        <v>88</v>
      </c>
      <c r="D816" s="84" t="s">
        <v>961</v>
      </c>
      <c r="E816" s="429" t="s">
        <v>1405</v>
      </c>
      <c r="F816" s="430"/>
      <c r="G816" s="430" t="s">
        <v>1406</v>
      </c>
      <c r="H816" s="431"/>
      <c r="I816" s="1">
        <v>12</v>
      </c>
      <c r="J816" s="2"/>
      <c r="K816" s="80">
        <v>11.5</v>
      </c>
      <c r="L816" s="81">
        <f t="shared" si="36"/>
        <v>138</v>
      </c>
      <c r="M816" s="80" t="s">
        <v>899</v>
      </c>
      <c r="N816" s="388" t="s">
        <v>258</v>
      </c>
      <c r="O816" s="389"/>
      <c r="P816" s="390"/>
      <c r="Q816" s="25"/>
      <c r="R816" s="26">
        <v>0</v>
      </c>
      <c r="S816" s="20" t="s">
        <v>1405</v>
      </c>
      <c r="T816" s="20" t="s">
        <v>2095</v>
      </c>
    </row>
    <row r="817" spans="1:23" ht="18.75" hidden="1" x14ac:dyDescent="0.3">
      <c r="A817" s="19"/>
      <c r="B817" s="114"/>
      <c r="C817" s="88" t="s">
        <v>88</v>
      </c>
      <c r="D817" s="84" t="s">
        <v>964</v>
      </c>
      <c r="E817" s="429" t="s">
        <v>903</v>
      </c>
      <c r="F817" s="430"/>
      <c r="G817" s="430" t="s">
        <v>1407</v>
      </c>
      <c r="H817" s="431"/>
      <c r="I817" s="1"/>
      <c r="J817" s="2"/>
      <c r="K817" s="80">
        <v>8.5</v>
      </c>
      <c r="L817" s="81" t="str">
        <f t="shared" si="36"/>
        <v/>
      </c>
      <c r="M817" s="80" t="s">
        <v>1389</v>
      </c>
      <c r="N817" s="388" t="s">
        <v>240</v>
      </c>
      <c r="O817" s="389"/>
      <c r="P817" s="390"/>
      <c r="Q817" s="25"/>
      <c r="R817" s="26">
        <v>14</v>
      </c>
      <c r="S817" s="20" t="s">
        <v>903</v>
      </c>
      <c r="T817" s="20" t="s">
        <v>2096</v>
      </c>
      <c r="W817" s="27"/>
    </row>
    <row r="818" spans="1:23" ht="18.75" hidden="1" x14ac:dyDescent="0.3">
      <c r="A818" s="19"/>
      <c r="C818" s="83" t="s">
        <v>88</v>
      </c>
      <c r="D818" s="84" t="s">
        <v>961</v>
      </c>
      <c r="E818" s="429" t="s">
        <v>1408</v>
      </c>
      <c r="F818" s="430"/>
      <c r="G818" s="430" t="s">
        <v>1409</v>
      </c>
      <c r="H818" s="431"/>
      <c r="I818" s="1">
        <v>12</v>
      </c>
      <c r="J818" s="2"/>
      <c r="K818" s="80">
        <v>11.5</v>
      </c>
      <c r="L818" s="81">
        <f t="shared" si="36"/>
        <v>138</v>
      </c>
      <c r="M818" s="80" t="s">
        <v>1410</v>
      </c>
      <c r="N818" s="388" t="s">
        <v>258</v>
      </c>
      <c r="O818" s="389"/>
      <c r="P818" s="390"/>
      <c r="Q818" s="25"/>
      <c r="R818" s="26">
        <v>0</v>
      </c>
      <c r="S818" s="20" t="s">
        <v>1408</v>
      </c>
      <c r="T818" s="20" t="s">
        <v>2097</v>
      </c>
    </row>
    <row r="819" spans="1:23" ht="18.75" hidden="1" x14ac:dyDescent="0.3">
      <c r="A819" s="19"/>
      <c r="C819" s="83" t="s">
        <v>88</v>
      </c>
      <c r="D819" s="84" t="s">
        <v>964</v>
      </c>
      <c r="E819" s="429" t="s">
        <v>1411</v>
      </c>
      <c r="F819" s="430"/>
      <c r="G819" s="430" t="s">
        <v>1412</v>
      </c>
      <c r="H819" s="431"/>
      <c r="I819" s="1">
        <v>12</v>
      </c>
      <c r="J819" s="2"/>
      <c r="K819" s="80">
        <v>8.5</v>
      </c>
      <c r="L819" s="81">
        <f t="shared" si="36"/>
        <v>102</v>
      </c>
      <c r="M819" s="86" t="s">
        <v>1389</v>
      </c>
      <c r="N819" s="388" t="s">
        <v>240</v>
      </c>
      <c r="O819" s="389"/>
      <c r="P819" s="390"/>
      <c r="Q819" s="25"/>
      <c r="R819" s="26">
        <v>0</v>
      </c>
      <c r="S819" s="20" t="s">
        <v>1411</v>
      </c>
      <c r="T819" s="20" t="s">
        <v>2098</v>
      </c>
    </row>
    <row r="820" spans="1:23" ht="18.75" hidden="1" x14ac:dyDescent="0.3">
      <c r="A820" s="19"/>
      <c r="C820" s="83" t="s">
        <v>88</v>
      </c>
      <c r="D820" s="84" t="s">
        <v>964</v>
      </c>
      <c r="E820" s="429" t="s">
        <v>906</v>
      </c>
      <c r="F820" s="430"/>
      <c r="G820" s="430" t="s">
        <v>1413</v>
      </c>
      <c r="H820" s="431"/>
      <c r="I820" s="1">
        <v>12</v>
      </c>
      <c r="J820" s="2"/>
      <c r="K820" s="80">
        <v>8.5</v>
      </c>
      <c r="L820" s="81">
        <f t="shared" si="36"/>
        <v>102</v>
      </c>
      <c r="M820" s="80" t="s">
        <v>1389</v>
      </c>
      <c r="N820" s="388" t="s">
        <v>240</v>
      </c>
      <c r="O820" s="389"/>
      <c r="P820" s="390"/>
      <c r="Q820" s="25"/>
      <c r="R820" s="26">
        <v>0</v>
      </c>
      <c r="S820" s="20" t="s">
        <v>906</v>
      </c>
      <c r="T820" s="20" t="s">
        <v>2099</v>
      </c>
    </row>
    <row r="821" spans="1:23" ht="18.75" hidden="1" x14ac:dyDescent="0.3">
      <c r="A821" s="19"/>
      <c r="C821" s="83" t="s">
        <v>88</v>
      </c>
      <c r="D821" s="84" t="s">
        <v>961</v>
      </c>
      <c r="E821" s="429" t="s">
        <v>1414</v>
      </c>
      <c r="F821" s="430"/>
      <c r="G821" s="430" t="s">
        <v>1415</v>
      </c>
      <c r="H821" s="431"/>
      <c r="I821" s="1">
        <v>12</v>
      </c>
      <c r="J821" s="2"/>
      <c r="K821" s="80">
        <v>11.5</v>
      </c>
      <c r="L821" s="81">
        <f t="shared" si="36"/>
        <v>138</v>
      </c>
      <c r="M821" s="80" t="s">
        <v>899</v>
      </c>
      <c r="N821" s="388" t="s">
        <v>258</v>
      </c>
      <c r="O821" s="389"/>
      <c r="P821" s="390"/>
      <c r="Q821" s="25"/>
      <c r="R821" s="26">
        <v>0</v>
      </c>
      <c r="S821" s="20" t="s">
        <v>1414</v>
      </c>
      <c r="T821" s="20" t="s">
        <v>2100</v>
      </c>
    </row>
    <row r="822" spans="1:23" ht="18.75" hidden="1" x14ac:dyDescent="0.3">
      <c r="A822" s="19"/>
      <c r="C822" s="83" t="s">
        <v>88</v>
      </c>
      <c r="D822" s="84" t="s">
        <v>961</v>
      </c>
      <c r="E822" s="429" t="s">
        <v>1416</v>
      </c>
      <c r="F822" s="430"/>
      <c r="G822" s="430" t="s">
        <v>1417</v>
      </c>
      <c r="H822" s="431"/>
      <c r="I822" s="1"/>
      <c r="J822" s="2"/>
      <c r="K822" s="80">
        <v>11.5</v>
      </c>
      <c r="L822" s="81" t="str">
        <f t="shared" si="36"/>
        <v/>
      </c>
      <c r="M822" s="80" t="s">
        <v>899</v>
      </c>
      <c r="N822" s="388" t="s">
        <v>258</v>
      </c>
      <c r="O822" s="389"/>
      <c r="P822" s="390"/>
      <c r="Q822" s="25"/>
      <c r="R822" s="26">
        <v>10</v>
      </c>
      <c r="S822" s="20" t="s">
        <v>1416</v>
      </c>
      <c r="T822" s="20" t="s">
        <v>2101</v>
      </c>
    </row>
    <row r="823" spans="1:23" ht="18.75" hidden="1" x14ac:dyDescent="0.3">
      <c r="A823" s="19"/>
      <c r="C823" s="83" t="s">
        <v>88</v>
      </c>
      <c r="D823" s="84" t="s">
        <v>961</v>
      </c>
      <c r="E823" s="429" t="s">
        <v>1418</v>
      </c>
      <c r="F823" s="430"/>
      <c r="G823" s="430" t="s">
        <v>1419</v>
      </c>
      <c r="H823" s="431"/>
      <c r="I823" s="1">
        <v>12</v>
      </c>
      <c r="J823" s="2"/>
      <c r="K823" s="80">
        <v>11.5</v>
      </c>
      <c r="L823" s="81">
        <f t="shared" si="36"/>
        <v>138</v>
      </c>
      <c r="M823" s="80" t="s">
        <v>899</v>
      </c>
      <c r="N823" s="388" t="s">
        <v>258</v>
      </c>
      <c r="O823" s="389"/>
      <c r="P823" s="390"/>
      <c r="Q823" s="25"/>
      <c r="R823" s="26">
        <v>0</v>
      </c>
      <c r="S823" s="20" t="s">
        <v>1418</v>
      </c>
      <c r="T823" s="20" t="s">
        <v>2102</v>
      </c>
    </row>
    <row r="824" spans="1:23" ht="18.75" hidden="1" x14ac:dyDescent="0.3">
      <c r="A824" s="19"/>
      <c r="C824" s="83" t="s">
        <v>88</v>
      </c>
      <c r="D824" s="84" t="s">
        <v>964</v>
      </c>
      <c r="E824" s="429" t="s">
        <v>2175</v>
      </c>
      <c r="F824" s="430"/>
      <c r="G824" s="430"/>
      <c r="H824" s="431"/>
      <c r="I824" s="1"/>
      <c r="J824" s="2"/>
      <c r="K824" s="80">
        <v>8.5</v>
      </c>
      <c r="L824" s="81" t="str">
        <f t="shared" ref="L824" si="37">IF(AND(I824="",J824=""),"",(I824*K824)+(J824*(K824+2.25)))</f>
        <v/>
      </c>
      <c r="M824" s="80" t="s">
        <v>247</v>
      </c>
      <c r="N824" s="388" t="s">
        <v>240</v>
      </c>
      <c r="O824" s="389"/>
      <c r="P824" s="390"/>
      <c r="Q824" s="25"/>
      <c r="R824" s="26">
        <v>14</v>
      </c>
      <c r="S824" s="20" t="s">
        <v>2175</v>
      </c>
    </row>
    <row r="825" spans="1:23" ht="18.75" hidden="1" x14ac:dyDescent="0.3">
      <c r="A825" s="19"/>
      <c r="C825" s="83" t="s">
        <v>88</v>
      </c>
      <c r="D825" s="84" t="s">
        <v>964</v>
      </c>
      <c r="E825" s="429" t="s">
        <v>1420</v>
      </c>
      <c r="F825" s="430"/>
      <c r="G825" s="430" t="s">
        <v>1421</v>
      </c>
      <c r="H825" s="431"/>
      <c r="I825" s="1">
        <v>12</v>
      </c>
      <c r="J825" s="2"/>
      <c r="K825" s="80">
        <v>8.5</v>
      </c>
      <c r="L825" s="81">
        <f t="shared" si="36"/>
        <v>102</v>
      </c>
      <c r="M825" s="80" t="s">
        <v>2149</v>
      </c>
      <c r="N825" s="388" t="s">
        <v>240</v>
      </c>
      <c r="O825" s="389"/>
      <c r="P825" s="390"/>
      <c r="Q825" s="25"/>
      <c r="R825" s="26">
        <v>0</v>
      </c>
      <c r="S825" s="20" t="s">
        <v>1420</v>
      </c>
      <c r="T825" s="20" t="s">
        <v>2103</v>
      </c>
    </row>
    <row r="826" spans="1:23" ht="18.75" hidden="1" x14ac:dyDescent="0.3">
      <c r="A826" s="19"/>
      <c r="C826" s="83" t="s">
        <v>88</v>
      </c>
      <c r="D826" s="84" t="s">
        <v>961</v>
      </c>
      <c r="E826" s="429" t="s">
        <v>1422</v>
      </c>
      <c r="F826" s="430"/>
      <c r="G826" s="430" t="s">
        <v>1423</v>
      </c>
      <c r="H826" s="431"/>
      <c r="I826" s="1">
        <v>12</v>
      </c>
      <c r="J826" s="2"/>
      <c r="K826" s="80">
        <v>11.5</v>
      </c>
      <c r="L826" s="81">
        <f t="shared" si="36"/>
        <v>138</v>
      </c>
      <c r="M826" s="80" t="s">
        <v>1424</v>
      </c>
      <c r="N826" s="388" t="s">
        <v>258</v>
      </c>
      <c r="O826" s="389"/>
      <c r="P826" s="390"/>
      <c r="Q826" s="25"/>
      <c r="R826" s="26">
        <v>0</v>
      </c>
      <c r="S826" s="20" t="s">
        <v>1422</v>
      </c>
      <c r="T826" s="20" t="s">
        <v>2104</v>
      </c>
    </row>
    <row r="827" spans="1:23" ht="18.75" hidden="1" x14ac:dyDescent="0.3">
      <c r="A827" s="19"/>
      <c r="C827" s="83" t="s">
        <v>88</v>
      </c>
      <c r="D827" s="84" t="s">
        <v>1014</v>
      </c>
      <c r="E827" s="429" t="s">
        <v>1425</v>
      </c>
      <c r="F827" s="430"/>
      <c r="G827" s="430" t="s">
        <v>1426</v>
      </c>
      <c r="H827" s="431"/>
      <c r="I827" s="1">
        <v>12</v>
      </c>
      <c r="J827" s="2"/>
      <c r="K827" s="80">
        <v>20</v>
      </c>
      <c r="L827" s="81">
        <f t="shared" si="36"/>
        <v>240</v>
      </c>
      <c r="M827" s="80" t="s">
        <v>1427</v>
      </c>
      <c r="N827" s="388" t="s">
        <v>357</v>
      </c>
      <c r="O827" s="389"/>
      <c r="P827" s="390"/>
      <c r="Q827" s="25"/>
      <c r="R827" s="26">
        <v>0</v>
      </c>
      <c r="S827" s="20" t="s">
        <v>1425</v>
      </c>
      <c r="T827" s="20" t="s">
        <v>2105</v>
      </c>
    </row>
    <row r="828" spans="1:23" ht="18.75" hidden="1" x14ac:dyDescent="0.3">
      <c r="A828" s="19"/>
      <c r="C828" s="83" t="s">
        <v>88</v>
      </c>
      <c r="D828" s="84" t="s">
        <v>961</v>
      </c>
      <c r="E828" s="429" t="s">
        <v>1428</v>
      </c>
      <c r="F828" s="430"/>
      <c r="G828" s="430" t="s">
        <v>1429</v>
      </c>
      <c r="H828" s="431"/>
      <c r="I828" s="1">
        <v>12</v>
      </c>
      <c r="J828" s="2"/>
      <c r="K828" s="80">
        <v>11.5</v>
      </c>
      <c r="L828" s="81">
        <f t="shared" si="36"/>
        <v>138</v>
      </c>
      <c r="M828" s="80" t="s">
        <v>1427</v>
      </c>
      <c r="N828" s="388" t="s">
        <v>258</v>
      </c>
      <c r="O828" s="389"/>
      <c r="P828" s="390"/>
      <c r="Q828" s="25"/>
      <c r="R828" s="26">
        <v>0</v>
      </c>
      <c r="S828" s="20" t="s">
        <v>1428</v>
      </c>
      <c r="T828" s="20" t="s">
        <v>2106</v>
      </c>
    </row>
    <row r="829" spans="1:23" ht="18.75" hidden="1" x14ac:dyDescent="0.3">
      <c r="A829" s="19"/>
      <c r="C829" s="83" t="s">
        <v>88</v>
      </c>
      <c r="D829" s="84"/>
      <c r="E829" s="429" t="s">
        <v>1430</v>
      </c>
      <c r="F829" s="430"/>
      <c r="G829" s="430" t="s">
        <v>1431</v>
      </c>
      <c r="H829" s="431"/>
      <c r="I829" s="1">
        <v>12</v>
      </c>
      <c r="J829" s="2"/>
      <c r="K829" s="80"/>
      <c r="L829" s="81">
        <f t="shared" si="36"/>
        <v>0</v>
      </c>
      <c r="M829" s="80" t="s">
        <v>1432</v>
      </c>
      <c r="N829" s="388"/>
      <c r="O829" s="389"/>
      <c r="P829" s="390"/>
      <c r="Q829" s="25"/>
      <c r="R829" s="26">
        <v>0</v>
      </c>
      <c r="S829" s="20" t="s">
        <v>1433</v>
      </c>
      <c r="T829" s="20" t="s">
        <v>1433</v>
      </c>
    </row>
    <row r="830" spans="1:23" ht="18.75" hidden="1" x14ac:dyDescent="0.3">
      <c r="A830" s="19"/>
      <c r="C830" s="83" t="s">
        <v>88</v>
      </c>
      <c r="D830" s="84" t="s">
        <v>964</v>
      </c>
      <c r="E830" s="429" t="s">
        <v>1434</v>
      </c>
      <c r="F830" s="430"/>
      <c r="G830" s="430" t="s">
        <v>1435</v>
      </c>
      <c r="H830" s="431"/>
      <c r="I830" s="1">
        <v>12</v>
      </c>
      <c r="J830" s="2"/>
      <c r="K830" s="80">
        <v>8.5</v>
      </c>
      <c r="L830" s="81">
        <f t="shared" si="36"/>
        <v>102</v>
      </c>
      <c r="M830" s="80" t="s">
        <v>1436</v>
      </c>
      <c r="N830" s="388" t="s">
        <v>240</v>
      </c>
      <c r="O830" s="389"/>
      <c r="P830" s="390"/>
      <c r="Q830" s="25"/>
      <c r="R830" s="26">
        <v>0</v>
      </c>
      <c r="S830" s="20" t="s">
        <v>1434</v>
      </c>
      <c r="T830" s="20" t="s">
        <v>2107</v>
      </c>
    </row>
    <row r="831" spans="1:23" ht="18.75" hidden="1" x14ac:dyDescent="0.3">
      <c r="A831" s="19"/>
      <c r="C831" s="83" t="s">
        <v>88</v>
      </c>
      <c r="D831" s="84" t="s">
        <v>964</v>
      </c>
      <c r="E831" s="429" t="s">
        <v>1437</v>
      </c>
      <c r="F831" s="430"/>
      <c r="G831" s="430" t="s">
        <v>1438</v>
      </c>
      <c r="H831" s="431"/>
      <c r="I831" s="1">
        <v>12</v>
      </c>
      <c r="J831" s="2"/>
      <c r="K831" s="80">
        <v>8.5</v>
      </c>
      <c r="L831" s="81">
        <f t="shared" si="36"/>
        <v>102</v>
      </c>
      <c r="M831" s="80" t="s">
        <v>1439</v>
      </c>
      <c r="N831" s="388" t="s">
        <v>240</v>
      </c>
      <c r="O831" s="389"/>
      <c r="P831" s="390"/>
      <c r="Q831" s="25"/>
      <c r="R831" s="26">
        <v>0</v>
      </c>
      <c r="S831" s="20" t="s">
        <v>1437</v>
      </c>
      <c r="T831" s="20" t="s">
        <v>2108</v>
      </c>
    </row>
    <row r="832" spans="1:23" ht="18.75" hidden="1" x14ac:dyDescent="0.3">
      <c r="A832" s="19"/>
      <c r="C832" s="83" t="s">
        <v>88</v>
      </c>
      <c r="D832" s="84" t="s">
        <v>964</v>
      </c>
      <c r="E832" s="429" t="s">
        <v>1440</v>
      </c>
      <c r="F832" s="430"/>
      <c r="G832" s="430" t="s">
        <v>1441</v>
      </c>
      <c r="H832" s="431"/>
      <c r="I832" s="1">
        <v>12</v>
      </c>
      <c r="J832" s="2"/>
      <c r="K832" s="80">
        <v>8.5</v>
      </c>
      <c r="L832" s="81">
        <f t="shared" si="36"/>
        <v>102</v>
      </c>
      <c r="M832" s="80" t="s">
        <v>1442</v>
      </c>
      <c r="N832" s="388" t="s">
        <v>240</v>
      </c>
      <c r="O832" s="389"/>
      <c r="P832" s="390"/>
      <c r="Q832" s="25"/>
      <c r="R832" s="26">
        <v>0</v>
      </c>
      <c r="S832" s="20" t="s">
        <v>1440</v>
      </c>
      <c r="T832" s="20" t="s">
        <v>2109</v>
      </c>
    </row>
    <row r="833" spans="1:23" ht="18.75" x14ac:dyDescent="0.3">
      <c r="A833" s="19"/>
      <c r="B833" s="114"/>
      <c r="C833" s="85" t="s">
        <v>88</v>
      </c>
      <c r="D833" s="90" t="s">
        <v>964</v>
      </c>
      <c r="E833" s="514" t="s">
        <v>1443</v>
      </c>
      <c r="F833" s="515"/>
      <c r="G833" s="515" t="s">
        <v>1444</v>
      </c>
      <c r="H833" s="516"/>
      <c r="I833" s="1"/>
      <c r="J833" s="2"/>
      <c r="K833" s="82">
        <v>8.5</v>
      </c>
      <c r="L833" s="81" t="str">
        <f t="shared" si="36"/>
        <v/>
      </c>
      <c r="M833" s="82" t="s">
        <v>1445</v>
      </c>
      <c r="N833" s="388" t="s">
        <v>240</v>
      </c>
      <c r="O833" s="389"/>
      <c r="P833" s="390"/>
      <c r="Q833" s="25"/>
      <c r="R833" s="26">
        <v>44</v>
      </c>
      <c r="S833" s="20" t="s">
        <v>1443</v>
      </c>
      <c r="T833" s="20" t="s">
        <v>2110</v>
      </c>
      <c r="W833" s="27"/>
    </row>
    <row r="834" spans="1:23" ht="29.25" thickBot="1" x14ac:dyDescent="0.3">
      <c r="A834" s="19"/>
      <c r="B834" s="23"/>
      <c r="C834" s="96"/>
      <c r="D834" s="97"/>
      <c r="E834" s="441" t="s">
        <v>1446</v>
      </c>
      <c r="F834" s="441"/>
      <c r="G834" s="441"/>
      <c r="H834" s="441"/>
      <c r="I834" s="98"/>
      <c r="J834" s="98"/>
      <c r="K834" s="99"/>
      <c r="L834" s="100">
        <f>SUBTOTAL(9,L566:L833)</f>
        <v>0</v>
      </c>
      <c r="M834" s="101"/>
      <c r="N834" s="102"/>
      <c r="O834" s="103"/>
      <c r="P834" s="104"/>
      <c r="Q834" s="25"/>
      <c r="R834" s="105"/>
      <c r="W834" s="27"/>
    </row>
    <row r="835" spans="1:23" ht="45" customHeight="1" thickTop="1" x14ac:dyDescent="0.25">
      <c r="A835" s="19"/>
      <c r="B835" s="23"/>
      <c r="C835" s="106"/>
      <c r="D835" s="107"/>
      <c r="E835" s="507" t="s">
        <v>2551</v>
      </c>
      <c r="F835" s="507"/>
      <c r="G835" s="507"/>
      <c r="H835" s="508"/>
      <c r="I835" s="108" t="s">
        <v>37</v>
      </c>
      <c r="J835" s="109" t="s">
        <v>72</v>
      </c>
      <c r="K835" s="110" t="s">
        <v>39</v>
      </c>
      <c r="L835" s="111" t="s">
        <v>40</v>
      </c>
      <c r="M835" s="112" t="s">
        <v>41</v>
      </c>
      <c r="N835" s="408" t="s">
        <v>42</v>
      </c>
      <c r="O835" s="408"/>
      <c r="P835" s="409"/>
      <c r="Q835" s="25"/>
      <c r="R835" s="105"/>
      <c r="W835" s="27"/>
    </row>
    <row r="836" spans="1:23" ht="18.75" hidden="1" x14ac:dyDescent="0.3">
      <c r="A836" s="19"/>
      <c r="C836" s="94" t="s">
        <v>73</v>
      </c>
      <c r="D836" s="95" t="s">
        <v>961</v>
      </c>
      <c r="E836" s="438" t="s">
        <v>1447</v>
      </c>
      <c r="F836" s="439"/>
      <c r="G836" s="439" t="s">
        <v>1448</v>
      </c>
      <c r="H836" s="440"/>
      <c r="I836" s="1">
        <v>12</v>
      </c>
      <c r="J836" s="2"/>
      <c r="K836" s="91">
        <v>17</v>
      </c>
      <c r="L836" s="81">
        <f t="shared" ref="L836:L905" si="38">IF(AND(I836="",J836=""),"",(I836*K836)+(J836*(K836+3.47)))</f>
        <v>204</v>
      </c>
      <c r="M836" s="91" t="s">
        <v>1449</v>
      </c>
      <c r="N836" s="388" t="s">
        <v>672</v>
      </c>
      <c r="O836" s="389"/>
      <c r="P836" s="390"/>
      <c r="Q836" s="25"/>
      <c r="R836" s="26">
        <v>0</v>
      </c>
      <c r="S836" s="20" t="s">
        <v>1450</v>
      </c>
      <c r="T836" s="20" t="s">
        <v>1450</v>
      </c>
    </row>
    <row r="837" spans="1:23" ht="18.75" hidden="1" x14ac:dyDescent="0.3">
      <c r="A837" s="19"/>
      <c r="C837" s="83" t="s">
        <v>73</v>
      </c>
      <c r="D837" s="84" t="s">
        <v>964</v>
      </c>
      <c r="E837" s="429" t="s">
        <v>1756</v>
      </c>
      <c r="F837" s="430"/>
      <c r="G837" s="430"/>
      <c r="H837" s="431"/>
      <c r="I837" s="1">
        <v>12</v>
      </c>
      <c r="J837" s="2"/>
      <c r="K837" s="80">
        <v>13</v>
      </c>
      <c r="L837" s="81">
        <f t="shared" si="38"/>
        <v>156</v>
      </c>
      <c r="M837" s="80" t="s">
        <v>2149</v>
      </c>
      <c r="N837" s="388" t="s">
        <v>583</v>
      </c>
      <c r="O837" s="389"/>
      <c r="P837" s="390"/>
      <c r="Q837" s="25"/>
      <c r="R837" s="26">
        <v>0</v>
      </c>
      <c r="S837" s="20" t="s">
        <v>1756</v>
      </c>
      <c r="T837" s="20" t="s">
        <v>1756</v>
      </c>
    </row>
    <row r="838" spans="1:23" ht="18.75" hidden="1" x14ac:dyDescent="0.3">
      <c r="A838" s="19"/>
      <c r="C838" s="83" t="s">
        <v>73</v>
      </c>
      <c r="D838" s="84" t="s">
        <v>1014</v>
      </c>
      <c r="E838" s="429" t="s">
        <v>1451</v>
      </c>
      <c r="F838" s="430"/>
      <c r="G838" s="430" t="s">
        <v>1452</v>
      </c>
      <c r="H838" s="431"/>
      <c r="I838" s="1"/>
      <c r="J838" s="2"/>
      <c r="K838" s="80">
        <v>30</v>
      </c>
      <c r="L838" s="81" t="str">
        <f t="shared" si="38"/>
        <v/>
      </c>
      <c r="M838" s="80" t="s">
        <v>617</v>
      </c>
      <c r="N838" s="388" t="s">
        <v>77</v>
      </c>
      <c r="O838" s="389"/>
      <c r="P838" s="390"/>
      <c r="Q838" s="25"/>
      <c r="R838" s="26">
        <v>240</v>
      </c>
      <c r="S838" s="92" t="s">
        <v>1453</v>
      </c>
      <c r="T838" s="20" t="s">
        <v>1453</v>
      </c>
    </row>
    <row r="839" spans="1:23" ht="18.75" hidden="1" x14ac:dyDescent="0.3">
      <c r="A839" s="19"/>
      <c r="C839" s="83" t="s">
        <v>73</v>
      </c>
      <c r="D839" s="84" t="s">
        <v>1014</v>
      </c>
      <c r="E839" s="429" t="s">
        <v>1454</v>
      </c>
      <c r="F839" s="430"/>
      <c r="G839" s="430" t="s">
        <v>1455</v>
      </c>
      <c r="H839" s="431"/>
      <c r="I839" s="1">
        <v>12</v>
      </c>
      <c r="J839" s="2"/>
      <c r="K839" s="80">
        <v>30</v>
      </c>
      <c r="L839" s="81">
        <f t="shared" si="38"/>
        <v>360</v>
      </c>
      <c r="M839" s="80" t="s">
        <v>261</v>
      </c>
      <c r="N839" s="388" t="s">
        <v>77</v>
      </c>
      <c r="O839" s="389"/>
      <c r="P839" s="390"/>
      <c r="Q839" s="25"/>
      <c r="R839" s="26">
        <v>-9</v>
      </c>
      <c r="S839" s="93" t="s">
        <v>1456</v>
      </c>
      <c r="T839" s="20" t="s">
        <v>1456</v>
      </c>
    </row>
    <row r="840" spans="1:23" ht="18.75" hidden="1" x14ac:dyDescent="0.3">
      <c r="A840" s="19"/>
      <c r="C840" s="83" t="s">
        <v>73</v>
      </c>
      <c r="D840" s="84" t="s">
        <v>964</v>
      </c>
      <c r="E840" s="429" t="s">
        <v>1766</v>
      </c>
      <c r="F840" s="430"/>
      <c r="G840" s="430"/>
      <c r="H840" s="431"/>
      <c r="I840" s="1">
        <v>12</v>
      </c>
      <c r="J840" s="2"/>
      <c r="K840" s="80">
        <v>13</v>
      </c>
      <c r="L840" s="81">
        <f t="shared" si="38"/>
        <v>156</v>
      </c>
      <c r="M840" s="80" t="s">
        <v>2149</v>
      </c>
      <c r="N840" s="388" t="s">
        <v>583</v>
      </c>
      <c r="O840" s="389"/>
      <c r="P840" s="390"/>
      <c r="Q840" s="25"/>
      <c r="R840" s="26">
        <v>9</v>
      </c>
      <c r="S840" s="92" t="s">
        <v>1766</v>
      </c>
      <c r="T840" s="20" t="s">
        <v>2119</v>
      </c>
    </row>
    <row r="841" spans="1:23" ht="18.75" hidden="1" x14ac:dyDescent="0.3">
      <c r="A841" s="19"/>
      <c r="C841" s="83" t="s">
        <v>73</v>
      </c>
      <c r="D841" s="84" t="s">
        <v>961</v>
      </c>
      <c r="E841" s="429" t="s">
        <v>998</v>
      </c>
      <c r="F841" s="430"/>
      <c r="G841" s="430" t="s">
        <v>1457</v>
      </c>
      <c r="H841" s="431"/>
      <c r="I841" s="1">
        <v>12</v>
      </c>
      <c r="J841" s="2"/>
      <c r="K841" s="80">
        <v>17</v>
      </c>
      <c r="L841" s="81">
        <f t="shared" si="38"/>
        <v>204</v>
      </c>
      <c r="M841" s="80" t="s">
        <v>1458</v>
      </c>
      <c r="N841" s="388" t="s">
        <v>672</v>
      </c>
      <c r="O841" s="389"/>
      <c r="P841" s="390"/>
      <c r="Q841" s="25"/>
      <c r="R841" s="26">
        <v>0</v>
      </c>
      <c r="S841" s="20" t="s">
        <v>1459</v>
      </c>
      <c r="T841" s="20" t="s">
        <v>1459</v>
      </c>
    </row>
    <row r="842" spans="1:23" ht="18.75" hidden="1" x14ac:dyDescent="0.3">
      <c r="A842" s="19"/>
      <c r="B842" s="23"/>
      <c r="C842" s="86" t="s">
        <v>73</v>
      </c>
      <c r="D842" s="84" t="s">
        <v>1014</v>
      </c>
      <c r="E842" s="429" t="s">
        <v>74</v>
      </c>
      <c r="F842" s="430"/>
      <c r="G842" s="430" t="s">
        <v>75</v>
      </c>
      <c r="H842" s="431"/>
      <c r="I842" s="1"/>
      <c r="J842" s="2"/>
      <c r="K842" s="80">
        <v>30</v>
      </c>
      <c r="L842" s="81" t="str">
        <f t="shared" si="38"/>
        <v/>
      </c>
      <c r="M842" s="80" t="s">
        <v>76</v>
      </c>
      <c r="N842" s="388" t="s">
        <v>77</v>
      </c>
      <c r="O842" s="389"/>
      <c r="P842" s="390"/>
      <c r="Q842" s="25"/>
      <c r="R842" s="26">
        <v>544</v>
      </c>
      <c r="S842" s="20" t="s">
        <v>1460</v>
      </c>
      <c r="T842" s="20" t="s">
        <v>1460</v>
      </c>
      <c r="W842" s="27"/>
    </row>
    <row r="843" spans="1:23" ht="18.75" hidden="1" x14ac:dyDescent="0.3">
      <c r="A843" s="19"/>
      <c r="C843" s="83" t="s">
        <v>73</v>
      </c>
      <c r="D843" s="84" t="s">
        <v>961</v>
      </c>
      <c r="E843" s="429" t="s">
        <v>1461</v>
      </c>
      <c r="F843" s="430"/>
      <c r="G843" s="430" t="s">
        <v>1462</v>
      </c>
      <c r="H843" s="431"/>
      <c r="I843" s="1">
        <v>12</v>
      </c>
      <c r="J843" s="2"/>
      <c r="K843" s="80">
        <v>17</v>
      </c>
      <c r="L843" s="81">
        <f t="shared" si="38"/>
        <v>204</v>
      </c>
      <c r="M843" s="80" t="s">
        <v>1463</v>
      </c>
      <c r="N843" s="388" t="s">
        <v>672</v>
      </c>
      <c r="O843" s="389"/>
      <c r="P843" s="390"/>
      <c r="Q843" s="25"/>
      <c r="R843" s="26">
        <v>0</v>
      </c>
      <c r="S843" s="20" t="s">
        <v>1464</v>
      </c>
      <c r="T843" s="20" t="s">
        <v>2120</v>
      </c>
    </row>
    <row r="844" spans="1:23" ht="18.75" hidden="1" x14ac:dyDescent="0.3">
      <c r="A844" s="19"/>
      <c r="B844" s="23"/>
      <c r="C844" s="86" t="s">
        <v>73</v>
      </c>
      <c r="D844" s="84" t="s">
        <v>1014</v>
      </c>
      <c r="E844" s="429" t="s">
        <v>78</v>
      </c>
      <c r="F844" s="430"/>
      <c r="G844" s="430" t="s">
        <v>79</v>
      </c>
      <c r="H844" s="431"/>
      <c r="I844" s="1"/>
      <c r="J844" s="2"/>
      <c r="K844" s="80">
        <v>30</v>
      </c>
      <c r="L844" s="81" t="str">
        <f t="shared" si="38"/>
        <v/>
      </c>
      <c r="M844" s="80" t="s">
        <v>76</v>
      </c>
      <c r="N844" s="388" t="s">
        <v>77</v>
      </c>
      <c r="O844" s="389"/>
      <c r="P844" s="390"/>
      <c r="Q844" s="25"/>
      <c r="R844" s="26">
        <v>225</v>
      </c>
      <c r="S844" s="20" t="s">
        <v>1465</v>
      </c>
      <c r="T844" s="20" t="s">
        <v>1465</v>
      </c>
      <c r="W844" s="27"/>
    </row>
    <row r="845" spans="1:23" ht="18.75" hidden="1" x14ac:dyDescent="0.3">
      <c r="A845" s="19"/>
      <c r="C845" s="83" t="s">
        <v>73</v>
      </c>
      <c r="D845" s="84" t="s">
        <v>1466</v>
      </c>
      <c r="E845" s="429" t="s">
        <v>1467</v>
      </c>
      <c r="F845" s="430"/>
      <c r="G845" s="430" t="s">
        <v>1468</v>
      </c>
      <c r="H845" s="431"/>
      <c r="I845" s="1">
        <v>12</v>
      </c>
      <c r="J845" s="2"/>
      <c r="K845" s="80">
        <v>17</v>
      </c>
      <c r="L845" s="81">
        <f t="shared" si="38"/>
        <v>204</v>
      </c>
      <c r="M845" s="80" t="s">
        <v>1463</v>
      </c>
      <c r="N845" s="388" t="s">
        <v>672</v>
      </c>
      <c r="O845" s="389"/>
      <c r="P845" s="390"/>
      <c r="Q845" s="25"/>
      <c r="R845" s="26">
        <v>0</v>
      </c>
      <c r="S845" s="20" t="s">
        <v>1469</v>
      </c>
      <c r="T845" s="20" t="s">
        <v>2121</v>
      </c>
    </row>
    <row r="846" spans="1:23" ht="18.75" hidden="1" x14ac:dyDescent="0.3">
      <c r="A846" s="19"/>
      <c r="C846" s="83" t="s">
        <v>73</v>
      </c>
      <c r="D846" s="84" t="s">
        <v>961</v>
      </c>
      <c r="E846" s="429" t="s">
        <v>1470</v>
      </c>
      <c r="F846" s="430"/>
      <c r="G846" s="430" t="s">
        <v>1471</v>
      </c>
      <c r="H846" s="431"/>
      <c r="I846" s="1">
        <v>12</v>
      </c>
      <c r="J846" s="2"/>
      <c r="K846" s="80">
        <v>17</v>
      </c>
      <c r="L846" s="81">
        <f t="shared" si="38"/>
        <v>204</v>
      </c>
      <c r="M846" s="80" t="s">
        <v>617</v>
      </c>
      <c r="N846" s="388" t="s">
        <v>672</v>
      </c>
      <c r="O846" s="389"/>
      <c r="P846" s="390"/>
      <c r="Q846" s="25"/>
      <c r="R846" s="26">
        <v>0</v>
      </c>
      <c r="S846" s="20" t="s">
        <v>1472</v>
      </c>
      <c r="T846" s="20" t="s">
        <v>1472</v>
      </c>
    </row>
    <row r="847" spans="1:23" ht="18.75" hidden="1" x14ac:dyDescent="0.3">
      <c r="A847" s="19"/>
      <c r="C847" s="83" t="s">
        <v>73</v>
      </c>
      <c r="D847" s="84" t="s">
        <v>964</v>
      </c>
      <c r="E847" s="429" t="s">
        <v>1473</v>
      </c>
      <c r="F847" s="430"/>
      <c r="G847" s="430" t="s">
        <v>1474</v>
      </c>
      <c r="H847" s="431"/>
      <c r="I847" s="1">
        <v>12</v>
      </c>
      <c r="J847" s="2"/>
      <c r="K847" s="80">
        <v>13</v>
      </c>
      <c r="L847" s="81">
        <f t="shared" si="38"/>
        <v>156</v>
      </c>
      <c r="M847" s="80" t="s">
        <v>1475</v>
      </c>
      <c r="N847" s="388" t="s">
        <v>583</v>
      </c>
      <c r="O847" s="389"/>
      <c r="P847" s="390"/>
      <c r="Q847" s="25"/>
      <c r="R847" s="26">
        <v>0</v>
      </c>
      <c r="S847" s="20" t="s">
        <v>1476</v>
      </c>
      <c r="T847" s="20" t="s">
        <v>1476</v>
      </c>
    </row>
    <row r="848" spans="1:23" ht="18.75" hidden="1" x14ac:dyDescent="0.3">
      <c r="A848" s="19"/>
      <c r="C848" s="83" t="s">
        <v>73</v>
      </c>
      <c r="D848" s="84" t="s">
        <v>1014</v>
      </c>
      <c r="E848" s="429" t="s">
        <v>1477</v>
      </c>
      <c r="F848" s="430"/>
      <c r="G848" s="430" t="s">
        <v>1478</v>
      </c>
      <c r="H848" s="431"/>
      <c r="I848" s="1">
        <v>12</v>
      </c>
      <c r="J848" s="2"/>
      <c r="K848" s="80">
        <v>30</v>
      </c>
      <c r="L848" s="81">
        <f t="shared" si="38"/>
        <v>360</v>
      </c>
      <c r="M848" s="80" t="s">
        <v>1479</v>
      </c>
      <c r="N848" s="388" t="s">
        <v>77</v>
      </c>
      <c r="O848" s="389"/>
      <c r="P848" s="390"/>
      <c r="Q848" s="25"/>
      <c r="R848" s="26">
        <v>0</v>
      </c>
      <c r="S848" s="20" t="s">
        <v>1480</v>
      </c>
      <c r="T848" s="20" t="s">
        <v>2122</v>
      </c>
    </row>
    <row r="849" spans="1:23" ht="18.75" hidden="1" x14ac:dyDescent="0.3">
      <c r="A849" s="19"/>
      <c r="C849" s="83" t="s">
        <v>73</v>
      </c>
      <c r="D849" s="84" t="s">
        <v>964</v>
      </c>
      <c r="E849" s="429" t="s">
        <v>1481</v>
      </c>
      <c r="F849" s="430"/>
      <c r="G849" s="430" t="s">
        <v>1482</v>
      </c>
      <c r="H849" s="431"/>
      <c r="I849" s="1">
        <v>12</v>
      </c>
      <c r="J849" s="2"/>
      <c r="K849" s="80">
        <v>13</v>
      </c>
      <c r="L849" s="81">
        <f t="shared" si="38"/>
        <v>156</v>
      </c>
      <c r="M849" s="80" t="s">
        <v>1479</v>
      </c>
      <c r="N849" s="388" t="s">
        <v>583</v>
      </c>
      <c r="O849" s="389"/>
      <c r="P849" s="390"/>
      <c r="Q849" s="25"/>
      <c r="R849" s="26">
        <v>0</v>
      </c>
      <c r="S849" s="20" t="s">
        <v>1483</v>
      </c>
      <c r="T849" s="20" t="s">
        <v>1483</v>
      </c>
    </row>
    <row r="850" spans="1:23" ht="18.75" hidden="1" x14ac:dyDescent="0.3">
      <c r="A850" s="19"/>
      <c r="C850" s="83" t="s">
        <v>73</v>
      </c>
      <c r="D850" s="84" t="s">
        <v>964</v>
      </c>
      <c r="E850" s="429" t="s">
        <v>1078</v>
      </c>
      <c r="F850" s="430"/>
      <c r="G850" s="430">
        <v>0</v>
      </c>
      <c r="H850" s="431"/>
      <c r="I850" s="1">
        <v>12</v>
      </c>
      <c r="J850" s="2"/>
      <c r="K850" s="80">
        <v>13</v>
      </c>
      <c r="L850" s="81">
        <f t="shared" si="38"/>
        <v>156</v>
      </c>
      <c r="M850" s="80" t="s">
        <v>1484</v>
      </c>
      <c r="N850" s="388" t="s">
        <v>583</v>
      </c>
      <c r="O850" s="389"/>
      <c r="P850" s="390"/>
      <c r="Q850" s="25"/>
      <c r="R850" s="26">
        <v>0</v>
      </c>
      <c r="S850" s="20" t="s">
        <v>1485</v>
      </c>
      <c r="T850" s="20" t="s">
        <v>1485</v>
      </c>
    </row>
    <row r="851" spans="1:23" ht="18.75" x14ac:dyDescent="0.3">
      <c r="A851" s="19"/>
      <c r="C851" s="83" t="s">
        <v>73</v>
      </c>
      <c r="D851" s="84" t="s">
        <v>961</v>
      </c>
      <c r="E851" s="504" t="s">
        <v>1486</v>
      </c>
      <c r="F851" s="505"/>
      <c r="G851" s="505" t="s">
        <v>1487</v>
      </c>
      <c r="H851" s="506"/>
      <c r="I851" s="1"/>
      <c r="J851" s="2"/>
      <c r="K851" s="80">
        <v>17</v>
      </c>
      <c r="L851" s="81" t="str">
        <f t="shared" si="38"/>
        <v/>
      </c>
      <c r="M851" s="80" t="s">
        <v>261</v>
      </c>
      <c r="N851" s="388" t="s">
        <v>672</v>
      </c>
      <c r="O851" s="389"/>
      <c r="P851" s="390"/>
      <c r="Q851" s="25"/>
      <c r="R851" s="26">
        <v>17</v>
      </c>
      <c r="S851" s="20" t="s">
        <v>1488</v>
      </c>
      <c r="T851" s="20" t="s">
        <v>1488</v>
      </c>
    </row>
    <row r="852" spans="1:23" ht="18.75" hidden="1" x14ac:dyDescent="0.3">
      <c r="A852" s="19"/>
      <c r="C852" s="83" t="s">
        <v>73</v>
      </c>
      <c r="D852" s="84" t="s">
        <v>961</v>
      </c>
      <c r="E852" s="429" t="s">
        <v>1489</v>
      </c>
      <c r="F852" s="430"/>
      <c r="G852" s="430" t="s">
        <v>1490</v>
      </c>
      <c r="H852" s="431"/>
      <c r="I852" s="1">
        <v>12</v>
      </c>
      <c r="J852" s="2"/>
      <c r="K852" s="80">
        <v>17</v>
      </c>
      <c r="L852" s="81">
        <f t="shared" si="38"/>
        <v>204</v>
      </c>
      <c r="M852" s="86" t="s">
        <v>617</v>
      </c>
      <c r="N852" s="388" t="s">
        <v>672</v>
      </c>
      <c r="O852" s="389"/>
      <c r="P852" s="390"/>
      <c r="Q852" s="25"/>
      <c r="R852" s="26">
        <v>0</v>
      </c>
      <c r="S852" s="20" t="s">
        <v>1491</v>
      </c>
      <c r="T852" s="20" t="s">
        <v>2123</v>
      </c>
    </row>
    <row r="853" spans="1:23" ht="18.75" hidden="1" x14ac:dyDescent="0.3">
      <c r="A853" s="19"/>
      <c r="B853" s="23"/>
      <c r="C853" s="86" t="s">
        <v>73</v>
      </c>
      <c r="D853" s="84" t="s">
        <v>964</v>
      </c>
      <c r="E853" s="429" t="s">
        <v>1492</v>
      </c>
      <c r="F853" s="430"/>
      <c r="G853" s="430" t="s">
        <v>1493</v>
      </c>
      <c r="H853" s="431"/>
      <c r="I853" s="1"/>
      <c r="J853" s="2"/>
      <c r="K853" s="80">
        <v>13</v>
      </c>
      <c r="L853" s="81" t="str">
        <f t="shared" si="38"/>
        <v/>
      </c>
      <c r="M853" s="86" t="s">
        <v>617</v>
      </c>
      <c r="N853" s="388" t="s">
        <v>583</v>
      </c>
      <c r="O853" s="389"/>
      <c r="P853" s="390"/>
      <c r="Q853" s="25"/>
      <c r="R853" s="26">
        <v>5</v>
      </c>
      <c r="S853" s="20" t="s">
        <v>1494</v>
      </c>
      <c r="T853" s="20" t="s">
        <v>1494</v>
      </c>
      <c r="W853" s="27"/>
    </row>
    <row r="854" spans="1:23" ht="18.75" hidden="1" x14ac:dyDescent="0.3">
      <c r="A854" s="19"/>
      <c r="B854" s="23"/>
      <c r="C854" s="86" t="s">
        <v>73</v>
      </c>
      <c r="D854" s="84" t="s">
        <v>964</v>
      </c>
      <c r="E854" s="429" t="s">
        <v>1767</v>
      </c>
      <c r="F854" s="430"/>
      <c r="G854" s="430"/>
      <c r="H854" s="431"/>
      <c r="I854" s="1"/>
      <c r="J854" s="2"/>
      <c r="K854" s="80">
        <v>13</v>
      </c>
      <c r="L854" s="81" t="str">
        <f t="shared" si="38"/>
        <v/>
      </c>
      <c r="M854" s="80" t="s">
        <v>2149</v>
      </c>
      <c r="N854" s="388" t="s">
        <v>583</v>
      </c>
      <c r="O854" s="389"/>
      <c r="P854" s="390"/>
      <c r="Q854" s="25"/>
      <c r="R854" s="26">
        <v>4</v>
      </c>
      <c r="S854" s="20" t="s">
        <v>1767</v>
      </c>
      <c r="T854" s="20" t="s">
        <v>2124</v>
      </c>
      <c r="W854" s="27"/>
    </row>
    <row r="855" spans="1:23" ht="18.75" x14ac:dyDescent="0.3">
      <c r="A855" s="19"/>
      <c r="B855" s="23"/>
      <c r="C855" s="86" t="s">
        <v>73</v>
      </c>
      <c r="D855" s="84" t="s">
        <v>964</v>
      </c>
      <c r="E855" s="429" t="s">
        <v>1495</v>
      </c>
      <c r="F855" s="430"/>
      <c r="G855" s="430" t="s">
        <v>1496</v>
      </c>
      <c r="H855" s="431"/>
      <c r="I855" s="1"/>
      <c r="J855" s="2"/>
      <c r="K855" s="80">
        <v>13</v>
      </c>
      <c r="L855" s="81" t="str">
        <f t="shared" si="38"/>
        <v/>
      </c>
      <c r="M855" s="86" t="s">
        <v>617</v>
      </c>
      <c r="N855" s="388" t="s">
        <v>583</v>
      </c>
      <c r="O855" s="389"/>
      <c r="P855" s="390"/>
      <c r="Q855" s="25"/>
      <c r="R855" s="26">
        <v>131</v>
      </c>
      <c r="S855" s="93" t="s">
        <v>1497</v>
      </c>
      <c r="T855" s="20" t="s">
        <v>1497</v>
      </c>
      <c r="W855" s="27"/>
    </row>
    <row r="856" spans="1:23" ht="18.75" hidden="1" x14ac:dyDescent="0.3">
      <c r="A856" s="19"/>
      <c r="C856" s="83" t="s">
        <v>73</v>
      </c>
      <c r="D856" s="84" t="s">
        <v>964</v>
      </c>
      <c r="E856" s="429" t="s">
        <v>1498</v>
      </c>
      <c r="F856" s="430"/>
      <c r="G856" s="430" t="s">
        <v>1499</v>
      </c>
      <c r="H856" s="431"/>
      <c r="I856" s="1"/>
      <c r="J856" s="2"/>
      <c r="K856" s="80">
        <v>13</v>
      </c>
      <c r="L856" s="81" t="str">
        <f t="shared" si="38"/>
        <v/>
      </c>
      <c r="M856" s="80" t="s">
        <v>617</v>
      </c>
      <c r="N856" s="388" t="s">
        <v>583</v>
      </c>
      <c r="O856" s="389"/>
      <c r="P856" s="390"/>
      <c r="Q856" s="25"/>
      <c r="R856" s="26">
        <v>3</v>
      </c>
      <c r="S856" s="20" t="s">
        <v>1500</v>
      </c>
      <c r="T856" s="20" t="s">
        <v>1500</v>
      </c>
    </row>
    <row r="857" spans="1:23" ht="18.75" hidden="1" x14ac:dyDescent="0.3">
      <c r="A857" s="19"/>
      <c r="C857" s="83" t="s">
        <v>73</v>
      </c>
      <c r="D857" s="84" t="s">
        <v>964</v>
      </c>
      <c r="E857" s="429" t="s">
        <v>1501</v>
      </c>
      <c r="F857" s="430"/>
      <c r="G857" s="430" t="s">
        <v>1502</v>
      </c>
      <c r="H857" s="431"/>
      <c r="I857" s="1">
        <v>12</v>
      </c>
      <c r="J857" s="2"/>
      <c r="K857" s="80">
        <v>13</v>
      </c>
      <c r="L857" s="81">
        <f t="shared" si="38"/>
        <v>156</v>
      </c>
      <c r="M857" s="80" t="s">
        <v>617</v>
      </c>
      <c r="N857" s="388" t="s">
        <v>583</v>
      </c>
      <c r="O857" s="389"/>
      <c r="P857" s="390"/>
      <c r="Q857" s="25"/>
      <c r="R857" s="26">
        <v>0</v>
      </c>
      <c r="S857" s="20" t="s">
        <v>1503</v>
      </c>
      <c r="T857" s="20" t="s">
        <v>1503</v>
      </c>
    </row>
    <row r="858" spans="1:23" ht="18.75" hidden="1" x14ac:dyDescent="0.3">
      <c r="A858" s="19"/>
      <c r="C858" s="83" t="s">
        <v>73</v>
      </c>
      <c r="D858" s="84" t="s">
        <v>964</v>
      </c>
      <c r="E858" s="429" t="s">
        <v>1504</v>
      </c>
      <c r="F858" s="430"/>
      <c r="G858" s="430" t="s">
        <v>1505</v>
      </c>
      <c r="H858" s="431"/>
      <c r="I858" s="1">
        <v>12</v>
      </c>
      <c r="J858" s="2"/>
      <c r="K858" s="80">
        <v>13</v>
      </c>
      <c r="L858" s="81">
        <f t="shared" si="38"/>
        <v>156</v>
      </c>
      <c r="M858" s="80" t="s">
        <v>617</v>
      </c>
      <c r="N858" s="388" t="s">
        <v>583</v>
      </c>
      <c r="O858" s="389"/>
      <c r="P858" s="390"/>
      <c r="Q858" s="25"/>
      <c r="R858" s="26">
        <v>0</v>
      </c>
      <c r="S858" s="20" t="s">
        <v>1506</v>
      </c>
      <c r="T858" s="20" t="s">
        <v>1506</v>
      </c>
    </row>
    <row r="859" spans="1:23" ht="18.75" hidden="1" x14ac:dyDescent="0.3">
      <c r="A859" s="19"/>
      <c r="C859" s="83" t="s">
        <v>73</v>
      </c>
      <c r="D859" s="84" t="s">
        <v>964</v>
      </c>
      <c r="E859" s="429" t="s">
        <v>1507</v>
      </c>
      <c r="F859" s="430"/>
      <c r="G859" s="430" t="s">
        <v>1508</v>
      </c>
      <c r="H859" s="431"/>
      <c r="I859" s="1">
        <v>12</v>
      </c>
      <c r="J859" s="2"/>
      <c r="K859" s="80">
        <v>13</v>
      </c>
      <c r="L859" s="81">
        <f t="shared" si="38"/>
        <v>156</v>
      </c>
      <c r="M859" s="80" t="s">
        <v>629</v>
      </c>
      <c r="N859" s="388" t="s">
        <v>583</v>
      </c>
      <c r="O859" s="389"/>
      <c r="P859" s="390"/>
      <c r="Q859" s="25"/>
      <c r="R859" s="26">
        <v>0</v>
      </c>
      <c r="S859" s="20" t="s">
        <v>1509</v>
      </c>
      <c r="T859" s="20" t="s">
        <v>1509</v>
      </c>
    </row>
    <row r="860" spans="1:23" ht="18.75" hidden="1" x14ac:dyDescent="0.3">
      <c r="A860" s="19"/>
      <c r="C860" s="83" t="s">
        <v>73</v>
      </c>
      <c r="D860" s="84" t="s">
        <v>964</v>
      </c>
      <c r="E860" s="432" t="s">
        <v>1758</v>
      </c>
      <c r="F860" s="433" t="s">
        <v>1758</v>
      </c>
      <c r="G860" s="433"/>
      <c r="H860" s="434"/>
      <c r="I860" s="1"/>
      <c r="J860" s="2"/>
      <c r="K860" s="80">
        <v>13</v>
      </c>
      <c r="L860" s="81" t="str">
        <f t="shared" si="38"/>
        <v/>
      </c>
      <c r="M860" s="80" t="s">
        <v>2149</v>
      </c>
      <c r="N860" s="388" t="s">
        <v>583</v>
      </c>
      <c r="O860" s="389"/>
      <c r="P860" s="390"/>
      <c r="Q860" s="25"/>
      <c r="R860" s="26">
        <v>2</v>
      </c>
      <c r="S860" s="20" t="s">
        <v>1758</v>
      </c>
      <c r="T860" s="20" t="s">
        <v>2125</v>
      </c>
    </row>
    <row r="861" spans="1:23" ht="18.75" hidden="1" x14ac:dyDescent="0.3">
      <c r="A861" s="19"/>
      <c r="C861" s="83" t="s">
        <v>73</v>
      </c>
      <c r="D861" s="84" t="s">
        <v>964</v>
      </c>
      <c r="E861" s="432" t="s">
        <v>1757</v>
      </c>
      <c r="F861" s="433"/>
      <c r="G861" s="433"/>
      <c r="H861" s="434"/>
      <c r="I861" s="1"/>
      <c r="J861" s="2"/>
      <c r="K861" s="80">
        <v>13</v>
      </c>
      <c r="L861" s="81" t="str">
        <f t="shared" si="38"/>
        <v/>
      </c>
      <c r="M861" s="80" t="s">
        <v>2149</v>
      </c>
      <c r="N861" s="388" t="s">
        <v>583</v>
      </c>
      <c r="O861" s="389"/>
      <c r="P861" s="390"/>
      <c r="Q861" s="25"/>
      <c r="R861" s="26">
        <v>15</v>
      </c>
      <c r="S861" s="20" t="s">
        <v>1757</v>
      </c>
      <c r="T861" s="20" t="s">
        <v>2126</v>
      </c>
    </row>
    <row r="862" spans="1:23" ht="18.75" hidden="1" x14ac:dyDescent="0.3">
      <c r="A862" s="19"/>
      <c r="C862" s="83" t="s">
        <v>73</v>
      </c>
      <c r="D862" s="84" t="s">
        <v>964</v>
      </c>
      <c r="E862" s="429" t="s">
        <v>1158</v>
      </c>
      <c r="F862" s="430"/>
      <c r="G862" s="430" t="s">
        <v>1510</v>
      </c>
      <c r="H862" s="431"/>
      <c r="I862" s="1">
        <v>12</v>
      </c>
      <c r="J862" s="2"/>
      <c r="K862" s="80">
        <v>13</v>
      </c>
      <c r="L862" s="81">
        <f t="shared" si="38"/>
        <v>156</v>
      </c>
      <c r="M862" s="80" t="s">
        <v>1511</v>
      </c>
      <c r="N862" s="388" t="s">
        <v>583</v>
      </c>
      <c r="O862" s="389"/>
      <c r="P862" s="390"/>
      <c r="Q862" s="25"/>
      <c r="R862" s="26">
        <v>0</v>
      </c>
      <c r="S862" s="20" t="s">
        <v>1512</v>
      </c>
      <c r="T862" s="20" t="s">
        <v>1512</v>
      </c>
    </row>
    <row r="863" spans="1:23" ht="18.75" hidden="1" x14ac:dyDescent="0.3">
      <c r="A863" s="19"/>
      <c r="C863" s="83" t="s">
        <v>73</v>
      </c>
      <c r="D863" s="84" t="s">
        <v>964</v>
      </c>
      <c r="E863" s="429" t="s">
        <v>1513</v>
      </c>
      <c r="F863" s="430"/>
      <c r="G863" s="430" t="s">
        <v>1514</v>
      </c>
      <c r="H863" s="431"/>
      <c r="I863" s="1">
        <v>12</v>
      </c>
      <c r="J863" s="2"/>
      <c r="K863" s="80">
        <v>13</v>
      </c>
      <c r="L863" s="81">
        <f t="shared" si="38"/>
        <v>156</v>
      </c>
      <c r="M863" s="80" t="s">
        <v>261</v>
      </c>
      <c r="N863" s="388" t="s">
        <v>583</v>
      </c>
      <c r="O863" s="389"/>
      <c r="P863" s="390"/>
      <c r="Q863" s="25"/>
      <c r="R863" s="26">
        <v>0</v>
      </c>
      <c r="S863" s="20" t="s">
        <v>1515</v>
      </c>
      <c r="T863" s="20" t="s">
        <v>1515</v>
      </c>
    </row>
    <row r="864" spans="1:23" ht="18.75" x14ac:dyDescent="0.3">
      <c r="A864" s="19"/>
      <c r="C864" s="83" t="s">
        <v>73</v>
      </c>
      <c r="D864" s="84" t="s">
        <v>964</v>
      </c>
      <c r="E864" s="429" t="s">
        <v>2153</v>
      </c>
      <c r="F864" s="430"/>
      <c r="G864" s="430"/>
      <c r="H864" s="431"/>
      <c r="I864" s="1"/>
      <c r="J864" s="2"/>
      <c r="K864" s="80">
        <v>13</v>
      </c>
      <c r="L864" s="81" t="str">
        <f t="shared" si="38"/>
        <v/>
      </c>
      <c r="M864" s="80" t="s">
        <v>629</v>
      </c>
      <c r="N864" s="388" t="s">
        <v>583</v>
      </c>
      <c r="O864" s="389"/>
      <c r="P864" s="390"/>
      <c r="Q864" s="25"/>
      <c r="R864" s="26">
        <v>435</v>
      </c>
      <c r="S864" s="20" t="s">
        <v>1768</v>
      </c>
      <c r="T864" s="20" t="s">
        <v>1768</v>
      </c>
    </row>
    <row r="865" spans="1:23" ht="18.75" hidden="1" x14ac:dyDescent="0.3">
      <c r="A865" s="19"/>
      <c r="C865" s="83" t="s">
        <v>73</v>
      </c>
      <c r="D865" s="84" t="s">
        <v>961</v>
      </c>
      <c r="E865" s="429" t="s">
        <v>1516</v>
      </c>
      <c r="F865" s="430"/>
      <c r="G865" s="430" t="s">
        <v>1517</v>
      </c>
      <c r="H865" s="431"/>
      <c r="I865" s="1">
        <v>12</v>
      </c>
      <c r="J865" s="2"/>
      <c r="K865" s="80">
        <v>17</v>
      </c>
      <c r="L865" s="81">
        <f t="shared" si="38"/>
        <v>204</v>
      </c>
      <c r="M865" s="80" t="s">
        <v>617</v>
      </c>
      <c r="N865" s="388" t="s">
        <v>672</v>
      </c>
      <c r="O865" s="389"/>
      <c r="P865" s="390"/>
      <c r="Q865" s="25"/>
      <c r="R865" s="26">
        <v>0</v>
      </c>
      <c r="S865" s="20" t="s">
        <v>1518</v>
      </c>
      <c r="T865" s="20" t="s">
        <v>1518</v>
      </c>
    </row>
    <row r="866" spans="1:23" ht="18.75" hidden="1" x14ac:dyDescent="0.3">
      <c r="A866" s="19"/>
      <c r="C866" s="83" t="s">
        <v>73</v>
      </c>
      <c r="D866" s="84" t="s">
        <v>961</v>
      </c>
      <c r="E866" s="429" t="s">
        <v>1519</v>
      </c>
      <c r="F866" s="430"/>
      <c r="G866" s="430" t="s">
        <v>1520</v>
      </c>
      <c r="H866" s="431"/>
      <c r="I866" s="1">
        <v>12</v>
      </c>
      <c r="J866" s="2"/>
      <c r="K866" s="80">
        <v>17</v>
      </c>
      <c r="L866" s="81">
        <f t="shared" si="38"/>
        <v>204</v>
      </c>
      <c r="M866" s="80" t="s">
        <v>405</v>
      </c>
      <c r="N866" s="388" t="s">
        <v>672</v>
      </c>
      <c r="O866" s="389"/>
      <c r="P866" s="390"/>
      <c r="Q866" s="25"/>
      <c r="R866" s="26">
        <v>0</v>
      </c>
      <c r="S866" s="20" t="s">
        <v>1521</v>
      </c>
      <c r="T866" s="20" t="s">
        <v>1521</v>
      </c>
    </row>
    <row r="867" spans="1:23" ht="18.75" hidden="1" x14ac:dyDescent="0.3">
      <c r="A867" s="19"/>
      <c r="C867" s="83" t="s">
        <v>73</v>
      </c>
      <c r="D867" s="84" t="s">
        <v>961</v>
      </c>
      <c r="E867" s="429" t="s">
        <v>1522</v>
      </c>
      <c r="F867" s="430"/>
      <c r="G867" s="430" t="s">
        <v>1523</v>
      </c>
      <c r="H867" s="431"/>
      <c r="I867" s="1">
        <v>12</v>
      </c>
      <c r="J867" s="2"/>
      <c r="K867" s="80">
        <v>17</v>
      </c>
      <c r="L867" s="81">
        <f t="shared" si="38"/>
        <v>204</v>
      </c>
      <c r="M867" s="80" t="s">
        <v>617</v>
      </c>
      <c r="N867" s="388" t="s">
        <v>672</v>
      </c>
      <c r="O867" s="389"/>
      <c r="P867" s="390"/>
      <c r="Q867" s="25"/>
      <c r="R867" s="26">
        <v>0</v>
      </c>
      <c r="S867" s="20" t="s">
        <v>1524</v>
      </c>
      <c r="T867" s="20" t="s">
        <v>1524</v>
      </c>
    </row>
    <row r="868" spans="1:23" ht="18.75" hidden="1" x14ac:dyDescent="0.3">
      <c r="A868" s="19"/>
      <c r="C868" s="83" t="s">
        <v>73</v>
      </c>
      <c r="D868" s="84" t="s">
        <v>964</v>
      </c>
      <c r="E868" s="429" t="s">
        <v>1167</v>
      </c>
      <c r="F868" s="430"/>
      <c r="G868" s="430" t="s">
        <v>1525</v>
      </c>
      <c r="H868" s="431"/>
      <c r="I868" s="1">
        <v>12</v>
      </c>
      <c r="J868" s="2"/>
      <c r="K868" s="80">
        <v>13</v>
      </c>
      <c r="L868" s="81">
        <f t="shared" si="38"/>
        <v>156</v>
      </c>
      <c r="M868" s="80" t="s">
        <v>1511</v>
      </c>
      <c r="N868" s="388" t="s">
        <v>583</v>
      </c>
      <c r="O868" s="389"/>
      <c r="P868" s="390"/>
      <c r="Q868" s="25"/>
      <c r="R868" s="26">
        <v>0</v>
      </c>
      <c r="S868" s="20" t="s">
        <v>1526</v>
      </c>
      <c r="T868" s="20" t="s">
        <v>1526</v>
      </c>
    </row>
    <row r="869" spans="1:23" ht="18.75" hidden="1" x14ac:dyDescent="0.3">
      <c r="A869" s="19"/>
      <c r="C869" s="83" t="s">
        <v>73</v>
      </c>
      <c r="D869" s="84" t="s">
        <v>964</v>
      </c>
      <c r="E869" s="429" t="s">
        <v>1527</v>
      </c>
      <c r="F869" s="430"/>
      <c r="G869" s="430" t="s">
        <v>1528</v>
      </c>
      <c r="H869" s="431"/>
      <c r="I869" s="1">
        <v>12</v>
      </c>
      <c r="J869" s="2"/>
      <c r="K869" s="80">
        <v>13</v>
      </c>
      <c r="L869" s="81">
        <f t="shared" si="38"/>
        <v>156</v>
      </c>
      <c r="M869" s="80" t="s">
        <v>405</v>
      </c>
      <c r="N869" s="388" t="s">
        <v>583</v>
      </c>
      <c r="O869" s="389"/>
      <c r="P869" s="390"/>
      <c r="Q869" s="25"/>
      <c r="R869" s="26">
        <v>0</v>
      </c>
      <c r="S869" s="20" t="s">
        <v>1529</v>
      </c>
      <c r="T869" s="20" t="s">
        <v>2127</v>
      </c>
    </row>
    <row r="870" spans="1:23" ht="18.75" hidden="1" x14ac:dyDescent="0.3">
      <c r="A870" s="19"/>
      <c r="C870" s="83" t="s">
        <v>73</v>
      </c>
      <c r="D870" s="84" t="s">
        <v>961</v>
      </c>
      <c r="E870" s="429" t="s">
        <v>1530</v>
      </c>
      <c r="F870" s="430"/>
      <c r="G870" s="430" t="s">
        <v>1531</v>
      </c>
      <c r="H870" s="431"/>
      <c r="I870" s="1">
        <v>12</v>
      </c>
      <c r="J870" s="2"/>
      <c r="K870" s="80">
        <v>17</v>
      </c>
      <c r="L870" s="81">
        <f t="shared" si="38"/>
        <v>204</v>
      </c>
      <c r="M870" s="80" t="s">
        <v>261</v>
      </c>
      <c r="N870" s="388" t="s">
        <v>672</v>
      </c>
      <c r="O870" s="389"/>
      <c r="P870" s="390"/>
      <c r="Q870" s="25"/>
      <c r="R870" s="26">
        <v>0</v>
      </c>
      <c r="S870" s="20" t="s">
        <v>1532</v>
      </c>
      <c r="T870" s="20" t="s">
        <v>1532</v>
      </c>
    </row>
    <row r="871" spans="1:23" ht="18.75" hidden="1" x14ac:dyDescent="0.3">
      <c r="A871" s="19"/>
      <c r="C871" s="83" t="s">
        <v>73</v>
      </c>
      <c r="D871" s="84" t="s">
        <v>964</v>
      </c>
      <c r="E871" s="429" t="s">
        <v>1533</v>
      </c>
      <c r="F871" s="430"/>
      <c r="G871" s="430" t="s">
        <v>1510</v>
      </c>
      <c r="H871" s="431"/>
      <c r="I871" s="1">
        <v>12</v>
      </c>
      <c r="J871" s="2"/>
      <c r="K871" s="80">
        <v>13</v>
      </c>
      <c r="L871" s="81">
        <f t="shared" si="38"/>
        <v>156</v>
      </c>
      <c r="M871" s="80" t="s">
        <v>1534</v>
      </c>
      <c r="N871" s="388" t="s">
        <v>583</v>
      </c>
      <c r="O871" s="389"/>
      <c r="P871" s="390"/>
      <c r="Q871" s="25"/>
      <c r="R871" s="26">
        <v>0</v>
      </c>
      <c r="S871" s="20" t="s">
        <v>1535</v>
      </c>
      <c r="T871" s="20" t="s">
        <v>1535</v>
      </c>
    </row>
    <row r="872" spans="1:23" ht="18.75" hidden="1" x14ac:dyDescent="0.3">
      <c r="A872" s="19"/>
      <c r="B872" s="23"/>
      <c r="C872" s="86" t="s">
        <v>73</v>
      </c>
      <c r="D872" s="84" t="s">
        <v>1772</v>
      </c>
      <c r="E872" s="429" t="s">
        <v>80</v>
      </c>
      <c r="F872" s="430"/>
      <c r="G872" s="430" t="s">
        <v>81</v>
      </c>
      <c r="H872" s="431"/>
      <c r="I872" s="1">
        <v>12</v>
      </c>
      <c r="J872" s="2"/>
      <c r="K872" s="80">
        <v>75</v>
      </c>
      <c r="L872" s="81">
        <f t="shared" si="38"/>
        <v>900</v>
      </c>
      <c r="M872" s="80" t="s">
        <v>82</v>
      </c>
      <c r="N872" s="388" t="s">
        <v>83</v>
      </c>
      <c r="O872" s="389"/>
      <c r="P872" s="390"/>
      <c r="Q872" s="25"/>
      <c r="R872" s="26">
        <v>-3</v>
      </c>
      <c r="S872" s="20" t="s">
        <v>1536</v>
      </c>
      <c r="T872" s="20" t="s">
        <v>1536</v>
      </c>
      <c r="W872" s="27"/>
    </row>
    <row r="873" spans="1:23" ht="18.75" hidden="1" x14ac:dyDescent="0.3">
      <c r="A873" s="19"/>
      <c r="C873" s="83" t="s">
        <v>73</v>
      </c>
      <c r="D873" s="84" t="s">
        <v>1772</v>
      </c>
      <c r="E873" s="429" t="s">
        <v>1537</v>
      </c>
      <c r="F873" s="430"/>
      <c r="G873" s="430" t="s">
        <v>1538</v>
      </c>
      <c r="H873" s="431"/>
      <c r="I873" s="1">
        <v>12</v>
      </c>
      <c r="J873" s="2"/>
      <c r="K873" s="80">
        <v>150</v>
      </c>
      <c r="L873" s="81">
        <f t="shared" si="38"/>
        <v>1800</v>
      </c>
      <c r="M873" s="80" t="s">
        <v>617</v>
      </c>
      <c r="N873" s="388" t="s">
        <v>83</v>
      </c>
      <c r="O873" s="389"/>
      <c r="P873" s="390"/>
      <c r="Q873" s="25"/>
      <c r="R873" s="26">
        <v>0</v>
      </c>
      <c r="S873" s="20" t="s">
        <v>1539</v>
      </c>
      <c r="T873" s="20" t="s">
        <v>1539</v>
      </c>
    </row>
    <row r="874" spans="1:23" ht="18.75" hidden="1" x14ac:dyDescent="0.3">
      <c r="A874" s="19"/>
      <c r="C874" s="83" t="s">
        <v>73</v>
      </c>
      <c r="D874" s="84" t="s">
        <v>964</v>
      </c>
      <c r="E874" s="429" t="s">
        <v>1540</v>
      </c>
      <c r="F874" s="430"/>
      <c r="G874" s="430" t="s">
        <v>1541</v>
      </c>
      <c r="H874" s="431"/>
      <c r="I874" s="1">
        <v>12</v>
      </c>
      <c r="J874" s="2"/>
      <c r="K874" s="80">
        <v>13</v>
      </c>
      <c r="L874" s="81">
        <f t="shared" si="38"/>
        <v>156</v>
      </c>
      <c r="M874" s="80" t="s">
        <v>629</v>
      </c>
      <c r="N874" s="388" t="s">
        <v>583</v>
      </c>
      <c r="O874" s="389"/>
      <c r="P874" s="390"/>
      <c r="Q874" s="25"/>
      <c r="R874" s="26">
        <v>0</v>
      </c>
      <c r="S874" s="20" t="s">
        <v>1542</v>
      </c>
      <c r="T874" s="20" t="s">
        <v>1542</v>
      </c>
    </row>
    <row r="875" spans="1:23" ht="18.75" hidden="1" x14ac:dyDescent="0.3">
      <c r="A875" s="19"/>
      <c r="C875" s="83" t="s">
        <v>73</v>
      </c>
      <c r="D875" s="84" t="s">
        <v>1325</v>
      </c>
      <c r="E875" s="429" t="s">
        <v>1543</v>
      </c>
      <c r="F875" s="430"/>
      <c r="G875" s="430" t="s">
        <v>1544</v>
      </c>
      <c r="H875" s="431"/>
      <c r="I875" s="1">
        <v>12</v>
      </c>
      <c r="J875" s="2"/>
      <c r="K875" s="80">
        <v>85</v>
      </c>
      <c r="L875" s="81">
        <f t="shared" si="38"/>
        <v>1020</v>
      </c>
      <c r="M875" s="80" t="s">
        <v>82</v>
      </c>
      <c r="N875" s="388" t="s">
        <v>83</v>
      </c>
      <c r="O875" s="389"/>
      <c r="P875" s="390"/>
      <c r="Q875" s="25"/>
      <c r="R875" s="26">
        <v>0</v>
      </c>
      <c r="S875" s="20" t="s">
        <v>1545</v>
      </c>
      <c r="T875" s="20" t="s">
        <v>1545</v>
      </c>
    </row>
    <row r="876" spans="1:23" ht="18.75" hidden="1" x14ac:dyDescent="0.3">
      <c r="A876" s="19"/>
      <c r="C876" s="83" t="s">
        <v>73</v>
      </c>
      <c r="D876" s="84" t="s">
        <v>1772</v>
      </c>
      <c r="E876" s="429" t="s">
        <v>1546</v>
      </c>
      <c r="F876" s="430"/>
      <c r="G876" s="430" t="s">
        <v>1547</v>
      </c>
      <c r="H876" s="431"/>
      <c r="I876" s="1">
        <v>12</v>
      </c>
      <c r="J876" s="2"/>
      <c r="K876" s="80">
        <v>75</v>
      </c>
      <c r="L876" s="81">
        <f t="shared" si="38"/>
        <v>900</v>
      </c>
      <c r="M876" s="80" t="s">
        <v>2154</v>
      </c>
      <c r="N876" s="388" t="s">
        <v>83</v>
      </c>
      <c r="O876" s="389"/>
      <c r="P876" s="390"/>
      <c r="Q876" s="25"/>
      <c r="R876" s="26">
        <v>0</v>
      </c>
      <c r="S876" s="20" t="s">
        <v>1548</v>
      </c>
      <c r="T876" s="20" t="s">
        <v>1548</v>
      </c>
    </row>
    <row r="877" spans="1:23" ht="18.75" hidden="1" x14ac:dyDescent="0.3">
      <c r="A877" s="19"/>
      <c r="C877" s="83" t="s">
        <v>73</v>
      </c>
      <c r="D877" s="84" t="s">
        <v>1772</v>
      </c>
      <c r="E877" s="429" t="s">
        <v>1549</v>
      </c>
      <c r="F877" s="430"/>
      <c r="G877" s="430" t="s">
        <v>1547</v>
      </c>
      <c r="H877" s="431"/>
      <c r="I877" s="1">
        <v>12</v>
      </c>
      <c r="J877" s="2"/>
      <c r="K877" s="80"/>
      <c r="L877" s="81">
        <f t="shared" si="38"/>
        <v>0</v>
      </c>
      <c r="M877" s="80" t="s">
        <v>82</v>
      </c>
      <c r="N877" s="388" t="s">
        <v>83</v>
      </c>
      <c r="O877" s="389"/>
      <c r="P877" s="390"/>
      <c r="Q877" s="25"/>
      <c r="R877" s="26">
        <v>0</v>
      </c>
      <c r="S877" s="20" t="s">
        <v>1550</v>
      </c>
      <c r="T877" s="20" t="s">
        <v>1550</v>
      </c>
    </row>
    <row r="878" spans="1:23" ht="18.75" hidden="1" x14ac:dyDescent="0.3">
      <c r="A878" s="19"/>
      <c r="C878" s="83" t="s">
        <v>73</v>
      </c>
      <c r="D878" s="84" t="s">
        <v>961</v>
      </c>
      <c r="E878" s="429" t="s">
        <v>1551</v>
      </c>
      <c r="F878" s="430"/>
      <c r="G878" s="430" t="s">
        <v>1552</v>
      </c>
      <c r="H878" s="431"/>
      <c r="I878" s="1">
        <v>12</v>
      </c>
      <c r="J878" s="2"/>
      <c r="K878" s="80">
        <v>24</v>
      </c>
      <c r="L878" s="81">
        <f t="shared" si="38"/>
        <v>288</v>
      </c>
      <c r="M878" s="80" t="s">
        <v>629</v>
      </c>
      <c r="N878" s="388" t="s">
        <v>1553</v>
      </c>
      <c r="O878" s="389"/>
      <c r="P878" s="390"/>
      <c r="Q878" s="25"/>
      <c r="R878" s="26">
        <v>0</v>
      </c>
      <c r="S878" s="20" t="s">
        <v>1554</v>
      </c>
      <c r="T878" s="20" t="s">
        <v>1554</v>
      </c>
    </row>
    <row r="879" spans="1:23" ht="18.75" hidden="1" x14ac:dyDescent="0.3">
      <c r="A879" s="19"/>
      <c r="C879" s="83" t="s">
        <v>73</v>
      </c>
      <c r="D879" s="84" t="s">
        <v>964</v>
      </c>
      <c r="E879" s="429" t="s">
        <v>1555</v>
      </c>
      <c r="F879" s="430"/>
      <c r="G879" s="430" t="s">
        <v>1556</v>
      </c>
      <c r="H879" s="431"/>
      <c r="I879" s="1">
        <v>12</v>
      </c>
      <c r="J879" s="2"/>
      <c r="K879" s="80">
        <v>13</v>
      </c>
      <c r="L879" s="81">
        <f t="shared" si="38"/>
        <v>156</v>
      </c>
      <c r="M879" s="80" t="s">
        <v>1557</v>
      </c>
      <c r="N879" s="388" t="s">
        <v>583</v>
      </c>
      <c r="O879" s="389"/>
      <c r="P879" s="390"/>
      <c r="Q879" s="25"/>
      <c r="R879" s="26">
        <v>0</v>
      </c>
      <c r="S879" s="20" t="s">
        <v>1558</v>
      </c>
      <c r="T879" s="20" t="s">
        <v>1558</v>
      </c>
    </row>
    <row r="880" spans="1:23" ht="18.75" hidden="1" x14ac:dyDescent="0.3">
      <c r="A880" s="19"/>
      <c r="C880" s="83" t="s">
        <v>73</v>
      </c>
      <c r="D880" s="84" t="s">
        <v>964</v>
      </c>
      <c r="E880" s="429" t="s">
        <v>1306</v>
      </c>
      <c r="F880" s="430"/>
      <c r="G880" s="430" t="s">
        <v>1559</v>
      </c>
      <c r="H880" s="431"/>
      <c r="I880" s="1">
        <v>12</v>
      </c>
      <c r="J880" s="2"/>
      <c r="K880" s="80">
        <v>13</v>
      </c>
      <c r="L880" s="81">
        <f t="shared" si="38"/>
        <v>156</v>
      </c>
      <c r="M880" s="80" t="s">
        <v>1557</v>
      </c>
      <c r="N880" s="388" t="s">
        <v>583</v>
      </c>
      <c r="O880" s="389"/>
      <c r="P880" s="390"/>
      <c r="Q880" s="25"/>
      <c r="R880" s="26">
        <v>0</v>
      </c>
      <c r="S880" s="20" t="s">
        <v>1560</v>
      </c>
      <c r="T880" s="20" t="s">
        <v>1560</v>
      </c>
    </row>
    <row r="881" spans="1:20" ht="18.75" hidden="1" x14ac:dyDescent="0.3">
      <c r="A881" s="19"/>
      <c r="C881" s="83" t="s">
        <v>73</v>
      </c>
      <c r="D881" s="84" t="s">
        <v>964</v>
      </c>
      <c r="E881" s="429" t="s">
        <v>1561</v>
      </c>
      <c r="F881" s="430"/>
      <c r="G881" s="430" t="s">
        <v>1562</v>
      </c>
      <c r="H881" s="431"/>
      <c r="I881" s="1">
        <v>12</v>
      </c>
      <c r="J881" s="2"/>
      <c r="K881" s="80">
        <v>13</v>
      </c>
      <c r="L881" s="81">
        <f t="shared" si="38"/>
        <v>156</v>
      </c>
      <c r="M881" s="80" t="s">
        <v>617</v>
      </c>
      <c r="N881" s="388" t="s">
        <v>583</v>
      </c>
      <c r="O881" s="389"/>
      <c r="P881" s="390"/>
      <c r="Q881" s="25"/>
      <c r="R881" s="26">
        <v>0</v>
      </c>
      <c r="S881" s="20" t="s">
        <v>1563</v>
      </c>
      <c r="T881" s="20" t="s">
        <v>1563</v>
      </c>
    </row>
    <row r="882" spans="1:20" ht="18.75" hidden="1" x14ac:dyDescent="0.3">
      <c r="A882" s="19"/>
      <c r="C882" s="83" t="s">
        <v>73</v>
      </c>
      <c r="D882" s="84" t="s">
        <v>964</v>
      </c>
      <c r="E882" s="429" t="s">
        <v>1564</v>
      </c>
      <c r="F882" s="430"/>
      <c r="G882" s="430" t="s">
        <v>1565</v>
      </c>
      <c r="H882" s="431"/>
      <c r="I882" s="1">
        <v>12</v>
      </c>
      <c r="J882" s="2"/>
      <c r="K882" s="80">
        <v>13</v>
      </c>
      <c r="L882" s="81">
        <f t="shared" si="38"/>
        <v>156</v>
      </c>
      <c r="M882" s="80" t="s">
        <v>1511</v>
      </c>
      <c r="N882" s="388" t="s">
        <v>583</v>
      </c>
      <c r="O882" s="389"/>
      <c r="P882" s="390"/>
      <c r="Q882" s="25"/>
      <c r="R882" s="26">
        <v>0</v>
      </c>
      <c r="S882" s="20" t="s">
        <v>1566</v>
      </c>
      <c r="T882" s="20" t="s">
        <v>1566</v>
      </c>
    </row>
    <row r="883" spans="1:20" ht="18.75" hidden="1" x14ac:dyDescent="0.3">
      <c r="A883" s="19"/>
      <c r="C883" s="83" t="s">
        <v>73</v>
      </c>
      <c r="D883" s="84" t="s">
        <v>964</v>
      </c>
      <c r="E883" s="429" t="s">
        <v>1567</v>
      </c>
      <c r="F883" s="430"/>
      <c r="G883" s="430" t="s">
        <v>1568</v>
      </c>
      <c r="H883" s="431"/>
      <c r="I883" s="1">
        <v>12</v>
      </c>
      <c r="J883" s="2"/>
      <c r="K883" s="80">
        <v>13</v>
      </c>
      <c r="L883" s="81">
        <f t="shared" si="38"/>
        <v>156</v>
      </c>
      <c r="M883" s="80" t="s">
        <v>261</v>
      </c>
      <c r="N883" s="388" t="s">
        <v>583</v>
      </c>
      <c r="O883" s="389"/>
      <c r="P883" s="390"/>
      <c r="Q883" s="25"/>
      <c r="R883" s="26">
        <v>0</v>
      </c>
      <c r="S883" s="20" t="s">
        <v>1569</v>
      </c>
      <c r="T883" s="20" t="s">
        <v>1569</v>
      </c>
    </row>
    <row r="884" spans="1:20" ht="18.75" hidden="1" x14ac:dyDescent="0.3">
      <c r="A884" s="19"/>
      <c r="C884" s="83" t="s">
        <v>73</v>
      </c>
      <c r="D884" s="84" t="s">
        <v>2534</v>
      </c>
      <c r="E884" s="429" t="s">
        <v>1570</v>
      </c>
      <c r="F884" s="430"/>
      <c r="G884" s="430" t="s">
        <v>1571</v>
      </c>
      <c r="H884" s="431"/>
      <c r="I884" s="1">
        <v>12</v>
      </c>
      <c r="J884" s="2"/>
      <c r="K884" s="80">
        <v>16.5</v>
      </c>
      <c r="L884" s="81">
        <f t="shared" si="38"/>
        <v>198</v>
      </c>
      <c r="M884" s="80" t="s">
        <v>1572</v>
      </c>
      <c r="N884" s="388" t="s">
        <v>672</v>
      </c>
      <c r="O884" s="389"/>
      <c r="P884" s="390"/>
      <c r="Q884" s="25"/>
      <c r="R884" s="26">
        <v>0</v>
      </c>
      <c r="S884" s="20" t="s">
        <v>1573</v>
      </c>
      <c r="T884" s="20" t="s">
        <v>1573</v>
      </c>
    </row>
    <row r="885" spans="1:20" ht="18.75" x14ac:dyDescent="0.3">
      <c r="A885" s="19"/>
      <c r="C885" s="83" t="s">
        <v>73</v>
      </c>
      <c r="D885" s="84" t="s">
        <v>2140</v>
      </c>
      <c r="E885" s="429" t="s">
        <v>1574</v>
      </c>
      <c r="F885" s="430"/>
      <c r="G885" s="430" t="s">
        <v>1575</v>
      </c>
      <c r="H885" s="431"/>
      <c r="I885" s="1"/>
      <c r="J885" s="2"/>
      <c r="K885" s="80">
        <v>18.149999999999999</v>
      </c>
      <c r="L885" s="81" t="str">
        <f t="shared" si="38"/>
        <v/>
      </c>
      <c r="M885" s="80" t="s">
        <v>1572</v>
      </c>
      <c r="N885" s="388" t="s">
        <v>672</v>
      </c>
      <c r="O885" s="389"/>
      <c r="P885" s="390"/>
      <c r="Q885" s="25"/>
      <c r="R885" s="26">
        <v>45</v>
      </c>
      <c r="S885" s="20" t="s">
        <v>1576</v>
      </c>
      <c r="T885" s="20" t="s">
        <v>1576</v>
      </c>
    </row>
    <row r="886" spans="1:20" ht="18.75" hidden="1" x14ac:dyDescent="0.3">
      <c r="A886" s="19"/>
      <c r="C886" s="83" t="s">
        <v>73</v>
      </c>
      <c r="D886" s="84" t="s">
        <v>964</v>
      </c>
      <c r="E886" s="429" t="s">
        <v>1577</v>
      </c>
      <c r="F886" s="430"/>
      <c r="G886" s="430" t="s">
        <v>677</v>
      </c>
      <c r="H886" s="431"/>
      <c r="I886" s="1">
        <v>12</v>
      </c>
      <c r="J886" s="2"/>
      <c r="K886" s="80">
        <v>20</v>
      </c>
      <c r="L886" s="81">
        <f t="shared" si="38"/>
        <v>240</v>
      </c>
      <c r="M886" s="80" t="s">
        <v>1449</v>
      </c>
      <c r="N886" s="388" t="s">
        <v>583</v>
      </c>
      <c r="O886" s="389"/>
      <c r="P886" s="390"/>
      <c r="Q886" s="25"/>
      <c r="R886" s="26">
        <v>0</v>
      </c>
      <c r="S886" s="20" t="s">
        <v>1578</v>
      </c>
      <c r="T886" s="20" t="s">
        <v>1578</v>
      </c>
    </row>
    <row r="887" spans="1:20" ht="18.75" hidden="1" x14ac:dyDescent="0.3">
      <c r="A887" s="19"/>
      <c r="C887" s="83" t="s">
        <v>73</v>
      </c>
      <c r="D887" s="84" t="s">
        <v>1014</v>
      </c>
      <c r="E887" s="429" t="s">
        <v>1579</v>
      </c>
      <c r="F887" s="430"/>
      <c r="G887" s="430" t="s">
        <v>1580</v>
      </c>
      <c r="H887" s="431"/>
      <c r="I887" s="1">
        <v>12</v>
      </c>
      <c r="J887" s="2"/>
      <c r="K887" s="80">
        <v>30</v>
      </c>
      <c r="L887" s="81">
        <f t="shared" si="38"/>
        <v>360</v>
      </c>
      <c r="M887" s="80" t="s">
        <v>617</v>
      </c>
      <c r="N887" s="388" t="s">
        <v>77</v>
      </c>
      <c r="O887" s="389"/>
      <c r="P887" s="390"/>
      <c r="Q887" s="25"/>
      <c r="R887" s="26">
        <v>0</v>
      </c>
      <c r="S887" s="20" t="s">
        <v>1581</v>
      </c>
      <c r="T887" s="20" t="s">
        <v>1581</v>
      </c>
    </row>
    <row r="888" spans="1:20" ht="18.75" hidden="1" x14ac:dyDescent="0.3">
      <c r="A888" s="19"/>
      <c r="C888" s="83" t="s">
        <v>73</v>
      </c>
      <c r="D888" s="84" t="s">
        <v>964</v>
      </c>
      <c r="E888" s="429" t="s">
        <v>1582</v>
      </c>
      <c r="F888" s="430"/>
      <c r="G888" s="430">
        <v>0</v>
      </c>
      <c r="H888" s="431"/>
      <c r="I888" s="1">
        <v>12</v>
      </c>
      <c r="J888" s="2"/>
      <c r="K888" s="80">
        <v>13</v>
      </c>
      <c r="L888" s="81">
        <f t="shared" si="38"/>
        <v>156</v>
      </c>
      <c r="M888" s="80" t="s">
        <v>1583</v>
      </c>
      <c r="N888" s="388" t="s">
        <v>583</v>
      </c>
      <c r="O888" s="389"/>
      <c r="P888" s="390"/>
      <c r="Q888" s="25"/>
      <c r="R888" s="26">
        <v>0</v>
      </c>
      <c r="S888" s="20" t="s">
        <v>1584</v>
      </c>
      <c r="T888" s="20" t="s">
        <v>1584</v>
      </c>
    </row>
    <row r="889" spans="1:20" ht="18.75" hidden="1" x14ac:dyDescent="0.3">
      <c r="A889" s="19"/>
      <c r="C889" s="83" t="s">
        <v>73</v>
      </c>
      <c r="D889" s="84" t="s">
        <v>964</v>
      </c>
      <c r="E889" s="429" t="s">
        <v>1585</v>
      </c>
      <c r="F889" s="430"/>
      <c r="G889" s="430" t="s">
        <v>1586</v>
      </c>
      <c r="H889" s="431"/>
      <c r="I889" s="1">
        <v>12</v>
      </c>
      <c r="J889" s="2"/>
      <c r="K889" s="80">
        <v>13</v>
      </c>
      <c r="L889" s="81">
        <f t="shared" si="38"/>
        <v>156</v>
      </c>
      <c r="M889" s="80" t="s">
        <v>617</v>
      </c>
      <c r="N889" s="388" t="s">
        <v>583</v>
      </c>
      <c r="O889" s="389"/>
      <c r="P889" s="390"/>
      <c r="Q889" s="25"/>
      <c r="R889" s="26">
        <v>0</v>
      </c>
      <c r="S889" s="20" t="s">
        <v>1587</v>
      </c>
      <c r="T889" s="20" t="s">
        <v>1587</v>
      </c>
    </row>
    <row r="890" spans="1:20" ht="18.75" hidden="1" x14ac:dyDescent="0.3">
      <c r="A890" s="19"/>
      <c r="C890" s="83" t="s">
        <v>73</v>
      </c>
      <c r="D890" s="84" t="s">
        <v>961</v>
      </c>
      <c r="E890" s="429" t="s">
        <v>1322</v>
      </c>
      <c r="F890" s="430"/>
      <c r="G890" s="430" t="s">
        <v>1588</v>
      </c>
      <c r="H890" s="431"/>
      <c r="I890" s="1">
        <v>12</v>
      </c>
      <c r="J890" s="2"/>
      <c r="K890" s="80">
        <v>17</v>
      </c>
      <c r="L890" s="81">
        <f t="shared" si="38"/>
        <v>204</v>
      </c>
      <c r="M890" s="80" t="s">
        <v>405</v>
      </c>
      <c r="N890" s="388" t="s">
        <v>672</v>
      </c>
      <c r="O890" s="389"/>
      <c r="P890" s="390"/>
      <c r="Q890" s="25"/>
      <c r="R890" s="26">
        <v>0</v>
      </c>
      <c r="S890" s="20" t="s">
        <v>1589</v>
      </c>
      <c r="T890" s="20" t="s">
        <v>1589</v>
      </c>
    </row>
    <row r="891" spans="1:20" ht="18.75" hidden="1" x14ac:dyDescent="0.3">
      <c r="A891" s="19"/>
      <c r="C891" s="83" t="s">
        <v>73</v>
      </c>
      <c r="D891" s="84" t="s">
        <v>964</v>
      </c>
      <c r="E891" s="429" t="s">
        <v>1590</v>
      </c>
      <c r="F891" s="430"/>
      <c r="G891" s="430" t="s">
        <v>1591</v>
      </c>
      <c r="H891" s="431"/>
      <c r="I891" s="1">
        <v>12</v>
      </c>
      <c r="J891" s="2"/>
      <c r="K891" s="80">
        <v>20</v>
      </c>
      <c r="L891" s="81">
        <f t="shared" si="38"/>
        <v>240</v>
      </c>
      <c r="M891" s="80" t="s">
        <v>1449</v>
      </c>
      <c r="N891" s="388" t="s">
        <v>583</v>
      </c>
      <c r="O891" s="389"/>
      <c r="P891" s="390"/>
      <c r="Q891" s="25"/>
      <c r="R891" s="26">
        <v>0</v>
      </c>
      <c r="S891" s="20" t="s">
        <v>1592</v>
      </c>
      <c r="T891" s="20" t="s">
        <v>1592</v>
      </c>
    </row>
    <row r="892" spans="1:20" ht="18.75" hidden="1" x14ac:dyDescent="0.3">
      <c r="A892" s="19"/>
      <c r="C892" s="83" t="s">
        <v>73</v>
      </c>
      <c r="D892" s="84" t="s">
        <v>1772</v>
      </c>
      <c r="E892" s="429" t="s">
        <v>1326</v>
      </c>
      <c r="F892" s="430"/>
      <c r="G892" s="430" t="s">
        <v>1593</v>
      </c>
      <c r="H892" s="431"/>
      <c r="I892" s="1">
        <v>12</v>
      </c>
      <c r="J892" s="2"/>
      <c r="K892" s="80">
        <v>100</v>
      </c>
      <c r="L892" s="81">
        <f t="shared" si="38"/>
        <v>1200</v>
      </c>
      <c r="M892" s="80" t="s">
        <v>1594</v>
      </c>
      <c r="N892" s="388" t="s">
        <v>83</v>
      </c>
      <c r="O892" s="389"/>
      <c r="P892" s="390"/>
      <c r="Q892" s="25"/>
      <c r="R892" s="26">
        <v>0</v>
      </c>
      <c r="S892" s="20" t="s">
        <v>1595</v>
      </c>
      <c r="T892" s="20" t="s">
        <v>1595</v>
      </c>
    </row>
    <row r="893" spans="1:20" ht="18.75" hidden="1" x14ac:dyDescent="0.3">
      <c r="A893" s="19"/>
      <c r="C893" s="83" t="s">
        <v>73</v>
      </c>
      <c r="D893" s="84" t="s">
        <v>964</v>
      </c>
      <c r="E893" s="429" t="s">
        <v>1596</v>
      </c>
      <c r="F893" s="430"/>
      <c r="G893" s="430" t="s">
        <v>1597</v>
      </c>
      <c r="H893" s="431"/>
      <c r="I893" s="1">
        <v>12</v>
      </c>
      <c r="J893" s="2"/>
      <c r="K893" s="80">
        <v>13</v>
      </c>
      <c r="L893" s="81">
        <f t="shared" si="38"/>
        <v>156</v>
      </c>
      <c r="M893" s="80" t="s">
        <v>1449</v>
      </c>
      <c r="N893" s="388" t="s">
        <v>583</v>
      </c>
      <c r="O893" s="389"/>
      <c r="P893" s="390"/>
      <c r="Q893" s="25"/>
      <c r="R893" s="26">
        <v>0</v>
      </c>
      <c r="S893" s="20" t="s">
        <v>1598</v>
      </c>
      <c r="T893" s="20" t="s">
        <v>1598</v>
      </c>
    </row>
    <row r="894" spans="1:20" ht="18.75" hidden="1" x14ac:dyDescent="0.3">
      <c r="A894" s="19"/>
      <c r="C894" s="83" t="s">
        <v>73</v>
      </c>
      <c r="D894" s="84" t="s">
        <v>961</v>
      </c>
      <c r="E894" s="429" t="s">
        <v>1599</v>
      </c>
      <c r="F894" s="430"/>
      <c r="G894" s="430" t="s">
        <v>1600</v>
      </c>
      <c r="H894" s="431"/>
      <c r="I894" s="1">
        <v>12</v>
      </c>
      <c r="J894" s="2"/>
      <c r="K894" s="80">
        <v>17</v>
      </c>
      <c r="L894" s="81">
        <f t="shared" si="38"/>
        <v>204</v>
      </c>
      <c r="M894" s="80" t="s">
        <v>261</v>
      </c>
      <c r="N894" s="388" t="s">
        <v>672</v>
      </c>
      <c r="O894" s="389"/>
      <c r="P894" s="390"/>
      <c r="Q894" s="25"/>
      <c r="R894" s="26">
        <v>0</v>
      </c>
      <c r="S894" s="20" t="s">
        <v>1601</v>
      </c>
      <c r="T894" s="20" t="s">
        <v>2128</v>
      </c>
    </row>
    <row r="895" spans="1:20" ht="18.75" hidden="1" x14ac:dyDescent="0.3">
      <c r="A895" s="19"/>
      <c r="C895" s="83" t="s">
        <v>73</v>
      </c>
      <c r="D895" s="84" t="s">
        <v>2534</v>
      </c>
      <c r="E895" s="429" t="s">
        <v>1602</v>
      </c>
      <c r="F895" s="430"/>
      <c r="G895" s="430" t="s">
        <v>1603</v>
      </c>
      <c r="H895" s="431"/>
      <c r="I895" s="1">
        <v>12</v>
      </c>
      <c r="J895" s="2"/>
      <c r="K895" s="80">
        <v>16.5</v>
      </c>
      <c r="L895" s="81">
        <f t="shared" si="38"/>
        <v>198</v>
      </c>
      <c r="M895" s="80" t="s">
        <v>405</v>
      </c>
      <c r="N895" s="388" t="s">
        <v>672</v>
      </c>
      <c r="O895" s="389"/>
      <c r="P895" s="390"/>
      <c r="Q895" s="25"/>
      <c r="R895" s="26">
        <v>0</v>
      </c>
      <c r="S895" s="20" t="s">
        <v>1604</v>
      </c>
      <c r="T895" s="20" t="s">
        <v>1604</v>
      </c>
    </row>
    <row r="896" spans="1:20" ht="18.75" hidden="1" x14ac:dyDescent="0.3">
      <c r="A896" s="19"/>
      <c r="C896" s="83" t="s">
        <v>73</v>
      </c>
      <c r="D896" s="84" t="s">
        <v>2534</v>
      </c>
      <c r="E896" s="429" t="s">
        <v>1605</v>
      </c>
      <c r="F896" s="430"/>
      <c r="G896" s="430" t="s">
        <v>1603</v>
      </c>
      <c r="H896" s="431"/>
      <c r="I896" s="1">
        <v>12</v>
      </c>
      <c r="J896" s="2"/>
      <c r="K896" s="80">
        <v>18.149999999999999</v>
      </c>
      <c r="L896" s="81">
        <f t="shared" si="38"/>
        <v>217.79999999999998</v>
      </c>
      <c r="M896" s="80" t="s">
        <v>1572</v>
      </c>
      <c r="N896" s="388" t="s">
        <v>672</v>
      </c>
      <c r="O896" s="389"/>
      <c r="P896" s="390"/>
      <c r="Q896" s="25"/>
      <c r="R896" s="26">
        <v>0</v>
      </c>
      <c r="S896" s="20" t="s">
        <v>1606</v>
      </c>
      <c r="T896" s="20" t="s">
        <v>1606</v>
      </c>
    </row>
    <row r="897" spans="1:20" ht="18.75" hidden="1" x14ac:dyDescent="0.3">
      <c r="A897" s="19"/>
      <c r="C897" s="83" t="s">
        <v>73</v>
      </c>
      <c r="D897" s="84" t="s">
        <v>961</v>
      </c>
      <c r="E897" s="429" t="s">
        <v>1607</v>
      </c>
      <c r="F897" s="430"/>
      <c r="G897" s="430" t="s">
        <v>1608</v>
      </c>
      <c r="H897" s="431"/>
      <c r="I897" s="1">
        <v>12</v>
      </c>
      <c r="J897" s="2"/>
      <c r="K897" s="80">
        <v>17</v>
      </c>
      <c r="L897" s="81">
        <f t="shared" si="38"/>
        <v>204</v>
      </c>
      <c r="M897" s="80" t="s">
        <v>617</v>
      </c>
      <c r="N897" s="388" t="s">
        <v>672</v>
      </c>
      <c r="O897" s="389"/>
      <c r="P897" s="390"/>
      <c r="Q897" s="25"/>
      <c r="R897" s="26">
        <v>0</v>
      </c>
      <c r="S897" s="20" t="s">
        <v>1607</v>
      </c>
      <c r="T897" s="20" t="s">
        <v>2129</v>
      </c>
    </row>
    <row r="898" spans="1:20" ht="18.75" hidden="1" x14ac:dyDescent="0.3">
      <c r="A898" s="19"/>
      <c r="C898" s="83" t="s">
        <v>73</v>
      </c>
      <c r="D898" s="84" t="s">
        <v>961</v>
      </c>
      <c r="E898" s="429" t="s">
        <v>1609</v>
      </c>
      <c r="F898" s="430"/>
      <c r="G898" s="430" t="s">
        <v>1610</v>
      </c>
      <c r="H898" s="431"/>
      <c r="I898" s="1">
        <v>12</v>
      </c>
      <c r="J898" s="2"/>
      <c r="K898" s="80">
        <v>24</v>
      </c>
      <c r="L898" s="81">
        <f t="shared" si="38"/>
        <v>288</v>
      </c>
      <c r="M898" s="80" t="s">
        <v>1611</v>
      </c>
      <c r="N898" s="388" t="s">
        <v>1553</v>
      </c>
      <c r="O898" s="389"/>
      <c r="P898" s="390"/>
      <c r="Q898" s="25"/>
      <c r="R898" s="26">
        <v>0</v>
      </c>
      <c r="S898" s="20" t="s">
        <v>1612</v>
      </c>
      <c r="T898" s="20" t="s">
        <v>1612</v>
      </c>
    </row>
    <row r="899" spans="1:20" ht="18.75" hidden="1" x14ac:dyDescent="0.3">
      <c r="A899" s="19"/>
      <c r="C899" s="83" t="s">
        <v>73</v>
      </c>
      <c r="D899" s="84" t="s">
        <v>1014</v>
      </c>
      <c r="E899" s="429" t="s">
        <v>1613</v>
      </c>
      <c r="F899" s="430"/>
      <c r="G899" s="430" t="s">
        <v>1614</v>
      </c>
      <c r="H899" s="431"/>
      <c r="I899" s="1">
        <v>12</v>
      </c>
      <c r="J899" s="2"/>
      <c r="K899" s="80">
        <v>30</v>
      </c>
      <c r="L899" s="81">
        <f t="shared" si="38"/>
        <v>360</v>
      </c>
      <c r="M899" s="80" t="s">
        <v>405</v>
      </c>
      <c r="N899" s="388" t="s">
        <v>77</v>
      </c>
      <c r="O899" s="389"/>
      <c r="P899" s="390"/>
      <c r="Q899" s="25"/>
      <c r="R899" s="26">
        <v>0</v>
      </c>
      <c r="S899" s="20" t="s">
        <v>1615</v>
      </c>
      <c r="T899" s="20" t="s">
        <v>1615</v>
      </c>
    </row>
    <row r="900" spans="1:20" ht="18.75" hidden="1" x14ac:dyDescent="0.3">
      <c r="A900" s="19"/>
      <c r="C900" s="83" t="s">
        <v>73</v>
      </c>
      <c r="D900" s="84" t="s">
        <v>964</v>
      </c>
      <c r="E900" s="429" t="s">
        <v>1616</v>
      </c>
      <c r="F900" s="430"/>
      <c r="G900" s="430" t="s">
        <v>1617</v>
      </c>
      <c r="H900" s="431"/>
      <c r="I900" s="1">
        <v>12</v>
      </c>
      <c r="J900" s="2"/>
      <c r="K900" s="80">
        <v>20</v>
      </c>
      <c r="L900" s="81">
        <f t="shared" si="38"/>
        <v>240</v>
      </c>
      <c r="M900" s="80" t="s">
        <v>1449</v>
      </c>
      <c r="N900" s="388" t="s">
        <v>583</v>
      </c>
      <c r="O900" s="389"/>
      <c r="P900" s="390"/>
      <c r="Q900" s="25"/>
      <c r="R900" s="26">
        <v>0</v>
      </c>
      <c r="S900" s="20" t="s">
        <v>1618</v>
      </c>
      <c r="T900" s="20" t="s">
        <v>1616</v>
      </c>
    </row>
    <row r="901" spans="1:20" ht="18.75" hidden="1" x14ac:dyDescent="0.3">
      <c r="A901" s="19"/>
      <c r="C901" s="83" t="s">
        <v>73</v>
      </c>
      <c r="D901" s="84" t="s">
        <v>1014</v>
      </c>
      <c r="E901" s="429" t="s">
        <v>1619</v>
      </c>
      <c r="F901" s="430"/>
      <c r="G901" s="430" t="s">
        <v>1620</v>
      </c>
      <c r="H901" s="431"/>
      <c r="I901" s="1">
        <v>12</v>
      </c>
      <c r="J901" s="2"/>
      <c r="K901" s="80">
        <v>30</v>
      </c>
      <c r="L901" s="81">
        <f t="shared" si="38"/>
        <v>360</v>
      </c>
      <c r="M901" s="80" t="s">
        <v>1511</v>
      </c>
      <c r="N901" s="388" t="s">
        <v>77</v>
      </c>
      <c r="O901" s="389"/>
      <c r="P901" s="390"/>
      <c r="Q901" s="25"/>
      <c r="R901" s="26">
        <v>-3</v>
      </c>
      <c r="S901" s="20" t="s">
        <v>1621</v>
      </c>
      <c r="T901" s="20" t="s">
        <v>1621</v>
      </c>
    </row>
    <row r="902" spans="1:20" ht="18.75" hidden="1" x14ac:dyDescent="0.3">
      <c r="A902" s="19"/>
      <c r="C902" s="83" t="s">
        <v>73</v>
      </c>
      <c r="D902" s="84" t="s">
        <v>964</v>
      </c>
      <c r="E902" s="429" t="s">
        <v>1622</v>
      </c>
      <c r="F902" s="430"/>
      <c r="G902" s="430" t="s">
        <v>1623</v>
      </c>
      <c r="H902" s="431"/>
      <c r="I902" s="1">
        <v>12</v>
      </c>
      <c r="J902" s="2"/>
      <c r="K902" s="80">
        <v>13</v>
      </c>
      <c r="L902" s="81">
        <f t="shared" si="38"/>
        <v>156</v>
      </c>
      <c r="M902" s="80" t="s">
        <v>617</v>
      </c>
      <c r="N902" s="388" t="s">
        <v>583</v>
      </c>
      <c r="O902" s="389"/>
      <c r="P902" s="390"/>
      <c r="Q902" s="25"/>
      <c r="R902" s="26">
        <v>0</v>
      </c>
      <c r="S902" s="20" t="s">
        <v>1624</v>
      </c>
      <c r="T902" s="20" t="s">
        <v>1624</v>
      </c>
    </row>
    <row r="903" spans="1:20" ht="18.75" hidden="1" x14ac:dyDescent="0.3">
      <c r="A903" s="19"/>
      <c r="C903" s="83" t="s">
        <v>73</v>
      </c>
      <c r="D903" s="84" t="s">
        <v>961</v>
      </c>
      <c r="E903" s="429" t="s">
        <v>1625</v>
      </c>
      <c r="F903" s="430"/>
      <c r="G903" s="430" t="s">
        <v>1626</v>
      </c>
      <c r="H903" s="431"/>
      <c r="I903" s="1">
        <v>12</v>
      </c>
      <c r="J903" s="2"/>
      <c r="K903" s="80">
        <v>17</v>
      </c>
      <c r="L903" s="81">
        <f t="shared" si="38"/>
        <v>204</v>
      </c>
      <c r="M903" s="80" t="s">
        <v>405</v>
      </c>
      <c r="N903" s="388" t="s">
        <v>672</v>
      </c>
      <c r="O903" s="389"/>
      <c r="P903" s="390"/>
      <c r="Q903" s="25"/>
      <c r="R903" s="26">
        <v>0</v>
      </c>
      <c r="S903" s="20" t="s">
        <v>1627</v>
      </c>
      <c r="T903" s="20" t="s">
        <v>1627</v>
      </c>
    </row>
    <row r="904" spans="1:20" ht="18.75" hidden="1" x14ac:dyDescent="0.3">
      <c r="A904" s="19"/>
      <c r="C904" s="83" t="s">
        <v>73</v>
      </c>
      <c r="D904" s="84" t="s">
        <v>1772</v>
      </c>
      <c r="E904" s="429" t="s">
        <v>1336</v>
      </c>
      <c r="F904" s="430"/>
      <c r="G904" s="430" t="s">
        <v>1628</v>
      </c>
      <c r="H904" s="431"/>
      <c r="I904" s="1">
        <v>12</v>
      </c>
      <c r="J904" s="2"/>
      <c r="K904" s="80"/>
      <c r="L904" s="81">
        <f t="shared" si="38"/>
        <v>0</v>
      </c>
      <c r="M904" s="80" t="s">
        <v>405</v>
      </c>
      <c r="N904" s="388" t="s">
        <v>83</v>
      </c>
      <c r="O904" s="389"/>
      <c r="P904" s="390"/>
      <c r="Q904" s="25"/>
      <c r="R904" s="26">
        <v>0</v>
      </c>
      <c r="S904" s="20" t="s">
        <v>1629</v>
      </c>
      <c r="T904" s="20" t="s">
        <v>1629</v>
      </c>
    </row>
    <row r="905" spans="1:20" ht="18.75" hidden="1" x14ac:dyDescent="0.3">
      <c r="A905" s="19"/>
      <c r="C905" s="83" t="s">
        <v>73</v>
      </c>
      <c r="D905" s="84" t="s">
        <v>961</v>
      </c>
      <c r="E905" s="429" t="s">
        <v>1630</v>
      </c>
      <c r="F905" s="430"/>
      <c r="G905" s="430" t="s">
        <v>1631</v>
      </c>
      <c r="H905" s="431"/>
      <c r="I905" s="1">
        <v>12</v>
      </c>
      <c r="J905" s="2"/>
      <c r="K905" s="80">
        <v>24</v>
      </c>
      <c r="L905" s="81">
        <f t="shared" si="38"/>
        <v>288</v>
      </c>
      <c r="M905" s="80" t="s">
        <v>1449</v>
      </c>
      <c r="N905" s="388" t="s">
        <v>1553</v>
      </c>
      <c r="O905" s="389"/>
      <c r="P905" s="390"/>
      <c r="Q905" s="25"/>
      <c r="R905" s="26">
        <v>0</v>
      </c>
      <c r="S905" s="20" t="s">
        <v>1632</v>
      </c>
      <c r="T905" s="20" t="s">
        <v>2130</v>
      </c>
    </row>
    <row r="906" spans="1:20" ht="18.75" x14ac:dyDescent="0.3">
      <c r="A906" s="19"/>
      <c r="C906" s="83" t="s">
        <v>73</v>
      </c>
      <c r="D906" s="84" t="s">
        <v>964</v>
      </c>
      <c r="E906" s="504" t="s">
        <v>1633</v>
      </c>
      <c r="F906" s="505"/>
      <c r="G906" s="505"/>
      <c r="H906" s="506"/>
      <c r="I906" s="1"/>
      <c r="J906" s="2"/>
      <c r="K906" s="80">
        <v>17</v>
      </c>
      <c r="L906" s="81" t="str">
        <f t="shared" ref="L906:L941" si="39">IF(AND(I906="",J906=""),"",(I906*K906)+(J906*(K906+3.47)))</f>
        <v/>
      </c>
      <c r="M906" s="80" t="s">
        <v>1634</v>
      </c>
      <c r="N906" s="388" t="s">
        <v>672</v>
      </c>
      <c r="O906" s="389"/>
      <c r="P906" s="390"/>
      <c r="Q906" s="25"/>
      <c r="R906" s="26">
        <v>24</v>
      </c>
      <c r="S906" s="20" t="s">
        <v>1635</v>
      </c>
      <c r="T906" s="20" t="s">
        <v>1635</v>
      </c>
    </row>
    <row r="907" spans="1:20" ht="18.75" hidden="1" x14ac:dyDescent="0.3">
      <c r="A907" s="19"/>
      <c r="C907" s="83" t="s">
        <v>73</v>
      </c>
      <c r="D907" s="84" t="s">
        <v>961</v>
      </c>
      <c r="E907" s="429" t="s">
        <v>1636</v>
      </c>
      <c r="F907" s="430"/>
      <c r="G907" s="430" t="s">
        <v>1637</v>
      </c>
      <c r="H907" s="431"/>
      <c r="I907" s="1">
        <v>12</v>
      </c>
      <c r="J907" s="2"/>
      <c r="K907" s="80">
        <v>17</v>
      </c>
      <c r="L907" s="81">
        <f t="shared" si="39"/>
        <v>204</v>
      </c>
      <c r="M907" s="80" t="s">
        <v>261</v>
      </c>
      <c r="N907" s="388" t="s">
        <v>672</v>
      </c>
      <c r="O907" s="389"/>
      <c r="P907" s="390"/>
      <c r="Q907" s="25"/>
      <c r="R907" s="26">
        <v>0</v>
      </c>
      <c r="S907" s="20" t="s">
        <v>1638</v>
      </c>
      <c r="T907" s="20" t="s">
        <v>1638</v>
      </c>
    </row>
    <row r="908" spans="1:20" ht="18.75" hidden="1" x14ac:dyDescent="0.3">
      <c r="A908" s="19"/>
      <c r="C908" s="83" t="s">
        <v>73</v>
      </c>
      <c r="D908" s="84" t="s">
        <v>964</v>
      </c>
      <c r="E908" s="429" t="s">
        <v>1639</v>
      </c>
      <c r="F908" s="430"/>
      <c r="G908" s="430" t="s">
        <v>1640</v>
      </c>
      <c r="H908" s="431"/>
      <c r="I908" s="1">
        <v>12</v>
      </c>
      <c r="J908" s="2"/>
      <c r="K908" s="80">
        <v>20</v>
      </c>
      <c r="L908" s="81">
        <f t="shared" si="39"/>
        <v>240</v>
      </c>
      <c r="M908" s="80" t="s">
        <v>1449</v>
      </c>
      <c r="N908" s="388" t="s">
        <v>672</v>
      </c>
      <c r="O908" s="389"/>
      <c r="P908" s="390"/>
      <c r="Q908" s="25"/>
      <c r="R908" s="26">
        <v>0</v>
      </c>
      <c r="S908" s="20" t="s">
        <v>1641</v>
      </c>
      <c r="T908" s="20" t="s">
        <v>1641</v>
      </c>
    </row>
    <row r="909" spans="1:20" ht="18.75" hidden="1" x14ac:dyDescent="0.3">
      <c r="A909" s="19"/>
      <c r="C909" s="83" t="s">
        <v>73</v>
      </c>
      <c r="D909" s="84" t="s">
        <v>964</v>
      </c>
      <c r="E909" s="429" t="s">
        <v>1642</v>
      </c>
      <c r="F909" s="430"/>
      <c r="G909" s="430" t="s">
        <v>1643</v>
      </c>
      <c r="H909" s="431"/>
      <c r="I909" s="1">
        <v>12</v>
      </c>
      <c r="J909" s="2"/>
      <c r="K909" s="80">
        <v>13</v>
      </c>
      <c r="L909" s="81">
        <f t="shared" si="39"/>
        <v>156</v>
      </c>
      <c r="M909" s="80" t="s">
        <v>1484</v>
      </c>
      <c r="N909" s="388" t="s">
        <v>583</v>
      </c>
      <c r="O909" s="389"/>
      <c r="P909" s="390"/>
      <c r="Q909" s="25"/>
      <c r="R909" s="26">
        <v>0</v>
      </c>
      <c r="S909" s="20" t="s">
        <v>1644</v>
      </c>
      <c r="T909" s="20" t="s">
        <v>1644</v>
      </c>
    </row>
    <row r="910" spans="1:20" ht="18.75" hidden="1" x14ac:dyDescent="0.3">
      <c r="A910" s="19"/>
      <c r="C910" s="83" t="s">
        <v>73</v>
      </c>
      <c r="D910" s="84" t="s">
        <v>964</v>
      </c>
      <c r="E910" s="429" t="s">
        <v>1645</v>
      </c>
      <c r="F910" s="430"/>
      <c r="G910" s="430" t="s">
        <v>1646</v>
      </c>
      <c r="H910" s="431"/>
      <c r="I910" s="1">
        <v>12</v>
      </c>
      <c r="J910" s="2"/>
      <c r="K910" s="80">
        <v>20</v>
      </c>
      <c r="L910" s="81">
        <f t="shared" si="39"/>
        <v>240</v>
      </c>
      <c r="M910" s="80" t="s">
        <v>1463</v>
      </c>
      <c r="N910" s="388" t="s">
        <v>672</v>
      </c>
      <c r="O910" s="389"/>
      <c r="P910" s="390"/>
      <c r="Q910" s="25"/>
      <c r="R910" s="26">
        <v>0</v>
      </c>
      <c r="S910" s="20" t="s">
        <v>1647</v>
      </c>
      <c r="T910" s="20" t="s">
        <v>1647</v>
      </c>
    </row>
    <row r="911" spans="1:20" ht="18.75" hidden="1" x14ac:dyDescent="0.3">
      <c r="A911" s="19"/>
      <c r="C911" s="83" t="s">
        <v>73</v>
      </c>
      <c r="D911" s="84" t="s">
        <v>964</v>
      </c>
      <c r="E911" s="429" t="s">
        <v>1648</v>
      </c>
      <c r="F911" s="430"/>
      <c r="G911" s="430" t="s">
        <v>1649</v>
      </c>
      <c r="H911" s="431"/>
      <c r="I911" s="1">
        <v>12</v>
      </c>
      <c r="J911" s="2"/>
      <c r="K911" s="80">
        <v>13</v>
      </c>
      <c r="L911" s="81">
        <f t="shared" si="39"/>
        <v>156</v>
      </c>
      <c r="M911" s="80" t="s">
        <v>261</v>
      </c>
      <c r="N911" s="388" t="s">
        <v>583</v>
      </c>
      <c r="O911" s="389"/>
      <c r="P911" s="390"/>
      <c r="Q911" s="25"/>
      <c r="R911" s="26">
        <v>0</v>
      </c>
      <c r="S911" s="20" t="s">
        <v>1650</v>
      </c>
      <c r="T911" s="20" t="s">
        <v>1650</v>
      </c>
    </row>
    <row r="912" spans="1:20" ht="18.75" hidden="1" x14ac:dyDescent="0.3">
      <c r="A912" s="19"/>
      <c r="C912" s="83" t="s">
        <v>73</v>
      </c>
      <c r="D912" s="84" t="s">
        <v>1014</v>
      </c>
      <c r="E912" s="429" t="s">
        <v>1651</v>
      </c>
      <c r="F912" s="430"/>
      <c r="G912" s="430" t="s">
        <v>1652</v>
      </c>
      <c r="H912" s="431"/>
      <c r="I912" s="1">
        <v>12</v>
      </c>
      <c r="J912" s="2"/>
      <c r="K912" s="80">
        <v>30</v>
      </c>
      <c r="L912" s="81">
        <f t="shared" si="39"/>
        <v>360</v>
      </c>
      <c r="M912" s="80" t="s">
        <v>617</v>
      </c>
      <c r="N912" s="388" t="s">
        <v>77</v>
      </c>
      <c r="O912" s="389"/>
      <c r="P912" s="390"/>
      <c r="Q912" s="25"/>
      <c r="R912" s="26">
        <v>0</v>
      </c>
      <c r="S912" s="20" t="s">
        <v>1651</v>
      </c>
      <c r="T912" s="20" t="s">
        <v>2131</v>
      </c>
    </row>
    <row r="913" spans="1:20" ht="18.75" hidden="1" x14ac:dyDescent="0.3">
      <c r="A913" s="19"/>
      <c r="C913" s="83" t="s">
        <v>73</v>
      </c>
      <c r="D913" s="84" t="s">
        <v>964</v>
      </c>
      <c r="E913" s="429" t="s">
        <v>1343</v>
      </c>
      <c r="F913" s="430"/>
      <c r="G913" s="430" t="s">
        <v>1653</v>
      </c>
      <c r="H913" s="431"/>
      <c r="I913" s="1">
        <v>12</v>
      </c>
      <c r="J913" s="2"/>
      <c r="K913" s="80">
        <v>13</v>
      </c>
      <c r="L913" s="81">
        <f t="shared" si="39"/>
        <v>156</v>
      </c>
      <c r="M913" s="80" t="s">
        <v>261</v>
      </c>
      <c r="N913" s="388" t="s">
        <v>583</v>
      </c>
      <c r="O913" s="389"/>
      <c r="P913" s="390"/>
      <c r="Q913" s="25"/>
      <c r="R913" s="26">
        <v>0</v>
      </c>
      <c r="S913" s="20" t="s">
        <v>1654</v>
      </c>
      <c r="T913" s="20" t="s">
        <v>1654</v>
      </c>
    </row>
    <row r="914" spans="1:20" ht="18.75" hidden="1" x14ac:dyDescent="0.3">
      <c r="A914" s="19"/>
      <c r="C914" s="83" t="s">
        <v>73</v>
      </c>
      <c r="D914" s="84" t="s">
        <v>1014</v>
      </c>
      <c r="E914" s="429" t="s">
        <v>1655</v>
      </c>
      <c r="F914" s="430"/>
      <c r="G914" s="430" t="s">
        <v>1656</v>
      </c>
      <c r="H914" s="431"/>
      <c r="I914" s="1">
        <v>12</v>
      </c>
      <c r="J914" s="2"/>
      <c r="K914" s="80">
        <v>30</v>
      </c>
      <c r="L914" s="81">
        <f t="shared" si="39"/>
        <v>360</v>
      </c>
      <c r="M914" s="80" t="s">
        <v>405</v>
      </c>
      <c r="N914" s="388" t="s">
        <v>77</v>
      </c>
      <c r="O914" s="389"/>
      <c r="P914" s="390"/>
      <c r="Q914" s="25"/>
      <c r="R914" s="26">
        <v>0</v>
      </c>
      <c r="S914" s="20" t="s">
        <v>1657</v>
      </c>
      <c r="T914" s="20" t="s">
        <v>1657</v>
      </c>
    </row>
    <row r="915" spans="1:20" ht="18.75" hidden="1" x14ac:dyDescent="0.3">
      <c r="A915" s="19"/>
      <c r="C915" s="83" t="s">
        <v>73</v>
      </c>
      <c r="D915" s="84" t="s">
        <v>964</v>
      </c>
      <c r="E915" s="429" t="s">
        <v>1658</v>
      </c>
      <c r="F915" s="430"/>
      <c r="G915" s="430" t="s">
        <v>1659</v>
      </c>
      <c r="H915" s="431"/>
      <c r="I915" s="1">
        <v>12</v>
      </c>
      <c r="J915" s="2"/>
      <c r="K915" s="80">
        <v>13</v>
      </c>
      <c r="L915" s="81">
        <f t="shared" si="39"/>
        <v>156</v>
      </c>
      <c r="M915" s="80" t="s">
        <v>617</v>
      </c>
      <c r="N915" s="388" t="s">
        <v>583</v>
      </c>
      <c r="O915" s="389"/>
      <c r="P915" s="390"/>
      <c r="Q915" s="25"/>
      <c r="R915" s="26">
        <v>0</v>
      </c>
      <c r="S915" s="20" t="s">
        <v>1660</v>
      </c>
      <c r="T915" s="20" t="s">
        <v>2132</v>
      </c>
    </row>
    <row r="916" spans="1:20" ht="18.75" hidden="1" x14ac:dyDescent="0.3">
      <c r="A916" s="19"/>
      <c r="C916" s="83" t="s">
        <v>73</v>
      </c>
      <c r="D916" s="84" t="s">
        <v>964</v>
      </c>
      <c r="E916" s="504" t="s">
        <v>1661</v>
      </c>
      <c r="F916" s="505"/>
      <c r="G916" s="505" t="s">
        <v>1662</v>
      </c>
      <c r="H916" s="506"/>
      <c r="I916" s="1"/>
      <c r="J916" s="2"/>
      <c r="K916" s="80">
        <v>13</v>
      </c>
      <c r="L916" s="81" t="str">
        <f t="shared" si="39"/>
        <v/>
      </c>
      <c r="M916" s="80" t="s">
        <v>1449</v>
      </c>
      <c r="N916" s="388" t="s">
        <v>583</v>
      </c>
      <c r="O916" s="389"/>
      <c r="P916" s="390"/>
      <c r="Q916" s="25"/>
      <c r="R916" s="26">
        <v>18</v>
      </c>
      <c r="S916" s="20" t="s">
        <v>1663</v>
      </c>
      <c r="T916" s="20" t="s">
        <v>1663</v>
      </c>
    </row>
    <row r="917" spans="1:20" ht="18.75" hidden="1" x14ac:dyDescent="0.3">
      <c r="A917" s="19"/>
      <c r="C917" s="83" t="s">
        <v>73</v>
      </c>
      <c r="D917" s="84" t="s">
        <v>964</v>
      </c>
      <c r="E917" s="429" t="s">
        <v>1664</v>
      </c>
      <c r="F917" s="430"/>
      <c r="G917" s="430" t="s">
        <v>1665</v>
      </c>
      <c r="H917" s="431"/>
      <c r="I917" s="1">
        <v>12</v>
      </c>
      <c r="J917" s="2"/>
      <c r="K917" s="80">
        <v>20</v>
      </c>
      <c r="L917" s="81">
        <f t="shared" si="39"/>
        <v>240</v>
      </c>
      <c r="M917" s="80" t="s">
        <v>1449</v>
      </c>
      <c r="N917" s="388" t="s">
        <v>672</v>
      </c>
      <c r="O917" s="389"/>
      <c r="P917" s="390"/>
      <c r="Q917" s="25"/>
      <c r="R917" s="26">
        <v>0</v>
      </c>
      <c r="S917" s="20" t="s">
        <v>1666</v>
      </c>
      <c r="T917" s="20" t="s">
        <v>1666</v>
      </c>
    </row>
    <row r="918" spans="1:20" ht="18.75" hidden="1" x14ac:dyDescent="0.3">
      <c r="A918" s="19"/>
      <c r="C918" s="83" t="s">
        <v>73</v>
      </c>
      <c r="D918" s="84" t="s">
        <v>1014</v>
      </c>
      <c r="E918" s="429" t="s">
        <v>1667</v>
      </c>
      <c r="F918" s="430"/>
      <c r="G918" s="430" t="s">
        <v>1668</v>
      </c>
      <c r="H918" s="431"/>
      <c r="I918" s="1">
        <v>12</v>
      </c>
      <c r="J918" s="2"/>
      <c r="K918" s="80">
        <v>37</v>
      </c>
      <c r="L918" s="81">
        <f t="shared" si="39"/>
        <v>444</v>
      </c>
      <c r="M918" s="80" t="s">
        <v>1449</v>
      </c>
      <c r="N918" s="388" t="s">
        <v>77</v>
      </c>
      <c r="O918" s="389"/>
      <c r="P918" s="390"/>
      <c r="Q918" s="25"/>
      <c r="R918" s="26">
        <v>0</v>
      </c>
      <c r="S918" s="20" t="s">
        <v>1669</v>
      </c>
      <c r="T918" s="20" t="s">
        <v>1669</v>
      </c>
    </row>
    <row r="919" spans="1:20" ht="18.75" hidden="1" x14ac:dyDescent="0.3">
      <c r="A919" s="19"/>
      <c r="C919" s="83" t="s">
        <v>73</v>
      </c>
      <c r="D919" s="84" t="s">
        <v>964</v>
      </c>
      <c r="E919" s="429" t="s">
        <v>1670</v>
      </c>
      <c r="F919" s="430"/>
      <c r="G919" s="430" t="s">
        <v>1671</v>
      </c>
      <c r="H919" s="431"/>
      <c r="I919" s="1">
        <v>12</v>
      </c>
      <c r="J919" s="2"/>
      <c r="K919" s="80">
        <v>20</v>
      </c>
      <c r="L919" s="81">
        <f t="shared" si="39"/>
        <v>240</v>
      </c>
      <c r="M919" s="80" t="s">
        <v>1449</v>
      </c>
      <c r="N919" s="388" t="s">
        <v>672</v>
      </c>
      <c r="O919" s="389"/>
      <c r="P919" s="390"/>
      <c r="Q919" s="25"/>
      <c r="R919" s="26">
        <v>0</v>
      </c>
      <c r="S919" s="20" t="s">
        <v>1672</v>
      </c>
      <c r="T919" s="20" t="s">
        <v>1672</v>
      </c>
    </row>
    <row r="920" spans="1:20" ht="18.75" hidden="1" x14ac:dyDescent="0.3">
      <c r="A920" s="19"/>
      <c r="C920" s="83" t="s">
        <v>73</v>
      </c>
      <c r="D920" s="84" t="s">
        <v>964</v>
      </c>
      <c r="E920" s="429" t="s">
        <v>1352</v>
      </c>
      <c r="F920" s="430"/>
      <c r="G920" s="430" t="s">
        <v>1673</v>
      </c>
      <c r="H920" s="431"/>
      <c r="I920" s="1">
        <v>12</v>
      </c>
      <c r="J920" s="2"/>
      <c r="K920" s="80">
        <v>13</v>
      </c>
      <c r="L920" s="81">
        <f t="shared" si="39"/>
        <v>156</v>
      </c>
      <c r="M920" s="80" t="s">
        <v>82</v>
      </c>
      <c r="N920" s="388" t="s">
        <v>583</v>
      </c>
      <c r="O920" s="389"/>
      <c r="P920" s="390"/>
      <c r="Q920" s="25"/>
      <c r="R920" s="26">
        <v>0</v>
      </c>
      <c r="S920" s="20" t="s">
        <v>1674</v>
      </c>
      <c r="T920" s="20" t="s">
        <v>1674</v>
      </c>
    </row>
    <row r="921" spans="1:20" ht="18.75" hidden="1" x14ac:dyDescent="0.3">
      <c r="A921" s="19"/>
      <c r="C921" s="83" t="s">
        <v>73</v>
      </c>
      <c r="D921" s="84" t="s">
        <v>964</v>
      </c>
      <c r="E921" s="429" t="s">
        <v>1675</v>
      </c>
      <c r="F921" s="430"/>
      <c r="G921" s="430" t="s">
        <v>1676</v>
      </c>
      <c r="H921" s="431"/>
      <c r="I921" s="1">
        <v>12</v>
      </c>
      <c r="J921" s="2"/>
      <c r="K921" s="80">
        <v>13</v>
      </c>
      <c r="L921" s="81">
        <f t="shared" si="39"/>
        <v>156</v>
      </c>
      <c r="M921" s="80" t="s">
        <v>1449</v>
      </c>
      <c r="N921" s="388" t="s">
        <v>583</v>
      </c>
      <c r="O921" s="389"/>
      <c r="P921" s="390"/>
      <c r="Q921" s="25"/>
      <c r="R921" s="26">
        <v>0</v>
      </c>
      <c r="S921" s="20" t="s">
        <v>1677</v>
      </c>
      <c r="T921" s="20" t="s">
        <v>1677</v>
      </c>
    </row>
    <row r="922" spans="1:20" ht="18.75" hidden="1" x14ac:dyDescent="0.3">
      <c r="A922" s="19"/>
      <c r="C922" s="83" t="s">
        <v>73</v>
      </c>
      <c r="D922" s="84" t="s">
        <v>1466</v>
      </c>
      <c r="E922" s="429" t="s">
        <v>1678</v>
      </c>
      <c r="F922" s="430"/>
      <c r="G922" s="430" t="s">
        <v>1679</v>
      </c>
      <c r="H922" s="431"/>
      <c r="I922" s="1">
        <v>12</v>
      </c>
      <c r="J922" s="2"/>
      <c r="K922" s="80">
        <v>17</v>
      </c>
      <c r="L922" s="81">
        <f t="shared" si="39"/>
        <v>204</v>
      </c>
      <c r="M922" s="80" t="s">
        <v>1680</v>
      </c>
      <c r="N922" s="388" t="s">
        <v>672</v>
      </c>
      <c r="O922" s="389"/>
      <c r="P922" s="390"/>
      <c r="Q922" s="25"/>
      <c r="R922" s="26">
        <v>0</v>
      </c>
      <c r="S922" s="20" t="s">
        <v>1681</v>
      </c>
      <c r="T922" s="20" t="s">
        <v>1681</v>
      </c>
    </row>
    <row r="923" spans="1:20" ht="18.75" hidden="1" x14ac:dyDescent="0.3">
      <c r="A923" s="19"/>
      <c r="C923" s="83" t="s">
        <v>73</v>
      </c>
      <c r="D923" s="84" t="s">
        <v>961</v>
      </c>
      <c r="E923" s="429" t="s">
        <v>1682</v>
      </c>
      <c r="F923" s="430"/>
      <c r="G923" s="430" t="s">
        <v>1683</v>
      </c>
      <c r="H923" s="431"/>
      <c r="I923" s="1">
        <v>12</v>
      </c>
      <c r="J923" s="2"/>
      <c r="K923" s="80">
        <v>17</v>
      </c>
      <c r="L923" s="81">
        <f t="shared" si="39"/>
        <v>204</v>
      </c>
      <c r="M923" s="80" t="s">
        <v>617</v>
      </c>
      <c r="N923" s="388" t="s">
        <v>672</v>
      </c>
      <c r="O923" s="389"/>
      <c r="P923" s="390"/>
      <c r="Q923" s="25"/>
      <c r="R923" s="26">
        <v>0</v>
      </c>
      <c r="S923" s="20" t="s">
        <v>1684</v>
      </c>
      <c r="T923" s="20" t="s">
        <v>2133</v>
      </c>
    </row>
    <row r="924" spans="1:20" ht="18.75" hidden="1" x14ac:dyDescent="0.3">
      <c r="A924" s="19"/>
      <c r="C924" s="83" t="s">
        <v>73</v>
      </c>
      <c r="D924" s="84" t="s">
        <v>961</v>
      </c>
      <c r="E924" s="429" t="s">
        <v>1685</v>
      </c>
      <c r="F924" s="430"/>
      <c r="G924" s="430" t="s">
        <v>1686</v>
      </c>
      <c r="H924" s="431"/>
      <c r="I924" s="1">
        <v>12</v>
      </c>
      <c r="J924" s="2"/>
      <c r="K924" s="80">
        <v>17</v>
      </c>
      <c r="L924" s="81">
        <f t="shared" si="39"/>
        <v>204</v>
      </c>
      <c r="M924" s="80" t="s">
        <v>405</v>
      </c>
      <c r="N924" s="388" t="s">
        <v>672</v>
      </c>
      <c r="O924" s="389"/>
      <c r="P924" s="390"/>
      <c r="Q924" s="25"/>
      <c r="R924" s="26">
        <v>0</v>
      </c>
      <c r="S924" s="20" t="s">
        <v>1687</v>
      </c>
      <c r="T924" s="20" t="s">
        <v>1687</v>
      </c>
    </row>
    <row r="925" spans="1:20" ht="18.75" hidden="1" x14ac:dyDescent="0.3">
      <c r="A925" s="19"/>
      <c r="C925" s="83" t="s">
        <v>73</v>
      </c>
      <c r="D925" s="84" t="s">
        <v>2533</v>
      </c>
      <c r="E925" s="429" t="s">
        <v>1688</v>
      </c>
      <c r="F925" s="430"/>
      <c r="G925" s="430" t="s">
        <v>1689</v>
      </c>
      <c r="H925" s="431"/>
      <c r="I925" s="1">
        <v>12</v>
      </c>
      <c r="J925" s="2"/>
      <c r="K925" s="80">
        <v>16.5</v>
      </c>
      <c r="L925" s="81">
        <f t="shared" si="39"/>
        <v>198</v>
      </c>
      <c r="M925" s="80" t="s">
        <v>405</v>
      </c>
      <c r="N925" s="388" t="s">
        <v>672</v>
      </c>
      <c r="O925" s="389"/>
      <c r="P925" s="390"/>
      <c r="Q925" s="25"/>
      <c r="R925" s="26">
        <v>0</v>
      </c>
      <c r="S925" s="20" t="s">
        <v>1690</v>
      </c>
      <c r="T925" s="20" t="s">
        <v>1690</v>
      </c>
    </row>
    <row r="926" spans="1:20" ht="18.75" x14ac:dyDescent="0.3">
      <c r="A926" s="19"/>
      <c r="C926" s="83" t="s">
        <v>73</v>
      </c>
      <c r="D926" s="84" t="s">
        <v>2533</v>
      </c>
      <c r="E926" s="504" t="s">
        <v>1691</v>
      </c>
      <c r="F926" s="505"/>
      <c r="G926" s="505" t="s">
        <v>1689</v>
      </c>
      <c r="H926" s="506"/>
      <c r="I926" s="1"/>
      <c r="J926" s="2"/>
      <c r="K926" s="80">
        <v>18.149999999999999</v>
      </c>
      <c r="L926" s="81" t="str">
        <f t="shared" si="39"/>
        <v/>
      </c>
      <c r="M926" s="80" t="s">
        <v>1572</v>
      </c>
      <c r="N926" s="388" t="s">
        <v>672</v>
      </c>
      <c r="O926" s="389"/>
      <c r="P926" s="390"/>
      <c r="Q926" s="25"/>
      <c r="R926" s="26">
        <v>16</v>
      </c>
      <c r="S926" s="20" t="s">
        <v>1692</v>
      </c>
      <c r="T926" s="20" t="s">
        <v>1692</v>
      </c>
    </row>
    <row r="927" spans="1:20" ht="18.75" hidden="1" x14ac:dyDescent="0.3">
      <c r="A927" s="19"/>
      <c r="C927" s="83" t="s">
        <v>73</v>
      </c>
      <c r="D927" s="84" t="s">
        <v>964</v>
      </c>
      <c r="E927" s="429" t="s">
        <v>1693</v>
      </c>
      <c r="F927" s="430"/>
      <c r="G927" s="430" t="s">
        <v>1694</v>
      </c>
      <c r="H927" s="431"/>
      <c r="I927" s="1">
        <v>12</v>
      </c>
      <c r="J927" s="2"/>
      <c r="K927" s="80">
        <v>13</v>
      </c>
      <c r="L927" s="81">
        <f t="shared" si="39"/>
        <v>156</v>
      </c>
      <c r="M927" s="80" t="s">
        <v>1695</v>
      </c>
      <c r="N927" s="388" t="s">
        <v>583</v>
      </c>
      <c r="O927" s="389"/>
      <c r="P927" s="390"/>
      <c r="Q927" s="25"/>
      <c r="R927" s="26">
        <v>0</v>
      </c>
      <c r="S927" s="20" t="s">
        <v>1696</v>
      </c>
      <c r="T927" s="20" t="s">
        <v>1696</v>
      </c>
    </row>
    <row r="928" spans="1:20" ht="18.75" hidden="1" x14ac:dyDescent="0.3">
      <c r="A928" s="19"/>
      <c r="C928" s="83" t="s">
        <v>73</v>
      </c>
      <c r="D928" s="84" t="s">
        <v>964</v>
      </c>
      <c r="E928" s="429" t="s">
        <v>1697</v>
      </c>
      <c r="F928" s="430"/>
      <c r="G928" s="430" t="s">
        <v>1698</v>
      </c>
      <c r="H928" s="431"/>
      <c r="I928" s="1">
        <v>12</v>
      </c>
      <c r="J928" s="2"/>
      <c r="K928" s="80">
        <v>13</v>
      </c>
      <c r="L928" s="81">
        <f t="shared" si="39"/>
        <v>156</v>
      </c>
      <c r="M928" s="80" t="s">
        <v>1699</v>
      </c>
      <c r="N928" s="388" t="s">
        <v>583</v>
      </c>
      <c r="O928" s="389"/>
      <c r="P928" s="390"/>
      <c r="Q928" s="25"/>
      <c r="R928" s="26">
        <v>0</v>
      </c>
      <c r="S928" s="20" t="s">
        <v>1700</v>
      </c>
      <c r="T928" s="20" t="s">
        <v>1700</v>
      </c>
    </row>
    <row r="929" spans="1:23" ht="18.75" hidden="1" x14ac:dyDescent="0.3">
      <c r="A929" s="19"/>
      <c r="C929" s="83" t="s">
        <v>73</v>
      </c>
      <c r="D929" s="84" t="s">
        <v>964</v>
      </c>
      <c r="E929" s="429" t="s">
        <v>1701</v>
      </c>
      <c r="F929" s="430"/>
      <c r="G929" s="430" t="s">
        <v>1694</v>
      </c>
      <c r="H929" s="431"/>
      <c r="I929" s="1">
        <v>12</v>
      </c>
      <c r="J929" s="2"/>
      <c r="K929" s="80">
        <v>13</v>
      </c>
      <c r="L929" s="81">
        <f t="shared" si="39"/>
        <v>156</v>
      </c>
      <c r="M929" s="80" t="s">
        <v>1583</v>
      </c>
      <c r="N929" s="388" t="s">
        <v>583</v>
      </c>
      <c r="O929" s="389"/>
      <c r="P929" s="390"/>
      <c r="Q929" s="25"/>
      <c r="R929" s="26">
        <v>0</v>
      </c>
      <c r="S929" s="20" t="s">
        <v>1702</v>
      </c>
      <c r="T929" s="20" t="s">
        <v>2134</v>
      </c>
    </row>
    <row r="930" spans="1:23" ht="18.75" hidden="1" x14ac:dyDescent="0.3">
      <c r="A930" s="19"/>
      <c r="C930" s="83" t="s">
        <v>73</v>
      </c>
      <c r="D930" s="84" t="s">
        <v>964</v>
      </c>
      <c r="E930" s="429" t="s">
        <v>1703</v>
      </c>
      <c r="F930" s="430"/>
      <c r="G930" s="430" t="s">
        <v>1704</v>
      </c>
      <c r="H930" s="431"/>
      <c r="I930" s="1">
        <v>12</v>
      </c>
      <c r="J930" s="2"/>
      <c r="K930" s="80">
        <v>13</v>
      </c>
      <c r="L930" s="81">
        <f t="shared" si="39"/>
        <v>156</v>
      </c>
      <c r="M930" s="80" t="s">
        <v>1073</v>
      </c>
      <c r="N930" s="388" t="s">
        <v>583</v>
      </c>
      <c r="O930" s="389"/>
      <c r="P930" s="390"/>
      <c r="Q930" s="25"/>
      <c r="R930" s="26">
        <v>0</v>
      </c>
      <c r="S930" s="20" t="s">
        <v>1705</v>
      </c>
      <c r="T930" s="20" t="s">
        <v>1705</v>
      </c>
    </row>
    <row r="931" spans="1:23" ht="18.75" hidden="1" x14ac:dyDescent="0.3">
      <c r="A931" s="19"/>
      <c r="C931" s="83" t="s">
        <v>73</v>
      </c>
      <c r="D931" s="84" t="s">
        <v>961</v>
      </c>
      <c r="E931" s="429" t="s">
        <v>1706</v>
      </c>
      <c r="F931" s="430"/>
      <c r="G931" s="430" t="s">
        <v>1707</v>
      </c>
      <c r="H931" s="431"/>
      <c r="I931" s="1">
        <v>12</v>
      </c>
      <c r="J931" s="2"/>
      <c r="K931" s="80">
        <v>17</v>
      </c>
      <c r="L931" s="81">
        <f t="shared" si="39"/>
        <v>204</v>
      </c>
      <c r="M931" s="80" t="s">
        <v>76</v>
      </c>
      <c r="N931" s="388" t="s">
        <v>672</v>
      </c>
      <c r="O931" s="389"/>
      <c r="P931" s="390"/>
      <c r="Q931" s="25"/>
      <c r="R931" s="26">
        <v>0</v>
      </c>
      <c r="S931" s="20" t="s">
        <v>1708</v>
      </c>
      <c r="T931" s="20" t="s">
        <v>1708</v>
      </c>
    </row>
    <row r="932" spans="1:23" ht="18.75" hidden="1" x14ac:dyDescent="0.3">
      <c r="A932" s="19"/>
      <c r="C932" s="83" t="s">
        <v>73</v>
      </c>
      <c r="D932" s="84" t="s">
        <v>961</v>
      </c>
      <c r="E932" s="429" t="s">
        <v>1709</v>
      </c>
      <c r="F932" s="430"/>
      <c r="G932" s="430" t="s">
        <v>1710</v>
      </c>
      <c r="H932" s="431"/>
      <c r="I932" s="1">
        <v>12</v>
      </c>
      <c r="J932" s="2"/>
      <c r="K932" s="80">
        <v>17</v>
      </c>
      <c r="L932" s="81">
        <f t="shared" si="39"/>
        <v>204</v>
      </c>
      <c r="M932" s="80" t="s">
        <v>1511</v>
      </c>
      <c r="N932" s="388" t="s">
        <v>672</v>
      </c>
      <c r="O932" s="389"/>
      <c r="P932" s="390"/>
      <c r="Q932" s="25"/>
      <c r="R932" s="26">
        <v>0</v>
      </c>
      <c r="S932" s="20" t="s">
        <v>1711</v>
      </c>
      <c r="T932" s="20" t="s">
        <v>1711</v>
      </c>
    </row>
    <row r="933" spans="1:23" ht="18.75" hidden="1" x14ac:dyDescent="0.3">
      <c r="A933" s="19"/>
      <c r="C933" s="83" t="s">
        <v>73</v>
      </c>
      <c r="D933" s="84" t="s">
        <v>1014</v>
      </c>
      <c r="E933" s="429" t="s">
        <v>1712</v>
      </c>
      <c r="F933" s="430"/>
      <c r="G933" s="430" t="s">
        <v>1713</v>
      </c>
      <c r="H933" s="431"/>
      <c r="I933" s="1">
        <v>12</v>
      </c>
      <c r="J933" s="2"/>
      <c r="K933" s="80">
        <v>37</v>
      </c>
      <c r="L933" s="81">
        <f t="shared" si="39"/>
        <v>444</v>
      </c>
      <c r="M933" s="80" t="s">
        <v>1463</v>
      </c>
      <c r="N933" s="388" t="s">
        <v>77</v>
      </c>
      <c r="O933" s="389"/>
      <c r="P933" s="390"/>
      <c r="Q933" s="25"/>
      <c r="R933" s="26">
        <v>0</v>
      </c>
      <c r="S933" s="20" t="s">
        <v>1714</v>
      </c>
      <c r="T933" s="20" t="s">
        <v>1714</v>
      </c>
    </row>
    <row r="934" spans="1:23" ht="18.75" hidden="1" x14ac:dyDescent="0.3">
      <c r="A934" s="19"/>
      <c r="C934" s="83" t="s">
        <v>73</v>
      </c>
      <c r="D934" s="84" t="s">
        <v>961</v>
      </c>
      <c r="E934" s="429" t="s">
        <v>1715</v>
      </c>
      <c r="F934" s="430"/>
      <c r="G934" s="430" t="s">
        <v>1716</v>
      </c>
      <c r="H934" s="431"/>
      <c r="I934" s="1">
        <v>12</v>
      </c>
      <c r="J934" s="2"/>
      <c r="K934" s="80">
        <v>17</v>
      </c>
      <c r="L934" s="81">
        <f t="shared" si="39"/>
        <v>204</v>
      </c>
      <c r="M934" s="80" t="s">
        <v>261</v>
      </c>
      <c r="N934" s="388" t="s">
        <v>672</v>
      </c>
      <c r="O934" s="389"/>
      <c r="P934" s="390"/>
      <c r="Q934" s="25"/>
      <c r="R934" s="26">
        <v>0</v>
      </c>
      <c r="S934" s="20" t="s">
        <v>1717</v>
      </c>
      <c r="T934" s="20" t="s">
        <v>1717</v>
      </c>
    </row>
    <row r="935" spans="1:23" ht="18.75" hidden="1" x14ac:dyDescent="0.3">
      <c r="A935" s="19"/>
      <c r="C935" s="83" t="s">
        <v>73</v>
      </c>
      <c r="D935" s="84" t="s">
        <v>964</v>
      </c>
      <c r="E935" s="429" t="s">
        <v>1718</v>
      </c>
      <c r="F935" s="430"/>
      <c r="G935" s="430" t="s">
        <v>1719</v>
      </c>
      <c r="H935" s="431"/>
      <c r="I935" s="1">
        <v>12</v>
      </c>
      <c r="J935" s="2"/>
      <c r="K935" s="80">
        <v>13</v>
      </c>
      <c r="L935" s="81">
        <f t="shared" si="39"/>
        <v>156</v>
      </c>
      <c r="M935" s="80" t="s">
        <v>1720</v>
      </c>
      <c r="N935" s="388" t="s">
        <v>583</v>
      </c>
      <c r="O935" s="389"/>
      <c r="P935" s="390"/>
      <c r="Q935" s="25"/>
      <c r="R935" s="26">
        <v>0</v>
      </c>
      <c r="S935" s="20" t="s">
        <v>1721</v>
      </c>
      <c r="T935" s="20" t="s">
        <v>1721</v>
      </c>
    </row>
    <row r="936" spans="1:23" ht="18.75" hidden="1" x14ac:dyDescent="0.3">
      <c r="A936" s="19"/>
      <c r="C936" s="83" t="s">
        <v>73</v>
      </c>
      <c r="D936" s="84" t="s">
        <v>961</v>
      </c>
      <c r="E936" s="429" t="s">
        <v>1377</v>
      </c>
      <c r="F936" s="430"/>
      <c r="G936" s="430" t="s">
        <v>1722</v>
      </c>
      <c r="H936" s="431"/>
      <c r="I936" s="1">
        <v>12</v>
      </c>
      <c r="J936" s="2"/>
      <c r="K936" s="80">
        <v>17</v>
      </c>
      <c r="L936" s="81">
        <f t="shared" si="39"/>
        <v>204</v>
      </c>
      <c r="M936" s="80" t="s">
        <v>617</v>
      </c>
      <c r="N936" s="388" t="s">
        <v>672</v>
      </c>
      <c r="O936" s="389"/>
      <c r="P936" s="390"/>
      <c r="Q936" s="25"/>
      <c r="R936" s="26">
        <v>0</v>
      </c>
      <c r="S936" s="20" t="s">
        <v>1723</v>
      </c>
      <c r="T936" s="20" t="s">
        <v>1723</v>
      </c>
    </row>
    <row r="937" spans="1:23" ht="18.75" hidden="1" x14ac:dyDescent="0.3">
      <c r="A937" s="19"/>
      <c r="C937" s="83" t="s">
        <v>73</v>
      </c>
      <c r="D937" s="84" t="s">
        <v>964</v>
      </c>
      <c r="E937" s="429" t="s">
        <v>1385</v>
      </c>
      <c r="F937" s="430"/>
      <c r="G937" s="430" t="s">
        <v>1724</v>
      </c>
      <c r="H937" s="431"/>
      <c r="I937" s="1">
        <v>12</v>
      </c>
      <c r="J937" s="2"/>
      <c r="K937" s="80">
        <v>13</v>
      </c>
      <c r="L937" s="81">
        <f t="shared" si="39"/>
        <v>156</v>
      </c>
      <c r="M937" s="80" t="s">
        <v>1725</v>
      </c>
      <c r="N937" s="388" t="s">
        <v>583</v>
      </c>
      <c r="O937" s="389"/>
      <c r="P937" s="390"/>
      <c r="Q937" s="25"/>
      <c r="R937" s="26">
        <v>0</v>
      </c>
      <c r="S937" s="20" t="s">
        <v>1726</v>
      </c>
      <c r="T937" s="20" t="s">
        <v>1726</v>
      </c>
    </row>
    <row r="938" spans="1:23" ht="18.75" hidden="1" x14ac:dyDescent="0.3">
      <c r="A938" s="19"/>
      <c r="C938" s="83" t="s">
        <v>73</v>
      </c>
      <c r="D938" s="84" t="s">
        <v>964</v>
      </c>
      <c r="E938" s="429" t="s">
        <v>1727</v>
      </c>
      <c r="F938" s="430"/>
      <c r="G938" s="430" t="s">
        <v>1728</v>
      </c>
      <c r="H938" s="431"/>
      <c r="I938" s="1">
        <v>12</v>
      </c>
      <c r="J938" s="2"/>
      <c r="K938" s="80">
        <v>13</v>
      </c>
      <c r="L938" s="81">
        <f t="shared" si="39"/>
        <v>156</v>
      </c>
      <c r="M938" s="80" t="s">
        <v>617</v>
      </c>
      <c r="N938" s="388" t="s">
        <v>583</v>
      </c>
      <c r="O938" s="389"/>
      <c r="P938" s="390"/>
      <c r="Q938" s="25"/>
      <c r="R938" s="26">
        <v>0</v>
      </c>
      <c r="S938" s="20" t="s">
        <v>1729</v>
      </c>
      <c r="T938" s="20" t="s">
        <v>1729</v>
      </c>
    </row>
    <row r="939" spans="1:23" ht="18.75" hidden="1" x14ac:dyDescent="0.3">
      <c r="A939" s="19"/>
      <c r="B939" s="23"/>
      <c r="C939" s="86" t="s">
        <v>73</v>
      </c>
      <c r="D939" s="84" t="s">
        <v>964</v>
      </c>
      <c r="E939" s="429" t="s">
        <v>1730</v>
      </c>
      <c r="F939" s="430"/>
      <c r="G939" s="430" t="s">
        <v>1731</v>
      </c>
      <c r="H939" s="431"/>
      <c r="I939" s="1">
        <v>12</v>
      </c>
      <c r="J939" s="2"/>
      <c r="K939" s="80">
        <v>13</v>
      </c>
      <c r="L939" s="81">
        <f t="shared" si="39"/>
        <v>156</v>
      </c>
      <c r="M939" s="80" t="s">
        <v>617</v>
      </c>
      <c r="N939" s="410" t="s">
        <v>583</v>
      </c>
      <c r="O939" s="411"/>
      <c r="P939" s="412"/>
      <c r="Q939" s="25"/>
      <c r="R939" s="26">
        <v>0</v>
      </c>
      <c r="S939" s="20" t="s">
        <v>1732</v>
      </c>
      <c r="T939" s="20" t="s">
        <v>1732</v>
      </c>
      <c r="W939" s="27"/>
    </row>
    <row r="940" spans="1:23" ht="18.75" hidden="1" x14ac:dyDescent="0.3">
      <c r="A940" s="19"/>
      <c r="B940" s="23"/>
      <c r="C940" s="86" t="s">
        <v>73</v>
      </c>
      <c r="D940" s="84" t="s">
        <v>964</v>
      </c>
      <c r="E940" s="429" t="s">
        <v>1759</v>
      </c>
      <c r="F940" s="430"/>
      <c r="G940" s="430"/>
      <c r="H940" s="431"/>
      <c r="I940" s="1"/>
      <c r="J940" s="2"/>
      <c r="K940" s="80">
        <v>13</v>
      </c>
      <c r="L940" s="81" t="str">
        <f t="shared" si="39"/>
        <v/>
      </c>
      <c r="M940" s="82"/>
      <c r="N940" s="405" t="s">
        <v>583</v>
      </c>
      <c r="O940" s="406"/>
      <c r="P940" s="407"/>
      <c r="Q940" s="25"/>
      <c r="R940" s="26">
        <v>2</v>
      </c>
      <c r="S940" s="20" t="s">
        <v>1759</v>
      </c>
      <c r="T940" s="20" t="s">
        <v>2135</v>
      </c>
    </row>
    <row r="941" spans="1:23" ht="18.75" hidden="1" x14ac:dyDescent="0.3">
      <c r="A941" s="19"/>
      <c r="C941" s="83" t="s">
        <v>73</v>
      </c>
      <c r="D941" s="84" t="s">
        <v>964</v>
      </c>
      <c r="E941" s="429" t="s">
        <v>1733</v>
      </c>
      <c r="F941" s="430"/>
      <c r="G941" s="430" t="s">
        <v>1734</v>
      </c>
      <c r="H941" s="431"/>
      <c r="I941" s="1">
        <v>12</v>
      </c>
      <c r="J941" s="2"/>
      <c r="K941" s="80">
        <v>13</v>
      </c>
      <c r="L941" s="81">
        <f t="shared" si="39"/>
        <v>156</v>
      </c>
      <c r="M941" s="80" t="s">
        <v>1735</v>
      </c>
      <c r="N941" s="405" t="s">
        <v>583</v>
      </c>
      <c r="O941" s="406"/>
      <c r="P941" s="407"/>
      <c r="Q941" s="25"/>
      <c r="R941" s="26">
        <v>0</v>
      </c>
      <c r="S941" s="20" t="s">
        <v>1736</v>
      </c>
      <c r="T941" s="20" t="s">
        <v>2136</v>
      </c>
    </row>
    <row r="942" spans="1:23" ht="36" customHeight="1" thickBot="1" x14ac:dyDescent="0.35">
      <c r="A942" s="19"/>
      <c r="B942" s="63"/>
      <c r="C942" s="64"/>
      <c r="D942" s="65"/>
      <c r="E942" s="66"/>
      <c r="F942" s="66"/>
      <c r="G942" s="66"/>
      <c r="H942" s="67"/>
      <c r="I942" s="68"/>
      <c r="J942" s="69"/>
      <c r="K942" s="70"/>
      <c r="L942" s="71">
        <f>SUBTOTAL(9,L836:L941)</f>
        <v>0</v>
      </c>
      <c r="M942" s="64"/>
      <c r="N942" s="66"/>
      <c r="O942" s="66"/>
      <c r="P942" s="72"/>
      <c r="Q942" s="25"/>
      <c r="R942" s="26"/>
      <c r="W942" s="27"/>
    </row>
    <row r="943" spans="1:23" ht="16.5" thickTop="1" x14ac:dyDescent="0.25">
      <c r="A943" s="19"/>
      <c r="C943" s="73"/>
      <c r="D943" s="74"/>
      <c r="E943" s="73"/>
      <c r="F943" s="73"/>
      <c r="G943" s="73"/>
      <c r="H943" s="75"/>
      <c r="I943" s="75"/>
      <c r="J943" s="75"/>
      <c r="K943" s="75"/>
      <c r="L943" s="76"/>
      <c r="M943" s="77"/>
      <c r="N943" s="78"/>
      <c r="O943" s="78"/>
      <c r="P943" s="79"/>
      <c r="Q943" s="25"/>
      <c r="R943" s="26"/>
      <c r="W943" s="27"/>
    </row>
    <row r="944" spans="1:23" ht="15.75" customHeight="1" x14ac:dyDescent="0.25">
      <c r="A944" s="19"/>
      <c r="C944" s="21"/>
      <c r="D944" s="22"/>
      <c r="E944" s="21"/>
      <c r="F944" s="21"/>
      <c r="G944" s="21"/>
      <c r="H944" s="23"/>
      <c r="I944" s="23"/>
      <c r="J944" s="23"/>
      <c r="K944" s="23"/>
      <c r="L944" s="24"/>
      <c r="M944" s="474" t="s">
        <v>1737</v>
      </c>
      <c r="N944" s="475"/>
      <c r="O944" s="478">
        <f>L942+L834+L564+L423+L350+L336+L176+L113+L83+L76+L71</f>
        <v>0</v>
      </c>
      <c r="P944" s="479"/>
      <c r="Q944" s="25"/>
      <c r="R944" s="26"/>
      <c r="W944" s="27"/>
    </row>
    <row r="945" spans="1:23" ht="25.5" customHeight="1" x14ac:dyDescent="0.25">
      <c r="A945" s="19"/>
      <c r="B945" s="27"/>
      <c r="C945" s="21"/>
      <c r="D945" s="22"/>
      <c r="E945" s="21"/>
      <c r="F945" s="21"/>
      <c r="G945" s="21"/>
      <c r="H945" s="23"/>
      <c r="I945" s="23"/>
      <c r="J945" s="23"/>
      <c r="K945" s="23"/>
      <c r="L945" s="24"/>
      <c r="M945" s="476"/>
      <c r="N945" s="477"/>
      <c r="O945" s="480"/>
      <c r="P945" s="481"/>
      <c r="Q945" s="25"/>
      <c r="R945" s="26"/>
      <c r="W945" s="27"/>
    </row>
    <row r="946" spans="1:23" ht="59.25" customHeight="1" thickBot="1" x14ac:dyDescent="0.3">
      <c r="A946" s="19"/>
      <c r="B946" s="27"/>
      <c r="C946" s="21"/>
      <c r="D946" s="22"/>
      <c r="E946" s="21"/>
      <c r="F946" s="21"/>
      <c r="G946" s="21"/>
      <c r="H946" s="23"/>
      <c r="I946" s="23"/>
      <c r="J946" s="23"/>
      <c r="K946" s="23"/>
      <c r="L946" s="24"/>
      <c r="M946" s="384" t="s">
        <v>1738</v>
      </c>
      <c r="N946" s="385"/>
      <c r="O946" s="379">
        <f>O944*0.1</f>
        <v>0</v>
      </c>
      <c r="P946" s="380"/>
      <c r="Q946" s="25"/>
      <c r="R946" s="26"/>
      <c r="W946" s="27"/>
    </row>
    <row r="947" spans="1:23" ht="30" customHeight="1" thickTop="1" x14ac:dyDescent="0.25">
      <c r="A947" s="19"/>
      <c r="C947" s="21"/>
      <c r="D947" s="22"/>
      <c r="E947" s="21"/>
      <c r="F947" s="21"/>
      <c r="G947" s="21"/>
      <c r="H947" s="23"/>
      <c r="I947" s="23"/>
      <c r="J947" s="23"/>
      <c r="K947" s="23"/>
      <c r="L947" s="24"/>
      <c r="M947" s="485" t="s">
        <v>1739</v>
      </c>
      <c r="N947" s="486"/>
      <c r="O947" s="486"/>
      <c r="P947" s="487"/>
      <c r="Q947" s="25"/>
      <c r="R947" s="26"/>
      <c r="W947" s="27"/>
    </row>
    <row r="948" spans="1:23" ht="46.5" customHeight="1" x14ac:dyDescent="0.25">
      <c r="A948" s="19"/>
      <c r="C948" s="21"/>
      <c r="D948" s="22"/>
      <c r="E948" s="21"/>
      <c r="F948" s="21"/>
      <c r="G948" s="21"/>
      <c r="H948" s="23"/>
      <c r="I948" s="23"/>
      <c r="J948" s="23"/>
      <c r="K948" s="23"/>
      <c r="L948" s="24"/>
      <c r="M948" s="303" t="s">
        <v>17</v>
      </c>
      <c r="O948" s="303" t="s">
        <v>18</v>
      </c>
      <c r="P948" s="356" t="s">
        <v>19</v>
      </c>
      <c r="Q948" s="25"/>
      <c r="R948" s="26"/>
      <c r="W948" s="27"/>
    </row>
    <row r="949" spans="1:23" ht="35.25" customHeight="1" x14ac:dyDescent="0.25">
      <c r="A949" s="19"/>
      <c r="C949" s="21"/>
      <c r="D949" s="22"/>
      <c r="E949" s="21"/>
      <c r="F949" s="21"/>
      <c r="G949" s="21"/>
      <c r="H949" s="23"/>
      <c r="I949" s="23"/>
      <c r="J949" s="23"/>
      <c r="K949" s="23"/>
      <c r="L949" s="24"/>
      <c r="M949" s="61"/>
      <c r="N949" s="62" t="s">
        <v>20</v>
      </c>
      <c r="O949" s="60">
        <v>400</v>
      </c>
      <c r="P949" s="4" t="b">
        <v>0</v>
      </c>
      <c r="Q949" s="25"/>
      <c r="R949" s="26"/>
      <c r="W949" s="27"/>
    </row>
    <row r="950" spans="1:23" ht="35.25" customHeight="1" x14ac:dyDescent="0.25">
      <c r="A950" s="19"/>
      <c r="C950" s="21"/>
      <c r="D950" s="22"/>
      <c r="E950" s="21"/>
      <c r="F950" s="21"/>
      <c r="G950" s="21"/>
      <c r="H950" s="23"/>
      <c r="I950" s="23"/>
      <c r="J950" s="23"/>
      <c r="K950" s="23"/>
      <c r="L950" s="24"/>
      <c r="M950" s="61"/>
      <c r="N950" s="62" t="s">
        <v>21</v>
      </c>
      <c r="O950" s="60">
        <v>485</v>
      </c>
      <c r="P950" s="4" t="b">
        <v>0</v>
      </c>
      <c r="Q950" s="25"/>
      <c r="R950" s="26"/>
      <c r="W950" s="27"/>
    </row>
    <row r="951" spans="1:23" ht="35.25" customHeight="1" x14ac:dyDescent="0.25">
      <c r="A951" s="19"/>
      <c r="C951" s="21"/>
      <c r="D951" s="22"/>
      <c r="E951" s="21"/>
      <c r="F951" s="21"/>
      <c r="G951" s="21"/>
      <c r="H951" s="23"/>
      <c r="I951" s="23"/>
      <c r="J951" s="23"/>
      <c r="K951" s="23"/>
      <c r="L951" s="24"/>
      <c r="M951" s="61"/>
      <c r="N951" s="62" t="s">
        <v>22</v>
      </c>
      <c r="O951" s="60">
        <v>520</v>
      </c>
      <c r="P951" s="4" t="b">
        <v>0</v>
      </c>
      <c r="Q951" s="25"/>
      <c r="R951" s="26"/>
      <c r="W951" s="27"/>
    </row>
    <row r="952" spans="1:23" ht="35.25" customHeight="1" x14ac:dyDescent="0.25">
      <c r="A952" s="19"/>
      <c r="C952" s="21"/>
      <c r="D952" s="22"/>
      <c r="E952" s="21"/>
      <c r="F952" s="21"/>
      <c r="G952" s="21"/>
      <c r="H952" s="23"/>
      <c r="I952" s="23"/>
      <c r="J952" s="23"/>
      <c r="K952" s="23"/>
      <c r="L952" s="24"/>
      <c r="M952" s="61"/>
      <c r="N952" s="62" t="s">
        <v>23</v>
      </c>
      <c r="O952" s="60">
        <v>800</v>
      </c>
      <c r="P952" s="4" t="b">
        <v>0</v>
      </c>
      <c r="Q952" s="25"/>
      <c r="R952" s="26"/>
      <c r="W952" s="27"/>
    </row>
    <row r="953" spans="1:23" ht="35.25" customHeight="1" x14ac:dyDescent="0.25">
      <c r="A953" s="19"/>
      <c r="B953" s="27"/>
      <c r="C953" s="21"/>
      <c r="D953" s="22"/>
      <c r="E953" s="21"/>
      <c r="F953" s="21"/>
      <c r="G953" s="21"/>
      <c r="H953" s="23"/>
      <c r="I953" s="23"/>
      <c r="J953" s="23"/>
      <c r="K953" s="23"/>
      <c r="L953" s="24"/>
      <c r="M953" s="61"/>
      <c r="N953" s="62" t="s">
        <v>24</v>
      </c>
      <c r="O953" s="60">
        <v>900</v>
      </c>
      <c r="P953" s="4" t="b">
        <v>0</v>
      </c>
      <c r="Q953" s="25"/>
      <c r="R953" s="26"/>
      <c r="W953" s="27"/>
    </row>
    <row r="954" spans="1:23" ht="35.25" customHeight="1" x14ac:dyDescent="0.25">
      <c r="A954" s="19"/>
      <c r="C954" s="21"/>
      <c r="D954" s="22"/>
      <c r="E954" s="21"/>
      <c r="F954" s="21"/>
      <c r="G954" s="21"/>
      <c r="H954" s="23"/>
      <c r="I954" s="23"/>
      <c r="J954" s="23"/>
      <c r="K954" s="23"/>
      <c r="L954" s="24"/>
      <c r="M954" s="61"/>
      <c r="N954" s="62" t="s">
        <v>25</v>
      </c>
      <c r="O954" s="60">
        <v>1100</v>
      </c>
      <c r="P954" s="4" t="b">
        <v>0</v>
      </c>
      <c r="Q954" s="25"/>
      <c r="R954" s="26"/>
      <c r="W954" s="27"/>
    </row>
    <row r="955" spans="1:23" ht="35.25" customHeight="1" x14ac:dyDescent="0.25">
      <c r="A955" s="19"/>
      <c r="C955" s="21"/>
      <c r="D955" s="22"/>
      <c r="E955" s="21"/>
      <c r="F955" s="21"/>
      <c r="G955" s="21"/>
      <c r="H955" s="23"/>
      <c r="I955" s="23"/>
      <c r="J955" s="23"/>
      <c r="K955" s="23"/>
      <c r="L955" s="24"/>
      <c r="M955" s="62"/>
      <c r="N955" s="62" t="s">
        <v>26</v>
      </c>
      <c r="O955" s="60">
        <v>195</v>
      </c>
      <c r="P955" s="4" t="b">
        <v>0</v>
      </c>
      <c r="Q955" s="25"/>
      <c r="R955" s="26"/>
      <c r="W955" s="27"/>
    </row>
    <row r="956" spans="1:23" ht="35.25" customHeight="1" x14ac:dyDescent="0.25">
      <c r="A956" s="19"/>
      <c r="C956" s="21"/>
      <c r="D956" s="22"/>
      <c r="E956" s="21"/>
      <c r="F956" s="21"/>
      <c r="G956" s="21"/>
      <c r="H956" s="23"/>
      <c r="I956" s="23"/>
      <c r="J956" s="23"/>
      <c r="K956" s="23"/>
      <c r="L956" s="24"/>
      <c r="M956" s="62"/>
      <c r="N956" s="62" t="s">
        <v>1780</v>
      </c>
      <c r="O956" s="60">
        <v>229</v>
      </c>
      <c r="P956" s="4" t="b">
        <v>0</v>
      </c>
      <c r="Q956" s="25"/>
      <c r="R956" s="26"/>
      <c r="W956" s="27"/>
    </row>
    <row r="957" spans="1:23" ht="139.5" customHeight="1" thickBot="1" x14ac:dyDescent="0.3">
      <c r="A957" s="19"/>
      <c r="C957" s="21"/>
      <c r="D957" s="22"/>
      <c r="E957" s="21"/>
      <c r="F957" s="21"/>
      <c r="G957" s="21"/>
      <c r="H957" s="23"/>
      <c r="I957" s="23"/>
      <c r="J957" s="23"/>
      <c r="K957" s="23"/>
      <c r="L957" s="24"/>
      <c r="M957" s="482" t="s">
        <v>1779</v>
      </c>
      <c r="N957" s="483"/>
      <c r="O957" s="483"/>
      <c r="P957" s="484"/>
      <c r="Q957" s="25"/>
      <c r="R957" s="26"/>
      <c r="W957" s="27"/>
    </row>
    <row r="958" spans="1:23" ht="16.5" thickTop="1" x14ac:dyDescent="0.25">
      <c r="A958" s="19"/>
      <c r="C958" s="21"/>
      <c r="D958" s="22"/>
      <c r="E958" s="21"/>
      <c r="F958" s="21"/>
      <c r="G958" s="21"/>
      <c r="H958" s="23"/>
      <c r="I958" s="23"/>
      <c r="J958" s="23"/>
      <c r="K958" s="23"/>
      <c r="L958" s="24"/>
      <c r="M958" s="28"/>
      <c r="P958" s="30"/>
      <c r="Q958" s="25"/>
      <c r="R958" s="26"/>
      <c r="W958" s="27"/>
    </row>
    <row r="959" spans="1:23" ht="28.5" customHeight="1" x14ac:dyDescent="0.25">
      <c r="A959" s="19"/>
      <c r="C959" s="31"/>
      <c r="D959" s="32"/>
      <c r="E959" s="31"/>
      <c r="F959" s="31"/>
      <c r="G959" s="31"/>
      <c r="H959" s="31"/>
      <c r="I959" s="33"/>
      <c r="J959" s="33"/>
      <c r="K959" s="34"/>
      <c r="L959" s="35"/>
      <c r="M959" s="360" t="s">
        <v>1740</v>
      </c>
      <c r="N959" s="517"/>
      <c r="O959" s="517">
        <f>IF(P949,400,0)+IF(P950,485,0)+IF(P951,520,0)+IF(P952,800,0)+IF(P953,900,0)+IF(P954,1100,0)+IF(P955,195,0)+IF(P956,229,0)+O944+O946</f>
        <v>0</v>
      </c>
      <c r="P959" s="361"/>
      <c r="Q959" s="25"/>
      <c r="R959" s="26"/>
      <c r="W959" s="27"/>
    </row>
    <row r="960" spans="1:23" s="43" customFormat="1" ht="28.5" customHeight="1" x14ac:dyDescent="0.35">
      <c r="A960" s="36"/>
      <c r="B960" s="37"/>
      <c r="C960" s="38" t="s">
        <v>1741</v>
      </c>
      <c r="D960" s="39"/>
      <c r="E960" s="40"/>
      <c r="F960" s="40"/>
      <c r="G960" s="40"/>
      <c r="H960" s="41"/>
      <c r="I960" s="466"/>
      <c r="J960" s="466"/>
      <c r="K960" s="40"/>
      <c r="L960" s="40"/>
      <c r="M960" s="40"/>
      <c r="N960" s="40"/>
      <c r="O960" s="40"/>
      <c r="P960" s="40"/>
      <c r="Q960" s="42"/>
      <c r="R960" s="29"/>
      <c r="S960" s="20"/>
      <c r="T960" s="20"/>
      <c r="W960" s="44"/>
    </row>
    <row r="961" spans="1:23" s="43" customFormat="1" ht="28.5" customHeight="1" x14ac:dyDescent="0.35">
      <c r="A961" s="36"/>
      <c r="B961" s="45"/>
      <c r="C961" s="46" t="s">
        <v>1742</v>
      </c>
      <c r="D961" s="47"/>
      <c r="E961" s="45"/>
      <c r="F961" s="45"/>
      <c r="G961" s="45"/>
      <c r="H961" s="48"/>
      <c r="I961" s="45"/>
      <c r="J961" s="45"/>
      <c r="K961" s="45"/>
      <c r="L961" s="45"/>
      <c r="M961" s="45"/>
      <c r="N961" s="45"/>
      <c r="O961" s="45"/>
      <c r="P961" s="45"/>
      <c r="Q961" s="49"/>
      <c r="R961" s="29"/>
      <c r="S961" s="20"/>
      <c r="T961" s="20"/>
      <c r="W961" s="44"/>
    </row>
    <row r="962" spans="1:23" s="43" customFormat="1" ht="28.5" customHeight="1" x14ac:dyDescent="0.35">
      <c r="A962" s="36"/>
      <c r="B962" s="45"/>
      <c r="C962" s="46" t="s">
        <v>1794</v>
      </c>
      <c r="D962" s="47"/>
      <c r="E962" s="45"/>
      <c r="F962" s="45"/>
      <c r="G962" s="45"/>
      <c r="H962" s="48"/>
      <c r="I962" s="45"/>
      <c r="J962" s="45"/>
      <c r="K962" s="45"/>
      <c r="L962" s="45"/>
      <c r="M962" s="45"/>
      <c r="N962" s="45"/>
      <c r="O962" s="45"/>
      <c r="P962" s="45"/>
      <c r="Q962" s="49"/>
      <c r="R962" s="29"/>
      <c r="S962" s="20"/>
      <c r="T962" s="20"/>
      <c r="W962" s="44"/>
    </row>
    <row r="963" spans="1:23" s="43" customFormat="1" ht="28.5" customHeight="1" x14ac:dyDescent="0.35">
      <c r="A963" s="36"/>
      <c r="B963" s="45"/>
      <c r="C963" s="46" t="s">
        <v>1795</v>
      </c>
      <c r="D963" s="47"/>
      <c r="E963" s="45"/>
      <c r="F963" s="45"/>
      <c r="G963" s="45"/>
      <c r="H963" s="48"/>
      <c r="I963" s="45"/>
      <c r="J963" s="45"/>
      <c r="K963" s="45"/>
      <c r="L963" s="45"/>
      <c r="M963" s="45"/>
      <c r="N963" s="45"/>
      <c r="O963" s="45"/>
      <c r="P963" s="45"/>
      <c r="Q963" s="49"/>
      <c r="R963" s="29"/>
      <c r="S963" s="20"/>
      <c r="T963" s="20"/>
      <c r="W963" s="44"/>
    </row>
    <row r="964" spans="1:23" s="43" customFormat="1" ht="28.5" customHeight="1" thickBot="1" x14ac:dyDescent="0.4">
      <c r="A964" s="36"/>
      <c r="B964" s="50"/>
      <c r="C964" s="51" t="s">
        <v>1743</v>
      </c>
      <c r="D964" s="52"/>
      <c r="E964" s="53"/>
      <c r="F964" s="53"/>
      <c r="G964" s="53"/>
      <c r="H964" s="54"/>
      <c r="I964" s="53"/>
      <c r="J964" s="53"/>
      <c r="K964" s="53"/>
      <c r="L964" s="53"/>
      <c r="M964" s="53"/>
      <c r="N964" s="53"/>
      <c r="O964" s="53"/>
      <c r="P964" s="53"/>
      <c r="Q964" s="55"/>
      <c r="R964" s="29"/>
      <c r="S964" s="20"/>
      <c r="T964" s="20"/>
      <c r="W964" s="44"/>
    </row>
    <row r="965" spans="1:23" x14ac:dyDescent="0.25">
      <c r="B965" s="56"/>
      <c r="Q965" s="59"/>
    </row>
  </sheetData>
  <sheetProtection algorithmName="SHA-512" hashValue="HiOqM1dI6N6klhwt8HovKZq526eoyPveb+q36UAIA+Fxw7sH4THF5G/e+YownydZ+vua17kiI2M5udtGAsE6Qw==" saltValue="eO9rnTCZdLugAPsRmktM/g==" spinCount="100000" sheet="1" objects="1" scenarios="1"/>
  <autoFilter ref="R1:R965" xr:uid="{D12E011F-0566-4282-8379-67A0852A44FE}">
    <filterColumn colId="0">
      <filters blank="1">
        <filter val="1"/>
        <filter val="10"/>
        <filter val="100"/>
        <filter val="104"/>
        <filter val="106"/>
        <filter val="1063"/>
        <filter val="108"/>
        <filter val="1083"/>
        <filter val="11"/>
        <filter val="110"/>
        <filter val="117"/>
        <filter val="118"/>
        <filter val="12"/>
        <filter val="1218"/>
        <filter val="123"/>
        <filter val="128"/>
        <filter val="129"/>
        <filter val="13"/>
        <filter val="131"/>
        <filter val="134"/>
        <filter val="14"/>
        <filter val="141"/>
        <filter val="142"/>
        <filter val="143"/>
        <filter val="15"/>
        <filter val="150"/>
        <filter val="156"/>
        <filter val="16"/>
        <filter val="162"/>
        <filter val="163"/>
        <filter val="168"/>
        <filter val="17"/>
        <filter val="176"/>
        <filter val="177"/>
        <filter val="18"/>
        <filter val="2"/>
        <filter val="20"/>
        <filter val="204"/>
        <filter val="206"/>
        <filter val="2063"/>
        <filter val="2085"/>
        <filter val="21"/>
        <filter val="213"/>
        <filter val="22"/>
        <filter val="223"/>
        <filter val="225"/>
        <filter val="23"/>
        <filter val="230"/>
        <filter val="232"/>
        <filter val="24"/>
        <filter val="240"/>
        <filter val="245"/>
        <filter val="25"/>
        <filter val="259"/>
        <filter val="26"/>
        <filter val="267"/>
        <filter val="27"/>
        <filter val="270"/>
        <filter val="29"/>
        <filter val="3"/>
        <filter val="30"/>
        <filter val="303"/>
        <filter val="323"/>
        <filter val="339"/>
        <filter val="35"/>
        <filter val="37"/>
        <filter val="370"/>
        <filter val="372"/>
        <filter val="39"/>
        <filter val="4"/>
        <filter val="40"/>
        <filter val="41"/>
        <filter val="42"/>
        <filter val="435"/>
        <filter val="44"/>
        <filter val="45"/>
        <filter val="466"/>
        <filter val="47"/>
        <filter val="479"/>
        <filter val="48"/>
        <filter val="489"/>
        <filter val="5"/>
        <filter val="51"/>
        <filter val="53"/>
        <filter val="5382"/>
        <filter val="54"/>
        <filter val="544"/>
        <filter val="545"/>
        <filter val="55"/>
        <filter val="551"/>
        <filter val="573"/>
        <filter val="6"/>
        <filter val="60"/>
        <filter val="619"/>
        <filter val="63"/>
        <filter val="632"/>
        <filter val="64"/>
        <filter val="656"/>
        <filter val="67"/>
        <filter val="676"/>
        <filter val="68"/>
        <filter val="7"/>
        <filter val="71"/>
        <filter val="72"/>
        <filter val="73"/>
        <filter val="732"/>
        <filter val="739"/>
        <filter val="76"/>
        <filter val="77"/>
        <filter val="782"/>
        <filter val="79"/>
        <filter val="8"/>
        <filter val="80"/>
        <filter val="81"/>
        <filter val="813"/>
        <filter val="821"/>
        <filter val="84"/>
        <filter val="89"/>
        <filter val="9"/>
        <filter val="96"/>
        <filter val="97"/>
        <filter val="98"/>
        <filter val="99"/>
      </filters>
    </filterColumn>
  </autoFilter>
  <sortState xmlns:xlrd2="http://schemas.microsoft.com/office/spreadsheetml/2017/richdata2" ref="C584:S882">
    <sortCondition ref="C584:C882"/>
    <sortCondition ref="D584:D882"/>
    <sortCondition ref="E584:E882"/>
    <sortCondition ref="S584:S882"/>
  </sortState>
  <mergeCells count="1802">
    <mergeCell ref="N72:P72"/>
    <mergeCell ref="N73:P73"/>
    <mergeCell ref="N74:P74"/>
    <mergeCell ref="N75:P75"/>
    <mergeCell ref="E80:H80"/>
    <mergeCell ref="N80:P80"/>
    <mergeCell ref="E79:H79"/>
    <mergeCell ref="N79:P79"/>
    <mergeCell ref="E125:H125"/>
    <mergeCell ref="N125:P125"/>
    <mergeCell ref="E417:H417"/>
    <mergeCell ref="N417:P417"/>
    <mergeCell ref="E233:H233"/>
    <mergeCell ref="N233:P233"/>
    <mergeCell ref="E642:H642"/>
    <mergeCell ref="E644:H644"/>
    <mergeCell ref="E645:H645"/>
    <mergeCell ref="N644:P644"/>
    <mergeCell ref="N645:P645"/>
    <mergeCell ref="N642:P642"/>
    <mergeCell ref="N573:P573"/>
    <mergeCell ref="E573:H573"/>
    <mergeCell ref="N621:P621"/>
    <mergeCell ref="N622:P622"/>
    <mergeCell ref="E621:H621"/>
    <mergeCell ref="E622:H622"/>
    <mergeCell ref="N559:P559"/>
    <mergeCell ref="E559:H559"/>
    <mergeCell ref="N440:P440"/>
    <mergeCell ref="E440:H440"/>
    <mergeCell ref="N466:P466"/>
    <mergeCell ref="E466:H466"/>
    <mergeCell ref="N127:P127"/>
    <mergeCell ref="E126:H126"/>
    <mergeCell ref="N406:P406"/>
    <mergeCell ref="N499:P499"/>
    <mergeCell ref="E528:H528"/>
    <mergeCell ref="N528:P528"/>
    <mergeCell ref="E540:H540"/>
    <mergeCell ref="N540:P540"/>
    <mergeCell ref="E324:H324"/>
    <mergeCell ref="N324:P324"/>
    <mergeCell ref="E259:H259"/>
    <mergeCell ref="E260:H260"/>
    <mergeCell ref="N259:P259"/>
    <mergeCell ref="N260:P260"/>
    <mergeCell ref="E127:H127"/>
    <mergeCell ref="E406:H406"/>
    <mergeCell ref="E768:H768"/>
    <mergeCell ref="N768:P768"/>
    <mergeCell ref="N436:P436"/>
    <mergeCell ref="E436:H436"/>
    <mergeCell ref="E637:H637"/>
    <mergeCell ref="N637:P637"/>
    <mergeCell ref="N662:P662"/>
    <mergeCell ref="E662:H662"/>
    <mergeCell ref="E152:H152"/>
    <mergeCell ref="E153:H153"/>
    <mergeCell ref="E154:H154"/>
    <mergeCell ref="E155:H155"/>
    <mergeCell ref="E166:H166"/>
    <mergeCell ref="E167:H167"/>
    <mergeCell ref="E168:H168"/>
    <mergeCell ref="E169:H169"/>
    <mergeCell ref="N651:P651"/>
    <mergeCell ref="N206:P206"/>
    <mergeCell ref="N214:P214"/>
    <mergeCell ref="E206:H206"/>
    <mergeCell ref="E214:H214"/>
    <mergeCell ref="N940:P940"/>
    <mergeCell ref="E43:E44"/>
    <mergeCell ref="F43:F44"/>
    <mergeCell ref="E139:H139"/>
    <mergeCell ref="E140:H140"/>
    <mergeCell ref="E131:H131"/>
    <mergeCell ref="E132:H132"/>
    <mergeCell ref="E133:H133"/>
    <mergeCell ref="E134:H134"/>
    <mergeCell ref="E135:H135"/>
    <mergeCell ref="E171:H171"/>
    <mergeCell ref="E172:H172"/>
    <mergeCell ref="E173:H173"/>
    <mergeCell ref="E289:H289"/>
    <mergeCell ref="E292:H292"/>
    <mergeCell ref="E294:H294"/>
    <mergeCell ref="E297:H297"/>
    <mergeCell ref="E283:H283"/>
    <mergeCell ref="E174:H174"/>
    <mergeCell ref="E175:H175"/>
    <mergeCell ref="E177:H177"/>
    <mergeCell ref="E178:H178"/>
    <mergeCell ref="E164:H164"/>
    <mergeCell ref="E165:H165"/>
    <mergeCell ref="E156:H156"/>
    <mergeCell ref="E157:H157"/>
    <mergeCell ref="E158:H158"/>
    <mergeCell ref="E159:H159"/>
    <mergeCell ref="E160:H160"/>
    <mergeCell ref="E151:H151"/>
    <mergeCell ref="E541:H541"/>
    <mergeCell ref="N541:P541"/>
    <mergeCell ref="M39:M40"/>
    <mergeCell ref="I342:J342"/>
    <mergeCell ref="I343:J343"/>
    <mergeCell ref="I344:J344"/>
    <mergeCell ref="I345:J345"/>
    <mergeCell ref="I346:J346"/>
    <mergeCell ref="I347:J347"/>
    <mergeCell ref="I348:J348"/>
    <mergeCell ref="I349:J349"/>
    <mergeCell ref="C57:P58"/>
    <mergeCell ref="E84:H84"/>
    <mergeCell ref="E85:H85"/>
    <mergeCell ref="E77:H77"/>
    <mergeCell ref="E86:H86"/>
    <mergeCell ref="E87:H87"/>
    <mergeCell ref="E88:H88"/>
    <mergeCell ref="E89:H89"/>
    <mergeCell ref="E90:H90"/>
    <mergeCell ref="E91:H91"/>
    <mergeCell ref="E92:H92"/>
    <mergeCell ref="E93:H93"/>
    <mergeCell ref="E104:H104"/>
    <mergeCell ref="E78:H78"/>
    <mergeCell ref="E81:H81"/>
    <mergeCell ref="E82:H82"/>
    <mergeCell ref="E142:H142"/>
    <mergeCell ref="E143:H143"/>
    <mergeCell ref="E144:H144"/>
    <mergeCell ref="E145:H145"/>
    <mergeCell ref="E136:H136"/>
    <mergeCell ref="E137:H137"/>
    <mergeCell ref="E138:H138"/>
    <mergeCell ref="M944:N945"/>
    <mergeCell ref="O944:P945"/>
    <mergeCell ref="E106:H106"/>
    <mergeCell ref="E107:H107"/>
    <mergeCell ref="E108:H108"/>
    <mergeCell ref="E123:H123"/>
    <mergeCell ref="E124:H124"/>
    <mergeCell ref="E128:H128"/>
    <mergeCell ref="E129:H129"/>
    <mergeCell ref="E130:H130"/>
    <mergeCell ref="E118:H118"/>
    <mergeCell ref="E119:H119"/>
    <mergeCell ref="E120:H120"/>
    <mergeCell ref="E121:H121"/>
    <mergeCell ref="E122:H122"/>
    <mergeCell ref="E116:H116"/>
    <mergeCell ref="M957:P957"/>
    <mergeCell ref="M947:P947"/>
    <mergeCell ref="E117:H117"/>
    <mergeCell ref="E109:H109"/>
    <mergeCell ref="E110:H110"/>
    <mergeCell ref="E111:H111"/>
    <mergeCell ref="E112:H112"/>
    <mergeCell ref="E114:H114"/>
    <mergeCell ref="E115:H115"/>
    <mergeCell ref="E146:H146"/>
    <mergeCell ref="E147:H147"/>
    <mergeCell ref="E148:H148"/>
    <mergeCell ref="E149:H149"/>
    <mergeCell ref="E150:H150"/>
    <mergeCell ref="E141:H141"/>
    <mergeCell ref="N126:P126"/>
    <mergeCell ref="I960:J960"/>
    <mergeCell ref="I84:J84"/>
    <mergeCell ref="N85:P85"/>
    <mergeCell ref="N78:P78"/>
    <mergeCell ref="N81:P81"/>
    <mergeCell ref="N82:P82"/>
    <mergeCell ref="N77:P77"/>
    <mergeCell ref="N87:P87"/>
    <mergeCell ref="N118:P118"/>
    <mergeCell ref="I337:J337"/>
    <mergeCell ref="I338:J338"/>
    <mergeCell ref="I339:J339"/>
    <mergeCell ref="I340:J340"/>
    <mergeCell ref="I341:J341"/>
    <mergeCell ref="N88:P88"/>
    <mergeCell ref="N110:P110"/>
    <mergeCell ref="N111:P111"/>
    <mergeCell ref="N112:P112"/>
    <mergeCell ref="N116:P116"/>
    <mergeCell ref="N117:P117"/>
    <mergeCell ref="N114:P114"/>
    <mergeCell ref="N105:P105"/>
    <mergeCell ref="N106:P106"/>
    <mergeCell ref="N107:P107"/>
    <mergeCell ref="N108:P108"/>
    <mergeCell ref="N109:P109"/>
    <mergeCell ref="N150:P150"/>
    <mergeCell ref="N151:P151"/>
    <mergeCell ref="N123:P123"/>
    <mergeCell ref="N124:P124"/>
    <mergeCell ref="N128:P128"/>
    <mergeCell ref="N129:P129"/>
    <mergeCell ref="O27:O28"/>
    <mergeCell ref="I27:I28"/>
    <mergeCell ref="E27:E28"/>
    <mergeCell ref="J27:J28"/>
    <mergeCell ref="C60:P60"/>
    <mergeCell ref="N63:P63"/>
    <mergeCell ref="N64:P64"/>
    <mergeCell ref="N70:P70"/>
    <mergeCell ref="N65:P65"/>
    <mergeCell ref="N66:P66"/>
    <mergeCell ref="N67:P67"/>
    <mergeCell ref="N68:P68"/>
    <mergeCell ref="N69:P69"/>
    <mergeCell ref="E105:H105"/>
    <mergeCell ref="E99:H99"/>
    <mergeCell ref="E67:H67"/>
    <mergeCell ref="E68:H68"/>
    <mergeCell ref="E69:H69"/>
    <mergeCell ref="E70:H70"/>
    <mergeCell ref="E73:H73"/>
    <mergeCell ref="E63:H63"/>
    <mergeCell ref="E62:H62"/>
    <mergeCell ref="E64:H64"/>
    <mergeCell ref="E65:H65"/>
    <mergeCell ref="E66:H66"/>
    <mergeCell ref="N27:N28"/>
    <mergeCell ref="F27:F28"/>
    <mergeCell ref="E98:H98"/>
    <mergeCell ref="N89:P89"/>
    <mergeCell ref="E74:H74"/>
    <mergeCell ref="E75:H75"/>
    <mergeCell ref="E72:H72"/>
    <mergeCell ref="E170:H170"/>
    <mergeCell ref="E161:H161"/>
    <mergeCell ref="E162:H162"/>
    <mergeCell ref="E163:H163"/>
    <mergeCell ref="E194:H194"/>
    <mergeCell ref="E195:H195"/>
    <mergeCell ref="E196:H196"/>
    <mergeCell ref="E197:H197"/>
    <mergeCell ref="E198:H198"/>
    <mergeCell ref="E189:H189"/>
    <mergeCell ref="E190:H190"/>
    <mergeCell ref="E191:H191"/>
    <mergeCell ref="E192:H192"/>
    <mergeCell ref="E193:H193"/>
    <mergeCell ref="E184:H184"/>
    <mergeCell ref="E185:H185"/>
    <mergeCell ref="E186:H186"/>
    <mergeCell ref="E187:H187"/>
    <mergeCell ref="E188:H188"/>
    <mergeCell ref="E179:H179"/>
    <mergeCell ref="E180:H180"/>
    <mergeCell ref="E181:H181"/>
    <mergeCell ref="E182:H182"/>
    <mergeCell ref="E183:H183"/>
    <mergeCell ref="E216:H216"/>
    <mergeCell ref="E217:H217"/>
    <mergeCell ref="E218:H218"/>
    <mergeCell ref="E219:H219"/>
    <mergeCell ref="E220:H220"/>
    <mergeCell ref="E210:H210"/>
    <mergeCell ref="E211:H211"/>
    <mergeCell ref="E212:H212"/>
    <mergeCell ref="E213:H213"/>
    <mergeCell ref="E215:H215"/>
    <mergeCell ref="E204:H204"/>
    <mergeCell ref="E205:H205"/>
    <mergeCell ref="E207:H207"/>
    <mergeCell ref="E208:H208"/>
    <mergeCell ref="E209:H209"/>
    <mergeCell ref="E199:H199"/>
    <mergeCell ref="E200:H200"/>
    <mergeCell ref="E201:H201"/>
    <mergeCell ref="E202:H202"/>
    <mergeCell ref="E203:H203"/>
    <mergeCell ref="E236:H236"/>
    <mergeCell ref="E237:H237"/>
    <mergeCell ref="E238:H238"/>
    <mergeCell ref="E239:H239"/>
    <mergeCell ref="E240:H240"/>
    <mergeCell ref="E230:H230"/>
    <mergeCell ref="E231:H231"/>
    <mergeCell ref="E232:H232"/>
    <mergeCell ref="E234:H234"/>
    <mergeCell ref="E235:H235"/>
    <mergeCell ref="E225:H225"/>
    <mergeCell ref="E226:H226"/>
    <mergeCell ref="E227:H227"/>
    <mergeCell ref="E228:H228"/>
    <mergeCell ref="E229:H229"/>
    <mergeCell ref="E221:H221"/>
    <mergeCell ref="E222:H222"/>
    <mergeCell ref="E223:H223"/>
    <mergeCell ref="E224:H224"/>
    <mergeCell ref="E256:H256"/>
    <mergeCell ref="E257:H257"/>
    <mergeCell ref="E258:H258"/>
    <mergeCell ref="E261:H261"/>
    <mergeCell ref="E262:H262"/>
    <mergeCell ref="E251:H251"/>
    <mergeCell ref="E252:H252"/>
    <mergeCell ref="E253:H253"/>
    <mergeCell ref="E254:H254"/>
    <mergeCell ref="E255:H255"/>
    <mergeCell ref="E246:H246"/>
    <mergeCell ref="E247:H247"/>
    <mergeCell ref="E248:H248"/>
    <mergeCell ref="E249:H249"/>
    <mergeCell ref="E250:H250"/>
    <mergeCell ref="E241:H241"/>
    <mergeCell ref="E242:H242"/>
    <mergeCell ref="E243:H243"/>
    <mergeCell ref="E244:H244"/>
    <mergeCell ref="E245:H245"/>
    <mergeCell ref="E278:H278"/>
    <mergeCell ref="E279:H279"/>
    <mergeCell ref="E280:H280"/>
    <mergeCell ref="E281:H281"/>
    <mergeCell ref="E282:H282"/>
    <mergeCell ref="E273:H273"/>
    <mergeCell ref="E274:H274"/>
    <mergeCell ref="E275:H275"/>
    <mergeCell ref="E276:H276"/>
    <mergeCell ref="E277:H277"/>
    <mergeCell ref="E268:H268"/>
    <mergeCell ref="E269:H269"/>
    <mergeCell ref="E270:H270"/>
    <mergeCell ref="E271:H271"/>
    <mergeCell ref="E272:H272"/>
    <mergeCell ref="E263:H263"/>
    <mergeCell ref="E264:H264"/>
    <mergeCell ref="E265:H265"/>
    <mergeCell ref="E266:H266"/>
    <mergeCell ref="E267:H267"/>
    <mergeCell ref="E312:H312"/>
    <mergeCell ref="E303:H303"/>
    <mergeCell ref="E304:H304"/>
    <mergeCell ref="E305:H305"/>
    <mergeCell ref="E306:H306"/>
    <mergeCell ref="E307:H307"/>
    <mergeCell ref="E298:H298"/>
    <mergeCell ref="E299:H299"/>
    <mergeCell ref="E300:H300"/>
    <mergeCell ref="E301:H301"/>
    <mergeCell ref="E302:H302"/>
    <mergeCell ref="E290:H290"/>
    <mergeCell ref="E291:H291"/>
    <mergeCell ref="E293:H293"/>
    <mergeCell ref="E295:H295"/>
    <mergeCell ref="E296:H296"/>
    <mergeCell ref="E284:H284"/>
    <mergeCell ref="E285:H285"/>
    <mergeCell ref="E286:H286"/>
    <mergeCell ref="E287:H287"/>
    <mergeCell ref="E288:H288"/>
    <mergeCell ref="E353:H353"/>
    <mergeCell ref="E354:H354"/>
    <mergeCell ref="E355:H355"/>
    <mergeCell ref="E356:H356"/>
    <mergeCell ref="E357:H357"/>
    <mergeCell ref="E345:H345"/>
    <mergeCell ref="E346:H346"/>
    <mergeCell ref="E347:H347"/>
    <mergeCell ref="E348:H348"/>
    <mergeCell ref="E349:H349"/>
    <mergeCell ref="E340:H340"/>
    <mergeCell ref="E341:H341"/>
    <mergeCell ref="E342:H342"/>
    <mergeCell ref="E343:H343"/>
    <mergeCell ref="E344:H344"/>
    <mergeCell ref="E334:H334"/>
    <mergeCell ref="E335:H335"/>
    <mergeCell ref="E338:H338"/>
    <mergeCell ref="E339:H339"/>
    <mergeCell ref="E336:H336"/>
    <mergeCell ref="E337:H337"/>
    <mergeCell ref="E352:H352"/>
    <mergeCell ref="E351:H351"/>
    <mergeCell ref="E373:H373"/>
    <mergeCell ref="E374:H374"/>
    <mergeCell ref="E375:H375"/>
    <mergeCell ref="E376:H376"/>
    <mergeCell ref="E377:H377"/>
    <mergeCell ref="E368:H368"/>
    <mergeCell ref="E369:H369"/>
    <mergeCell ref="E370:H370"/>
    <mergeCell ref="E371:H371"/>
    <mergeCell ref="E372:H372"/>
    <mergeCell ref="E363:H363"/>
    <mergeCell ref="E364:H364"/>
    <mergeCell ref="E365:H365"/>
    <mergeCell ref="E366:H366"/>
    <mergeCell ref="E367:H367"/>
    <mergeCell ref="E358:H358"/>
    <mergeCell ref="E359:H359"/>
    <mergeCell ref="E360:H360"/>
    <mergeCell ref="E361:H361"/>
    <mergeCell ref="E362:H362"/>
    <mergeCell ref="E393:H393"/>
    <mergeCell ref="E394:H394"/>
    <mergeCell ref="E395:H395"/>
    <mergeCell ref="E396:H396"/>
    <mergeCell ref="E397:H397"/>
    <mergeCell ref="E388:H388"/>
    <mergeCell ref="E389:H389"/>
    <mergeCell ref="E390:H390"/>
    <mergeCell ref="E391:H391"/>
    <mergeCell ref="E392:H392"/>
    <mergeCell ref="E383:H383"/>
    <mergeCell ref="E384:H384"/>
    <mergeCell ref="E385:H385"/>
    <mergeCell ref="E386:H386"/>
    <mergeCell ref="E387:H387"/>
    <mergeCell ref="E378:H378"/>
    <mergeCell ref="E379:H379"/>
    <mergeCell ref="E380:H380"/>
    <mergeCell ref="E381:H381"/>
    <mergeCell ref="E382:H382"/>
    <mergeCell ref="E414:H414"/>
    <mergeCell ref="E415:H415"/>
    <mergeCell ref="E416:H416"/>
    <mergeCell ref="E418:H418"/>
    <mergeCell ref="E419:H419"/>
    <mergeCell ref="E409:H409"/>
    <mergeCell ref="E410:H410"/>
    <mergeCell ref="E411:H411"/>
    <mergeCell ref="E412:H412"/>
    <mergeCell ref="E413:H413"/>
    <mergeCell ref="E403:H403"/>
    <mergeCell ref="E404:H404"/>
    <mergeCell ref="E405:H405"/>
    <mergeCell ref="E407:H407"/>
    <mergeCell ref="E408:H408"/>
    <mergeCell ref="E398:H398"/>
    <mergeCell ref="E399:H399"/>
    <mergeCell ref="E400:H400"/>
    <mergeCell ref="E401:H401"/>
    <mergeCell ref="E402:H402"/>
    <mergeCell ref="E439:H439"/>
    <mergeCell ref="E441:H441"/>
    <mergeCell ref="E442:H442"/>
    <mergeCell ref="E443:H443"/>
    <mergeCell ref="E444:H444"/>
    <mergeCell ref="E433:H433"/>
    <mergeCell ref="E434:H434"/>
    <mergeCell ref="E435:H435"/>
    <mergeCell ref="E437:H437"/>
    <mergeCell ref="E438:H438"/>
    <mergeCell ref="E428:H428"/>
    <mergeCell ref="E429:H429"/>
    <mergeCell ref="E430:H430"/>
    <mergeCell ref="E431:H431"/>
    <mergeCell ref="E432:H432"/>
    <mergeCell ref="E420:H420"/>
    <mergeCell ref="E421:H421"/>
    <mergeCell ref="E422:H422"/>
    <mergeCell ref="E426:H426"/>
    <mergeCell ref="E427:H427"/>
    <mergeCell ref="E424:H424"/>
    <mergeCell ref="E425:H425"/>
    <mergeCell ref="E460:H460"/>
    <mergeCell ref="E461:H461"/>
    <mergeCell ref="E462:H462"/>
    <mergeCell ref="E463:H463"/>
    <mergeCell ref="E464:H464"/>
    <mergeCell ref="E455:H455"/>
    <mergeCell ref="E456:H456"/>
    <mergeCell ref="E457:H457"/>
    <mergeCell ref="E458:H458"/>
    <mergeCell ref="E459:H459"/>
    <mergeCell ref="E450:H450"/>
    <mergeCell ref="E451:H451"/>
    <mergeCell ref="E452:H452"/>
    <mergeCell ref="E453:H453"/>
    <mergeCell ref="E454:H454"/>
    <mergeCell ref="E445:H445"/>
    <mergeCell ref="E446:H446"/>
    <mergeCell ref="E447:H447"/>
    <mergeCell ref="E448:H448"/>
    <mergeCell ref="E449:H449"/>
    <mergeCell ref="E483:H483"/>
    <mergeCell ref="E485:H485"/>
    <mergeCell ref="E486:H486"/>
    <mergeCell ref="E487:H487"/>
    <mergeCell ref="E488:H488"/>
    <mergeCell ref="E478:H478"/>
    <mergeCell ref="E479:H479"/>
    <mergeCell ref="E480:H480"/>
    <mergeCell ref="E481:H481"/>
    <mergeCell ref="E482:H482"/>
    <mergeCell ref="E473:H473"/>
    <mergeCell ref="E474:H474"/>
    <mergeCell ref="E475:H475"/>
    <mergeCell ref="E476:H476"/>
    <mergeCell ref="E477:H477"/>
    <mergeCell ref="E465:H465"/>
    <mergeCell ref="E467:H467"/>
    <mergeCell ref="E468:H468"/>
    <mergeCell ref="E471:H471"/>
    <mergeCell ref="E472:H472"/>
    <mergeCell ref="E469:H469"/>
    <mergeCell ref="E470:H470"/>
    <mergeCell ref="E484:H484"/>
    <mergeCell ref="E512:H512"/>
    <mergeCell ref="E514:H514"/>
    <mergeCell ref="E516:H516"/>
    <mergeCell ref="E517:H517"/>
    <mergeCell ref="E518:H518"/>
    <mergeCell ref="E507:H507"/>
    <mergeCell ref="E508:H508"/>
    <mergeCell ref="E509:H509"/>
    <mergeCell ref="E510:H510"/>
    <mergeCell ref="E511:H511"/>
    <mergeCell ref="E502:H502"/>
    <mergeCell ref="E503:H503"/>
    <mergeCell ref="E504:H504"/>
    <mergeCell ref="E505:H505"/>
    <mergeCell ref="E506:H506"/>
    <mergeCell ref="E489:H489"/>
    <mergeCell ref="E490:H490"/>
    <mergeCell ref="E496:H496"/>
    <mergeCell ref="E498:H498"/>
    <mergeCell ref="E500:H500"/>
    <mergeCell ref="E491:H491"/>
    <mergeCell ref="E492:H492"/>
    <mergeCell ref="E494:H494"/>
    <mergeCell ref="E495:H495"/>
    <mergeCell ref="E497:H497"/>
    <mergeCell ref="E501:H501"/>
    <mergeCell ref="E515:H515"/>
    <mergeCell ref="E513:H513"/>
    <mergeCell ref="E493:H493"/>
    <mergeCell ref="E499:H499"/>
    <mergeCell ref="E536:H536"/>
    <mergeCell ref="E537:H537"/>
    <mergeCell ref="E538:H538"/>
    <mergeCell ref="E531:H531"/>
    <mergeCell ref="E532:H532"/>
    <mergeCell ref="E533:H533"/>
    <mergeCell ref="E534:H534"/>
    <mergeCell ref="E535:H535"/>
    <mergeCell ref="E524:H524"/>
    <mergeCell ref="E525:H525"/>
    <mergeCell ref="E527:H527"/>
    <mergeCell ref="E529:H529"/>
    <mergeCell ref="E530:H530"/>
    <mergeCell ref="E519:H519"/>
    <mergeCell ref="E520:H520"/>
    <mergeCell ref="E521:H521"/>
    <mergeCell ref="E522:H522"/>
    <mergeCell ref="E523:H523"/>
    <mergeCell ref="E526:H526"/>
    <mergeCell ref="E539:H539"/>
    <mergeCell ref="E556:H556"/>
    <mergeCell ref="E557:H557"/>
    <mergeCell ref="E558:H558"/>
    <mergeCell ref="E560:H560"/>
    <mergeCell ref="E561:H561"/>
    <mergeCell ref="E551:H551"/>
    <mergeCell ref="E552:H552"/>
    <mergeCell ref="E553:H553"/>
    <mergeCell ref="E554:H554"/>
    <mergeCell ref="E555:H555"/>
    <mergeCell ref="E546:H546"/>
    <mergeCell ref="E547:H547"/>
    <mergeCell ref="E548:H548"/>
    <mergeCell ref="E549:H549"/>
    <mergeCell ref="E550:H550"/>
    <mergeCell ref="E544:H544"/>
    <mergeCell ref="E545:H545"/>
    <mergeCell ref="E542:H542"/>
    <mergeCell ref="E543:H543"/>
    <mergeCell ref="E576:H576"/>
    <mergeCell ref="E577:H577"/>
    <mergeCell ref="E578:H578"/>
    <mergeCell ref="E580:H580"/>
    <mergeCell ref="E569:H569"/>
    <mergeCell ref="E570:H570"/>
    <mergeCell ref="E571:H571"/>
    <mergeCell ref="E572:H572"/>
    <mergeCell ref="E574:H574"/>
    <mergeCell ref="E562:H562"/>
    <mergeCell ref="E563:H563"/>
    <mergeCell ref="E566:H566"/>
    <mergeCell ref="E567:H567"/>
    <mergeCell ref="E568:H568"/>
    <mergeCell ref="E564:H564"/>
    <mergeCell ref="E565:H565"/>
    <mergeCell ref="E598:H598"/>
    <mergeCell ref="E575:H575"/>
    <mergeCell ref="E581:H581"/>
    <mergeCell ref="E579:H579"/>
    <mergeCell ref="E599:H599"/>
    <mergeCell ref="E600:H600"/>
    <mergeCell ref="E601:H601"/>
    <mergeCell ref="E602:H602"/>
    <mergeCell ref="E593:H593"/>
    <mergeCell ref="E594:H594"/>
    <mergeCell ref="E595:H595"/>
    <mergeCell ref="E596:H596"/>
    <mergeCell ref="E597:H597"/>
    <mergeCell ref="E587:H587"/>
    <mergeCell ref="E589:H589"/>
    <mergeCell ref="E590:H590"/>
    <mergeCell ref="E591:H591"/>
    <mergeCell ref="E592:H592"/>
    <mergeCell ref="E582:H582"/>
    <mergeCell ref="E583:H583"/>
    <mergeCell ref="E584:H584"/>
    <mergeCell ref="E585:H585"/>
    <mergeCell ref="E586:H586"/>
    <mergeCell ref="E588:H588"/>
    <mergeCell ref="E618:H618"/>
    <mergeCell ref="E619:H619"/>
    <mergeCell ref="E620:H620"/>
    <mergeCell ref="E623:H623"/>
    <mergeCell ref="E624:H624"/>
    <mergeCell ref="E613:H613"/>
    <mergeCell ref="E614:H614"/>
    <mergeCell ref="E615:H615"/>
    <mergeCell ref="E616:H616"/>
    <mergeCell ref="E617:H617"/>
    <mergeCell ref="E608:H608"/>
    <mergeCell ref="E609:H609"/>
    <mergeCell ref="E610:H610"/>
    <mergeCell ref="E611:H611"/>
    <mergeCell ref="E612:H612"/>
    <mergeCell ref="E603:H603"/>
    <mergeCell ref="E604:H604"/>
    <mergeCell ref="E605:H605"/>
    <mergeCell ref="E606:H606"/>
    <mergeCell ref="E607:H607"/>
    <mergeCell ref="E650:H650"/>
    <mergeCell ref="E652:H652"/>
    <mergeCell ref="E653:H653"/>
    <mergeCell ref="E654:H654"/>
    <mergeCell ref="E656:H656"/>
    <mergeCell ref="E635:H635"/>
    <mergeCell ref="E636:H636"/>
    <mergeCell ref="E640:H640"/>
    <mergeCell ref="E643:H643"/>
    <mergeCell ref="E649:H649"/>
    <mergeCell ref="E630:H630"/>
    <mergeCell ref="E631:H631"/>
    <mergeCell ref="E632:H632"/>
    <mergeCell ref="E633:H633"/>
    <mergeCell ref="E634:H634"/>
    <mergeCell ref="E625:H625"/>
    <mergeCell ref="E626:H626"/>
    <mergeCell ref="E627:H627"/>
    <mergeCell ref="E628:H628"/>
    <mergeCell ref="E629:H629"/>
    <mergeCell ref="E638:H638"/>
    <mergeCell ref="E639:H639"/>
    <mergeCell ref="E651:H651"/>
    <mergeCell ref="E655:H655"/>
    <mergeCell ref="E646:H646"/>
    <mergeCell ref="E647:H647"/>
    <mergeCell ref="E648:H648"/>
    <mergeCell ref="E641:H641"/>
    <mergeCell ref="E675:H675"/>
    <mergeCell ref="E676:H676"/>
    <mergeCell ref="E677:H677"/>
    <mergeCell ref="E678:H678"/>
    <mergeCell ref="E679:H679"/>
    <mergeCell ref="E668:H668"/>
    <mergeCell ref="E670:H670"/>
    <mergeCell ref="E671:H671"/>
    <mergeCell ref="E673:H673"/>
    <mergeCell ref="E674:H674"/>
    <mergeCell ref="E663:H663"/>
    <mergeCell ref="E664:H664"/>
    <mergeCell ref="E665:H665"/>
    <mergeCell ref="E666:H666"/>
    <mergeCell ref="E667:H667"/>
    <mergeCell ref="E657:H657"/>
    <mergeCell ref="E658:H658"/>
    <mergeCell ref="E659:H659"/>
    <mergeCell ref="E660:H660"/>
    <mergeCell ref="E661:H661"/>
    <mergeCell ref="E669:H669"/>
    <mergeCell ref="E672:H672"/>
    <mergeCell ref="E698:H698"/>
    <mergeCell ref="E700:H700"/>
    <mergeCell ref="E701:H701"/>
    <mergeCell ref="E702:H702"/>
    <mergeCell ref="E703:H703"/>
    <mergeCell ref="E693:H693"/>
    <mergeCell ref="E694:H694"/>
    <mergeCell ref="E695:H695"/>
    <mergeCell ref="E696:H696"/>
    <mergeCell ref="E697:H697"/>
    <mergeCell ref="E688:H688"/>
    <mergeCell ref="E689:H689"/>
    <mergeCell ref="E690:H690"/>
    <mergeCell ref="E691:H691"/>
    <mergeCell ref="E692:H692"/>
    <mergeCell ref="E680:H680"/>
    <mergeCell ref="E681:H681"/>
    <mergeCell ref="E682:H682"/>
    <mergeCell ref="E686:H686"/>
    <mergeCell ref="E687:H687"/>
    <mergeCell ref="E699:H699"/>
    <mergeCell ref="E683:H683"/>
    <mergeCell ref="E684:H684"/>
    <mergeCell ref="E685:H685"/>
    <mergeCell ref="E720:H720"/>
    <mergeCell ref="E721:H721"/>
    <mergeCell ref="E722:H722"/>
    <mergeCell ref="E723:H723"/>
    <mergeCell ref="E724:H724"/>
    <mergeCell ref="E714:H714"/>
    <mergeCell ref="E715:H715"/>
    <mergeCell ref="E718:H718"/>
    <mergeCell ref="E719:H719"/>
    <mergeCell ref="E709:H709"/>
    <mergeCell ref="E710:H710"/>
    <mergeCell ref="E711:H711"/>
    <mergeCell ref="E712:H712"/>
    <mergeCell ref="E713:H713"/>
    <mergeCell ref="E704:H704"/>
    <mergeCell ref="E705:H705"/>
    <mergeCell ref="E706:H706"/>
    <mergeCell ref="E707:H707"/>
    <mergeCell ref="E708:H708"/>
    <mergeCell ref="E716:H716"/>
    <mergeCell ref="E717:H717"/>
    <mergeCell ref="E740:H740"/>
    <mergeCell ref="E741:H741"/>
    <mergeCell ref="E742:H742"/>
    <mergeCell ref="E743:H743"/>
    <mergeCell ref="E744:H744"/>
    <mergeCell ref="E735:H735"/>
    <mergeCell ref="E736:H736"/>
    <mergeCell ref="E737:H737"/>
    <mergeCell ref="E738:H738"/>
    <mergeCell ref="E739:H739"/>
    <mergeCell ref="E730:H730"/>
    <mergeCell ref="E731:H731"/>
    <mergeCell ref="E732:H732"/>
    <mergeCell ref="E733:H733"/>
    <mergeCell ref="E734:H734"/>
    <mergeCell ref="E725:H725"/>
    <mergeCell ref="E726:H726"/>
    <mergeCell ref="E727:H727"/>
    <mergeCell ref="E728:H728"/>
    <mergeCell ref="E729:H729"/>
    <mergeCell ref="E760:H760"/>
    <mergeCell ref="E762:H762"/>
    <mergeCell ref="E763:H763"/>
    <mergeCell ref="E764:H764"/>
    <mergeCell ref="E765:H765"/>
    <mergeCell ref="E755:H755"/>
    <mergeCell ref="E756:H756"/>
    <mergeCell ref="E757:H757"/>
    <mergeCell ref="E758:H758"/>
    <mergeCell ref="E759:H759"/>
    <mergeCell ref="E750:H750"/>
    <mergeCell ref="E751:H751"/>
    <mergeCell ref="E752:H752"/>
    <mergeCell ref="E753:H753"/>
    <mergeCell ref="E754:H754"/>
    <mergeCell ref="E745:H745"/>
    <mergeCell ref="E746:H746"/>
    <mergeCell ref="E747:H747"/>
    <mergeCell ref="E748:H748"/>
    <mergeCell ref="E749:H749"/>
    <mergeCell ref="E761:H761"/>
    <mergeCell ref="E784:H784"/>
    <mergeCell ref="E785:H785"/>
    <mergeCell ref="E786:H786"/>
    <mergeCell ref="E787:H787"/>
    <mergeCell ref="E788:H788"/>
    <mergeCell ref="E779:H779"/>
    <mergeCell ref="E780:H780"/>
    <mergeCell ref="E781:H781"/>
    <mergeCell ref="E782:H782"/>
    <mergeCell ref="E783:H783"/>
    <mergeCell ref="E774:H774"/>
    <mergeCell ref="E775:H775"/>
    <mergeCell ref="E776:H776"/>
    <mergeCell ref="E777:H777"/>
    <mergeCell ref="E778:H778"/>
    <mergeCell ref="E766:H766"/>
    <mergeCell ref="E767:H767"/>
    <mergeCell ref="E769:H769"/>
    <mergeCell ref="E771:H771"/>
    <mergeCell ref="E773:H773"/>
    <mergeCell ref="E770:H770"/>
    <mergeCell ref="E772:H772"/>
    <mergeCell ref="E807:H807"/>
    <mergeCell ref="E808:H808"/>
    <mergeCell ref="E809:H809"/>
    <mergeCell ref="E810:H810"/>
    <mergeCell ref="E811:H811"/>
    <mergeCell ref="E801:H801"/>
    <mergeCell ref="E802:H802"/>
    <mergeCell ref="E803:H803"/>
    <mergeCell ref="E804:H804"/>
    <mergeCell ref="E805:H805"/>
    <mergeCell ref="E795:H795"/>
    <mergeCell ref="E796:H796"/>
    <mergeCell ref="E797:H797"/>
    <mergeCell ref="E798:H798"/>
    <mergeCell ref="E799:H799"/>
    <mergeCell ref="E789:H789"/>
    <mergeCell ref="E790:H790"/>
    <mergeCell ref="E791:H791"/>
    <mergeCell ref="E793:H793"/>
    <mergeCell ref="E794:H794"/>
    <mergeCell ref="E806:H806"/>
    <mergeCell ref="E800:H800"/>
    <mergeCell ref="E792:H792"/>
    <mergeCell ref="E828:H828"/>
    <mergeCell ref="E829:H829"/>
    <mergeCell ref="E830:H830"/>
    <mergeCell ref="E831:H831"/>
    <mergeCell ref="E832:H832"/>
    <mergeCell ref="E822:H822"/>
    <mergeCell ref="E823:H823"/>
    <mergeCell ref="E825:H825"/>
    <mergeCell ref="E826:H826"/>
    <mergeCell ref="E827:H827"/>
    <mergeCell ref="E817:H817"/>
    <mergeCell ref="E818:H818"/>
    <mergeCell ref="E819:H819"/>
    <mergeCell ref="E820:H820"/>
    <mergeCell ref="E821:H821"/>
    <mergeCell ref="E812:H812"/>
    <mergeCell ref="E813:H813"/>
    <mergeCell ref="E814:H814"/>
    <mergeCell ref="E815:H815"/>
    <mergeCell ref="E816:H816"/>
    <mergeCell ref="E824:H824"/>
    <mergeCell ref="E852:H852"/>
    <mergeCell ref="E853:H853"/>
    <mergeCell ref="E855:H855"/>
    <mergeCell ref="E856:H856"/>
    <mergeCell ref="E857:H857"/>
    <mergeCell ref="E847:H847"/>
    <mergeCell ref="E848:H848"/>
    <mergeCell ref="E849:H849"/>
    <mergeCell ref="E850:H850"/>
    <mergeCell ref="E851:H851"/>
    <mergeCell ref="E842:H842"/>
    <mergeCell ref="E843:H843"/>
    <mergeCell ref="E844:H844"/>
    <mergeCell ref="E845:H845"/>
    <mergeCell ref="E846:H846"/>
    <mergeCell ref="E833:H833"/>
    <mergeCell ref="E836:H836"/>
    <mergeCell ref="E838:H838"/>
    <mergeCell ref="E839:H839"/>
    <mergeCell ref="E841:H841"/>
    <mergeCell ref="E834:H834"/>
    <mergeCell ref="E835:H835"/>
    <mergeCell ref="E837:H837"/>
    <mergeCell ref="E840:H840"/>
    <mergeCell ref="E854:H854"/>
    <mergeCell ref="E876:H876"/>
    <mergeCell ref="E877:H877"/>
    <mergeCell ref="E878:H878"/>
    <mergeCell ref="E879:H879"/>
    <mergeCell ref="E880:H880"/>
    <mergeCell ref="E871:H871"/>
    <mergeCell ref="E872:H872"/>
    <mergeCell ref="E873:H873"/>
    <mergeCell ref="E874:H874"/>
    <mergeCell ref="E875:H875"/>
    <mergeCell ref="E866:H866"/>
    <mergeCell ref="E867:H867"/>
    <mergeCell ref="E868:H868"/>
    <mergeCell ref="E869:H869"/>
    <mergeCell ref="E870:H870"/>
    <mergeCell ref="E858:H858"/>
    <mergeCell ref="E859:H859"/>
    <mergeCell ref="E862:H862"/>
    <mergeCell ref="E863:H863"/>
    <mergeCell ref="E865:H865"/>
    <mergeCell ref="E861:H861"/>
    <mergeCell ref="E860:H860"/>
    <mergeCell ref="E864:H864"/>
    <mergeCell ref="E896:H896"/>
    <mergeCell ref="E897:H897"/>
    <mergeCell ref="E898:H898"/>
    <mergeCell ref="E899:H899"/>
    <mergeCell ref="E900:H900"/>
    <mergeCell ref="E891:H891"/>
    <mergeCell ref="E892:H892"/>
    <mergeCell ref="E893:H893"/>
    <mergeCell ref="E894:H894"/>
    <mergeCell ref="E895:H895"/>
    <mergeCell ref="E886:H886"/>
    <mergeCell ref="E887:H887"/>
    <mergeCell ref="E888:H888"/>
    <mergeCell ref="E889:H889"/>
    <mergeCell ref="E890:H890"/>
    <mergeCell ref="E881:H881"/>
    <mergeCell ref="E882:H882"/>
    <mergeCell ref="E883:H883"/>
    <mergeCell ref="E884:H884"/>
    <mergeCell ref="E885:H885"/>
    <mergeCell ref="E919:H919"/>
    <mergeCell ref="E920:H920"/>
    <mergeCell ref="E911:H911"/>
    <mergeCell ref="E912:H912"/>
    <mergeCell ref="E913:H913"/>
    <mergeCell ref="E914:H914"/>
    <mergeCell ref="E915:H915"/>
    <mergeCell ref="E906:H906"/>
    <mergeCell ref="E907:H907"/>
    <mergeCell ref="E908:H908"/>
    <mergeCell ref="E909:H909"/>
    <mergeCell ref="E910:H910"/>
    <mergeCell ref="E901:H901"/>
    <mergeCell ref="E902:H902"/>
    <mergeCell ref="E903:H903"/>
    <mergeCell ref="E904:H904"/>
    <mergeCell ref="E905:H905"/>
    <mergeCell ref="E916:H916"/>
    <mergeCell ref="E917:H917"/>
    <mergeCell ref="E918:H918"/>
    <mergeCell ref="E936:H936"/>
    <mergeCell ref="E937:H937"/>
    <mergeCell ref="E938:H938"/>
    <mergeCell ref="E939:H939"/>
    <mergeCell ref="E941:H941"/>
    <mergeCell ref="E931:H931"/>
    <mergeCell ref="E932:H932"/>
    <mergeCell ref="E933:H933"/>
    <mergeCell ref="E934:H934"/>
    <mergeCell ref="E935:H935"/>
    <mergeCell ref="E926:H926"/>
    <mergeCell ref="E927:H927"/>
    <mergeCell ref="E928:H928"/>
    <mergeCell ref="E929:H929"/>
    <mergeCell ref="E930:H930"/>
    <mergeCell ref="E921:H921"/>
    <mergeCell ref="E922:H922"/>
    <mergeCell ref="E923:H923"/>
    <mergeCell ref="E924:H924"/>
    <mergeCell ref="E925:H925"/>
    <mergeCell ref="E940:H940"/>
    <mergeCell ref="E330:H330"/>
    <mergeCell ref="E331:H331"/>
    <mergeCell ref="E332:H332"/>
    <mergeCell ref="E333:H333"/>
    <mergeCell ref="E323:H323"/>
    <mergeCell ref="E325:H325"/>
    <mergeCell ref="E326:H326"/>
    <mergeCell ref="E327:H327"/>
    <mergeCell ref="E328:H328"/>
    <mergeCell ref="E318:H318"/>
    <mergeCell ref="E319:H319"/>
    <mergeCell ref="E320:H320"/>
    <mergeCell ref="N100:P100"/>
    <mergeCell ref="N101:P101"/>
    <mergeCell ref="N102:P102"/>
    <mergeCell ref="N103:P103"/>
    <mergeCell ref="N104:P104"/>
    <mergeCell ref="E100:H100"/>
    <mergeCell ref="E101:H101"/>
    <mergeCell ref="E102:H102"/>
    <mergeCell ref="E103:H103"/>
    <mergeCell ref="E321:H321"/>
    <mergeCell ref="E322:H322"/>
    <mergeCell ref="E313:H313"/>
    <mergeCell ref="E314:H314"/>
    <mergeCell ref="E315:H315"/>
    <mergeCell ref="E316:H316"/>
    <mergeCell ref="E317:H317"/>
    <mergeCell ref="E308:H308"/>
    <mergeCell ref="E309:H309"/>
    <mergeCell ref="E310:H310"/>
    <mergeCell ref="E311:H311"/>
    <mergeCell ref="E329:H329"/>
    <mergeCell ref="N95:P95"/>
    <mergeCell ref="N96:P96"/>
    <mergeCell ref="N97:P97"/>
    <mergeCell ref="N98:P98"/>
    <mergeCell ref="N99:P99"/>
    <mergeCell ref="N90:P90"/>
    <mergeCell ref="N91:P91"/>
    <mergeCell ref="N92:P92"/>
    <mergeCell ref="N93:P93"/>
    <mergeCell ref="N94:P94"/>
    <mergeCell ref="N86:P86"/>
    <mergeCell ref="E94:H94"/>
    <mergeCell ref="E95:H95"/>
    <mergeCell ref="E96:H96"/>
    <mergeCell ref="E97:H97"/>
    <mergeCell ref="N131:P131"/>
    <mergeCell ref="N132:P132"/>
    <mergeCell ref="N133:P133"/>
    <mergeCell ref="N134:P134"/>
    <mergeCell ref="N135:P135"/>
    <mergeCell ref="N183:P183"/>
    <mergeCell ref="N119:P119"/>
    <mergeCell ref="N120:P120"/>
    <mergeCell ref="N121:P121"/>
    <mergeCell ref="N122:P122"/>
    <mergeCell ref="N158:P158"/>
    <mergeCell ref="N159:P159"/>
    <mergeCell ref="N160:P160"/>
    <mergeCell ref="N161:P161"/>
    <mergeCell ref="N146:P146"/>
    <mergeCell ref="N147:P147"/>
    <mergeCell ref="N130:P130"/>
    <mergeCell ref="N165:P165"/>
    <mergeCell ref="N166:P166"/>
    <mergeCell ref="N153:P153"/>
    <mergeCell ref="N154:P154"/>
    <mergeCell ref="N155:P155"/>
    <mergeCell ref="N156:P156"/>
    <mergeCell ref="N157:P157"/>
    <mergeCell ref="N148:P148"/>
    <mergeCell ref="N149:P149"/>
    <mergeCell ref="N152:P152"/>
    <mergeCell ref="N141:P141"/>
    <mergeCell ref="N142:P142"/>
    <mergeCell ref="N143:P143"/>
    <mergeCell ref="N144:P144"/>
    <mergeCell ref="N145:P145"/>
    <mergeCell ref="N136:P136"/>
    <mergeCell ref="N137:P137"/>
    <mergeCell ref="N138:P138"/>
    <mergeCell ref="N139:P139"/>
    <mergeCell ref="N140:P140"/>
    <mergeCell ref="N193:P193"/>
    <mergeCell ref="N194:P194"/>
    <mergeCell ref="N195:P195"/>
    <mergeCell ref="N196:P196"/>
    <mergeCell ref="N197:P197"/>
    <mergeCell ref="N188:P188"/>
    <mergeCell ref="N189:P189"/>
    <mergeCell ref="N190:P190"/>
    <mergeCell ref="N191:P191"/>
    <mergeCell ref="N192:P192"/>
    <mergeCell ref="N184:P184"/>
    <mergeCell ref="N185:P185"/>
    <mergeCell ref="N186:P186"/>
    <mergeCell ref="N187:P187"/>
    <mergeCell ref="N62:P62"/>
    <mergeCell ref="N178:P178"/>
    <mergeCell ref="N180:P180"/>
    <mergeCell ref="N181:P181"/>
    <mergeCell ref="N182:P182"/>
    <mergeCell ref="N172:P172"/>
    <mergeCell ref="N173:P173"/>
    <mergeCell ref="N174:P174"/>
    <mergeCell ref="N175:P175"/>
    <mergeCell ref="N179:P179"/>
    <mergeCell ref="N167:P167"/>
    <mergeCell ref="N168:P168"/>
    <mergeCell ref="N169:P169"/>
    <mergeCell ref="N170:P170"/>
    <mergeCell ref="N171:P171"/>
    <mergeCell ref="N162:P162"/>
    <mergeCell ref="N163:P163"/>
    <mergeCell ref="N164:P164"/>
    <mergeCell ref="N215:P215"/>
    <mergeCell ref="N216:P216"/>
    <mergeCell ref="N217:P217"/>
    <mergeCell ref="N218:P218"/>
    <mergeCell ref="N219:P219"/>
    <mergeCell ref="N209:P209"/>
    <mergeCell ref="N210:P210"/>
    <mergeCell ref="N211:P211"/>
    <mergeCell ref="N212:P212"/>
    <mergeCell ref="N213:P213"/>
    <mergeCell ref="N203:P203"/>
    <mergeCell ref="N204:P204"/>
    <mergeCell ref="N205:P205"/>
    <mergeCell ref="N207:P207"/>
    <mergeCell ref="N208:P208"/>
    <mergeCell ref="N198:P198"/>
    <mergeCell ref="N199:P199"/>
    <mergeCell ref="N200:P200"/>
    <mergeCell ref="N201:P201"/>
    <mergeCell ref="N202:P202"/>
    <mergeCell ref="N235:P235"/>
    <mergeCell ref="N236:P236"/>
    <mergeCell ref="N237:P237"/>
    <mergeCell ref="N238:P238"/>
    <mergeCell ref="N239:P239"/>
    <mergeCell ref="N229:P229"/>
    <mergeCell ref="N230:P230"/>
    <mergeCell ref="N231:P231"/>
    <mergeCell ref="N232:P232"/>
    <mergeCell ref="N234:P234"/>
    <mergeCell ref="N224:P224"/>
    <mergeCell ref="N225:P225"/>
    <mergeCell ref="N226:P226"/>
    <mergeCell ref="N227:P227"/>
    <mergeCell ref="N228:P228"/>
    <mergeCell ref="N220:P220"/>
    <mergeCell ref="N221:P221"/>
    <mergeCell ref="N222:P222"/>
    <mergeCell ref="N223:P223"/>
    <mergeCell ref="N255:P255"/>
    <mergeCell ref="N256:P256"/>
    <mergeCell ref="N257:P257"/>
    <mergeCell ref="N258:P258"/>
    <mergeCell ref="N261:P261"/>
    <mergeCell ref="N250:P250"/>
    <mergeCell ref="N251:P251"/>
    <mergeCell ref="N252:P252"/>
    <mergeCell ref="N253:P253"/>
    <mergeCell ref="N254:P254"/>
    <mergeCell ref="N245:P245"/>
    <mergeCell ref="N246:P246"/>
    <mergeCell ref="N247:P247"/>
    <mergeCell ref="N248:P248"/>
    <mergeCell ref="N249:P249"/>
    <mergeCell ref="N240:P240"/>
    <mergeCell ref="N241:P241"/>
    <mergeCell ref="N242:P242"/>
    <mergeCell ref="N243:P243"/>
    <mergeCell ref="N244:P244"/>
    <mergeCell ref="N277:P277"/>
    <mergeCell ref="N278:P278"/>
    <mergeCell ref="N279:P279"/>
    <mergeCell ref="N280:P280"/>
    <mergeCell ref="N281:P281"/>
    <mergeCell ref="N272:P272"/>
    <mergeCell ref="N273:P273"/>
    <mergeCell ref="N274:P274"/>
    <mergeCell ref="N275:P275"/>
    <mergeCell ref="N276:P276"/>
    <mergeCell ref="N267:P267"/>
    <mergeCell ref="N268:P268"/>
    <mergeCell ref="N269:P269"/>
    <mergeCell ref="N270:P270"/>
    <mergeCell ref="N271:P271"/>
    <mergeCell ref="N262:P262"/>
    <mergeCell ref="N263:P263"/>
    <mergeCell ref="N264:P264"/>
    <mergeCell ref="N265:P265"/>
    <mergeCell ref="N266:P266"/>
    <mergeCell ref="N302:P302"/>
    <mergeCell ref="N303:P303"/>
    <mergeCell ref="N304:P304"/>
    <mergeCell ref="N305:P305"/>
    <mergeCell ref="N306:P306"/>
    <mergeCell ref="N296:P296"/>
    <mergeCell ref="N298:P298"/>
    <mergeCell ref="N299:P299"/>
    <mergeCell ref="N300:P300"/>
    <mergeCell ref="N301:P301"/>
    <mergeCell ref="N288:P288"/>
    <mergeCell ref="N290:P290"/>
    <mergeCell ref="N291:P291"/>
    <mergeCell ref="N293:P293"/>
    <mergeCell ref="N295:P295"/>
    <mergeCell ref="N282:P282"/>
    <mergeCell ref="N284:P284"/>
    <mergeCell ref="N285:P285"/>
    <mergeCell ref="N286:P286"/>
    <mergeCell ref="N287:P287"/>
    <mergeCell ref="N283:P283"/>
    <mergeCell ref="N292:P292"/>
    <mergeCell ref="N294:P294"/>
    <mergeCell ref="N289:P289"/>
    <mergeCell ref="N297:P297"/>
    <mergeCell ref="N322:P322"/>
    <mergeCell ref="N323:P323"/>
    <mergeCell ref="N325:P325"/>
    <mergeCell ref="N326:P326"/>
    <mergeCell ref="N327:P327"/>
    <mergeCell ref="N317:P317"/>
    <mergeCell ref="N318:P318"/>
    <mergeCell ref="N319:P319"/>
    <mergeCell ref="N320:P320"/>
    <mergeCell ref="N321:P321"/>
    <mergeCell ref="N312:P312"/>
    <mergeCell ref="N313:P313"/>
    <mergeCell ref="N314:P314"/>
    <mergeCell ref="N315:P315"/>
    <mergeCell ref="N316:P316"/>
    <mergeCell ref="N307:P307"/>
    <mergeCell ref="N308:P308"/>
    <mergeCell ref="N309:P309"/>
    <mergeCell ref="N310:P310"/>
    <mergeCell ref="N311:P311"/>
    <mergeCell ref="N344:P344"/>
    <mergeCell ref="N345:P345"/>
    <mergeCell ref="N346:P346"/>
    <mergeCell ref="N347:P347"/>
    <mergeCell ref="N348:P348"/>
    <mergeCell ref="N339:P339"/>
    <mergeCell ref="N340:P340"/>
    <mergeCell ref="N341:P341"/>
    <mergeCell ref="N342:P342"/>
    <mergeCell ref="N343:P343"/>
    <mergeCell ref="N333:P333"/>
    <mergeCell ref="N334:P334"/>
    <mergeCell ref="N335:P335"/>
    <mergeCell ref="N337:P337"/>
    <mergeCell ref="N338:P338"/>
    <mergeCell ref="N328:P328"/>
    <mergeCell ref="N329:P329"/>
    <mergeCell ref="N330:P330"/>
    <mergeCell ref="N331:P331"/>
    <mergeCell ref="N332:P332"/>
    <mergeCell ref="N366:P366"/>
    <mergeCell ref="N367:P367"/>
    <mergeCell ref="N368:P368"/>
    <mergeCell ref="N369:P369"/>
    <mergeCell ref="N370:P370"/>
    <mergeCell ref="N361:P361"/>
    <mergeCell ref="N362:P362"/>
    <mergeCell ref="N363:P363"/>
    <mergeCell ref="N364:P364"/>
    <mergeCell ref="N365:P365"/>
    <mergeCell ref="N356:P356"/>
    <mergeCell ref="N357:P357"/>
    <mergeCell ref="N358:P358"/>
    <mergeCell ref="N359:P359"/>
    <mergeCell ref="N360:P360"/>
    <mergeCell ref="N349:P349"/>
    <mergeCell ref="N353:P353"/>
    <mergeCell ref="N352:P352"/>
    <mergeCell ref="N354:P354"/>
    <mergeCell ref="N355:P355"/>
    <mergeCell ref="N395:P395"/>
    <mergeCell ref="N386:P386"/>
    <mergeCell ref="N387:P387"/>
    <mergeCell ref="N388:P388"/>
    <mergeCell ref="N389:P389"/>
    <mergeCell ref="N390:P390"/>
    <mergeCell ref="N381:P381"/>
    <mergeCell ref="N382:P382"/>
    <mergeCell ref="N383:P383"/>
    <mergeCell ref="N384:P384"/>
    <mergeCell ref="N385:P385"/>
    <mergeCell ref="N376:P376"/>
    <mergeCell ref="N377:P377"/>
    <mergeCell ref="N378:P378"/>
    <mergeCell ref="N379:P379"/>
    <mergeCell ref="N380:P380"/>
    <mergeCell ref="N371:P371"/>
    <mergeCell ref="N372:P372"/>
    <mergeCell ref="N373:P373"/>
    <mergeCell ref="N374:P374"/>
    <mergeCell ref="N375:P375"/>
    <mergeCell ref="N115:P115"/>
    <mergeCell ref="N425:P425"/>
    <mergeCell ref="N426:P426"/>
    <mergeCell ref="N418:P418"/>
    <mergeCell ref="N419:P419"/>
    <mergeCell ref="N420:P420"/>
    <mergeCell ref="N421:P421"/>
    <mergeCell ref="N422:P422"/>
    <mergeCell ref="N412:P412"/>
    <mergeCell ref="N413:P413"/>
    <mergeCell ref="N414:P414"/>
    <mergeCell ref="N415:P415"/>
    <mergeCell ref="N416:P416"/>
    <mergeCell ref="N407:P407"/>
    <mergeCell ref="N408:P408"/>
    <mergeCell ref="N409:P409"/>
    <mergeCell ref="N410:P410"/>
    <mergeCell ref="N411:P411"/>
    <mergeCell ref="N401:P401"/>
    <mergeCell ref="N402:P402"/>
    <mergeCell ref="N403:P403"/>
    <mergeCell ref="N404:P404"/>
    <mergeCell ref="N405:P405"/>
    <mergeCell ref="N396:P396"/>
    <mergeCell ref="N397:P397"/>
    <mergeCell ref="N398:P398"/>
    <mergeCell ref="N399:P399"/>
    <mergeCell ref="N400:P400"/>
    <mergeCell ref="N391:P391"/>
    <mergeCell ref="N392:P392"/>
    <mergeCell ref="N393:P393"/>
    <mergeCell ref="N394:P394"/>
    <mergeCell ref="N444:P444"/>
    <mergeCell ref="N445:P445"/>
    <mergeCell ref="N446:P446"/>
    <mergeCell ref="N447:P447"/>
    <mergeCell ref="N448:P448"/>
    <mergeCell ref="N438:P438"/>
    <mergeCell ref="N439:P439"/>
    <mergeCell ref="N441:P441"/>
    <mergeCell ref="N442:P442"/>
    <mergeCell ref="N443:P443"/>
    <mergeCell ref="N432:P432"/>
    <mergeCell ref="N433:P433"/>
    <mergeCell ref="N434:P434"/>
    <mergeCell ref="N435:P435"/>
    <mergeCell ref="N437:P437"/>
    <mergeCell ref="N427:P427"/>
    <mergeCell ref="N428:P428"/>
    <mergeCell ref="N429:P429"/>
    <mergeCell ref="N430:P430"/>
    <mergeCell ref="N431:P431"/>
    <mergeCell ref="N464:P464"/>
    <mergeCell ref="N465:P465"/>
    <mergeCell ref="N467:P467"/>
    <mergeCell ref="N468:P468"/>
    <mergeCell ref="N471:P471"/>
    <mergeCell ref="N459:P459"/>
    <mergeCell ref="N460:P460"/>
    <mergeCell ref="N461:P461"/>
    <mergeCell ref="N462:P462"/>
    <mergeCell ref="N463:P463"/>
    <mergeCell ref="N454:P454"/>
    <mergeCell ref="N455:P455"/>
    <mergeCell ref="N456:P456"/>
    <mergeCell ref="N457:P457"/>
    <mergeCell ref="N458:P458"/>
    <mergeCell ref="N449:P449"/>
    <mergeCell ref="N450:P450"/>
    <mergeCell ref="N451:P451"/>
    <mergeCell ref="N452:P452"/>
    <mergeCell ref="N453:P453"/>
    <mergeCell ref="N469:P469"/>
    <mergeCell ref="N470:P470"/>
    <mergeCell ref="N488:P488"/>
    <mergeCell ref="N489:P489"/>
    <mergeCell ref="N490:P490"/>
    <mergeCell ref="N496:P496"/>
    <mergeCell ref="N498:P498"/>
    <mergeCell ref="N482:P482"/>
    <mergeCell ref="N483:P483"/>
    <mergeCell ref="N485:P485"/>
    <mergeCell ref="N486:P486"/>
    <mergeCell ref="N487:P487"/>
    <mergeCell ref="N477:P477"/>
    <mergeCell ref="N478:P478"/>
    <mergeCell ref="N479:P479"/>
    <mergeCell ref="N480:P480"/>
    <mergeCell ref="N481:P481"/>
    <mergeCell ref="N472:P472"/>
    <mergeCell ref="N473:P473"/>
    <mergeCell ref="N474:P474"/>
    <mergeCell ref="N475:P475"/>
    <mergeCell ref="N476:P476"/>
    <mergeCell ref="N491:P491"/>
    <mergeCell ref="N492:P492"/>
    <mergeCell ref="N494:P494"/>
    <mergeCell ref="N495:P495"/>
    <mergeCell ref="N497:P497"/>
    <mergeCell ref="N484:P484"/>
    <mergeCell ref="N493:P493"/>
    <mergeCell ref="N511:P511"/>
    <mergeCell ref="N512:P512"/>
    <mergeCell ref="N514:P514"/>
    <mergeCell ref="N516:P516"/>
    <mergeCell ref="N517:P517"/>
    <mergeCell ref="N506:P506"/>
    <mergeCell ref="N507:P507"/>
    <mergeCell ref="N508:P508"/>
    <mergeCell ref="N509:P509"/>
    <mergeCell ref="N510:P510"/>
    <mergeCell ref="N500:P500"/>
    <mergeCell ref="N502:P502"/>
    <mergeCell ref="N503:P503"/>
    <mergeCell ref="N504:P504"/>
    <mergeCell ref="N505:P505"/>
    <mergeCell ref="N501:P501"/>
    <mergeCell ref="N515:P515"/>
    <mergeCell ref="N513:P513"/>
    <mergeCell ref="N530:P530"/>
    <mergeCell ref="N531:P531"/>
    <mergeCell ref="N532:P532"/>
    <mergeCell ref="N533:P533"/>
    <mergeCell ref="N534:P534"/>
    <mergeCell ref="N523:P523"/>
    <mergeCell ref="N524:P524"/>
    <mergeCell ref="N525:P525"/>
    <mergeCell ref="N527:P527"/>
    <mergeCell ref="N529:P529"/>
    <mergeCell ref="N526:P526"/>
    <mergeCell ref="N539:P539"/>
    <mergeCell ref="N555:P555"/>
    <mergeCell ref="N542:P542"/>
    <mergeCell ref="N518:P518"/>
    <mergeCell ref="N519:P519"/>
    <mergeCell ref="N520:P520"/>
    <mergeCell ref="N521:P521"/>
    <mergeCell ref="N522:P522"/>
    <mergeCell ref="N550:P550"/>
    <mergeCell ref="N551:P551"/>
    <mergeCell ref="N552:P552"/>
    <mergeCell ref="N553:P553"/>
    <mergeCell ref="N554:P554"/>
    <mergeCell ref="N545:P545"/>
    <mergeCell ref="N546:P546"/>
    <mergeCell ref="N547:P547"/>
    <mergeCell ref="N548:P548"/>
    <mergeCell ref="N549:P549"/>
    <mergeCell ref="N544:P544"/>
    <mergeCell ref="N543:P543"/>
    <mergeCell ref="N580:P580"/>
    <mergeCell ref="N582:P582"/>
    <mergeCell ref="N535:P535"/>
    <mergeCell ref="N536:P536"/>
    <mergeCell ref="N537:P537"/>
    <mergeCell ref="N538:P538"/>
    <mergeCell ref="N574:P574"/>
    <mergeCell ref="N576:P576"/>
    <mergeCell ref="N577:P577"/>
    <mergeCell ref="N578:P578"/>
    <mergeCell ref="N568:P568"/>
    <mergeCell ref="N569:P569"/>
    <mergeCell ref="N570:P570"/>
    <mergeCell ref="N571:P571"/>
    <mergeCell ref="N572:P572"/>
    <mergeCell ref="N561:P561"/>
    <mergeCell ref="N562:P562"/>
    <mergeCell ref="N563:P563"/>
    <mergeCell ref="N566:P566"/>
    <mergeCell ref="N567:P567"/>
    <mergeCell ref="N575:P575"/>
    <mergeCell ref="N581:P581"/>
    <mergeCell ref="N556:P556"/>
    <mergeCell ref="N557:P557"/>
    <mergeCell ref="N558:P558"/>
    <mergeCell ref="N560:P560"/>
    <mergeCell ref="N579:P579"/>
    <mergeCell ref="N597:P597"/>
    <mergeCell ref="N598:P598"/>
    <mergeCell ref="N599:P599"/>
    <mergeCell ref="N600:P600"/>
    <mergeCell ref="N601:P601"/>
    <mergeCell ref="N592:P592"/>
    <mergeCell ref="N593:P593"/>
    <mergeCell ref="N594:P594"/>
    <mergeCell ref="N595:P595"/>
    <mergeCell ref="N596:P596"/>
    <mergeCell ref="N586:P586"/>
    <mergeCell ref="N587:P587"/>
    <mergeCell ref="N589:P589"/>
    <mergeCell ref="N590:P590"/>
    <mergeCell ref="N591:P591"/>
    <mergeCell ref="N588:P588"/>
    <mergeCell ref="N583:P583"/>
    <mergeCell ref="N584:P584"/>
    <mergeCell ref="N585:P585"/>
    <mergeCell ref="N617:P617"/>
    <mergeCell ref="N618:P618"/>
    <mergeCell ref="N619:P619"/>
    <mergeCell ref="N620:P620"/>
    <mergeCell ref="N623:P623"/>
    <mergeCell ref="N612:P612"/>
    <mergeCell ref="N613:P613"/>
    <mergeCell ref="N614:P614"/>
    <mergeCell ref="N615:P615"/>
    <mergeCell ref="N616:P616"/>
    <mergeCell ref="N607:P607"/>
    <mergeCell ref="N608:P608"/>
    <mergeCell ref="N609:P609"/>
    <mergeCell ref="N610:P610"/>
    <mergeCell ref="N611:P611"/>
    <mergeCell ref="N602:P602"/>
    <mergeCell ref="N603:P603"/>
    <mergeCell ref="N604:P604"/>
    <mergeCell ref="N605:P605"/>
    <mergeCell ref="N606:P606"/>
    <mergeCell ref="N634:P634"/>
    <mergeCell ref="N635:P635"/>
    <mergeCell ref="N636:P636"/>
    <mergeCell ref="N640:P640"/>
    <mergeCell ref="N643:P643"/>
    <mergeCell ref="N638:P638"/>
    <mergeCell ref="N639:P639"/>
    <mergeCell ref="N629:P629"/>
    <mergeCell ref="N630:P630"/>
    <mergeCell ref="N631:P631"/>
    <mergeCell ref="N632:P632"/>
    <mergeCell ref="N633:P633"/>
    <mergeCell ref="N646:P646"/>
    <mergeCell ref="N647:P647"/>
    <mergeCell ref="N648:P648"/>
    <mergeCell ref="N624:P624"/>
    <mergeCell ref="N625:P625"/>
    <mergeCell ref="N626:P626"/>
    <mergeCell ref="N627:P627"/>
    <mergeCell ref="N628:P628"/>
    <mergeCell ref="N641:P641"/>
    <mergeCell ref="N661:P661"/>
    <mergeCell ref="N663:P663"/>
    <mergeCell ref="N664:P664"/>
    <mergeCell ref="N665:P665"/>
    <mergeCell ref="N666:P666"/>
    <mergeCell ref="N656:P656"/>
    <mergeCell ref="N657:P657"/>
    <mergeCell ref="N658:P658"/>
    <mergeCell ref="N659:P659"/>
    <mergeCell ref="N660:P660"/>
    <mergeCell ref="N669:P669"/>
    <mergeCell ref="N672:P672"/>
    <mergeCell ref="N649:P649"/>
    <mergeCell ref="N650:P650"/>
    <mergeCell ref="N652:P652"/>
    <mergeCell ref="N653:P653"/>
    <mergeCell ref="N654:P654"/>
    <mergeCell ref="N655:P655"/>
    <mergeCell ref="N687:P687"/>
    <mergeCell ref="N688:P688"/>
    <mergeCell ref="N689:P689"/>
    <mergeCell ref="N690:P690"/>
    <mergeCell ref="N691:P691"/>
    <mergeCell ref="N679:P679"/>
    <mergeCell ref="N680:P680"/>
    <mergeCell ref="N681:P681"/>
    <mergeCell ref="N682:P682"/>
    <mergeCell ref="N686:P686"/>
    <mergeCell ref="N699:P699"/>
    <mergeCell ref="N674:P674"/>
    <mergeCell ref="N675:P675"/>
    <mergeCell ref="N676:P676"/>
    <mergeCell ref="N677:P677"/>
    <mergeCell ref="N678:P678"/>
    <mergeCell ref="N667:P667"/>
    <mergeCell ref="N668:P668"/>
    <mergeCell ref="N670:P670"/>
    <mergeCell ref="N671:P671"/>
    <mergeCell ref="N673:P673"/>
    <mergeCell ref="N683:P683"/>
    <mergeCell ref="N684:P684"/>
    <mergeCell ref="N685:P685"/>
    <mergeCell ref="N708:P708"/>
    <mergeCell ref="N709:P709"/>
    <mergeCell ref="N710:P710"/>
    <mergeCell ref="N711:P711"/>
    <mergeCell ref="N712:P712"/>
    <mergeCell ref="N703:P703"/>
    <mergeCell ref="N704:P704"/>
    <mergeCell ref="N705:P705"/>
    <mergeCell ref="N706:P706"/>
    <mergeCell ref="N707:P707"/>
    <mergeCell ref="N716:P716"/>
    <mergeCell ref="N697:P697"/>
    <mergeCell ref="N698:P698"/>
    <mergeCell ref="N700:P700"/>
    <mergeCell ref="N701:P701"/>
    <mergeCell ref="N702:P702"/>
    <mergeCell ref="N692:P692"/>
    <mergeCell ref="N693:P693"/>
    <mergeCell ref="N694:P694"/>
    <mergeCell ref="N695:P695"/>
    <mergeCell ref="N696:P696"/>
    <mergeCell ref="N729:P729"/>
    <mergeCell ref="N730:P730"/>
    <mergeCell ref="N731:P731"/>
    <mergeCell ref="N732:P732"/>
    <mergeCell ref="N733:P733"/>
    <mergeCell ref="N724:P724"/>
    <mergeCell ref="N725:P725"/>
    <mergeCell ref="N726:P726"/>
    <mergeCell ref="N727:P727"/>
    <mergeCell ref="N728:P728"/>
    <mergeCell ref="N719:P719"/>
    <mergeCell ref="N720:P720"/>
    <mergeCell ref="N721:P721"/>
    <mergeCell ref="N722:P722"/>
    <mergeCell ref="N723:P723"/>
    <mergeCell ref="N713:P713"/>
    <mergeCell ref="N714:P714"/>
    <mergeCell ref="N715:P715"/>
    <mergeCell ref="N718:P718"/>
    <mergeCell ref="N717:P717"/>
    <mergeCell ref="N749:P749"/>
    <mergeCell ref="N750:P750"/>
    <mergeCell ref="N751:P751"/>
    <mergeCell ref="N752:P752"/>
    <mergeCell ref="N753:P753"/>
    <mergeCell ref="N744:P744"/>
    <mergeCell ref="N745:P745"/>
    <mergeCell ref="N746:P746"/>
    <mergeCell ref="N747:P747"/>
    <mergeCell ref="N748:P748"/>
    <mergeCell ref="N739:P739"/>
    <mergeCell ref="N740:P740"/>
    <mergeCell ref="N741:P741"/>
    <mergeCell ref="N742:P742"/>
    <mergeCell ref="N743:P743"/>
    <mergeCell ref="N734:P734"/>
    <mergeCell ref="N735:P735"/>
    <mergeCell ref="N736:P736"/>
    <mergeCell ref="N737:P737"/>
    <mergeCell ref="N738:P738"/>
    <mergeCell ref="N773:P773"/>
    <mergeCell ref="N774:P774"/>
    <mergeCell ref="N775:P775"/>
    <mergeCell ref="N776:P776"/>
    <mergeCell ref="N777:P777"/>
    <mergeCell ref="N765:P765"/>
    <mergeCell ref="N766:P766"/>
    <mergeCell ref="N767:P767"/>
    <mergeCell ref="N769:P769"/>
    <mergeCell ref="N771:P771"/>
    <mergeCell ref="N759:P759"/>
    <mergeCell ref="N760:P760"/>
    <mergeCell ref="N762:P762"/>
    <mergeCell ref="N763:P763"/>
    <mergeCell ref="N764:P764"/>
    <mergeCell ref="N754:P754"/>
    <mergeCell ref="N755:P755"/>
    <mergeCell ref="N756:P756"/>
    <mergeCell ref="N757:P757"/>
    <mergeCell ref="N758:P758"/>
    <mergeCell ref="N761:P761"/>
    <mergeCell ref="N770:P770"/>
    <mergeCell ref="N772:P772"/>
    <mergeCell ref="N794:P794"/>
    <mergeCell ref="N795:P795"/>
    <mergeCell ref="N796:P796"/>
    <mergeCell ref="N797:P797"/>
    <mergeCell ref="N798:P798"/>
    <mergeCell ref="N788:P788"/>
    <mergeCell ref="N789:P789"/>
    <mergeCell ref="N790:P790"/>
    <mergeCell ref="N791:P791"/>
    <mergeCell ref="N793:P793"/>
    <mergeCell ref="N783:P783"/>
    <mergeCell ref="N784:P784"/>
    <mergeCell ref="N785:P785"/>
    <mergeCell ref="N786:P786"/>
    <mergeCell ref="N787:P787"/>
    <mergeCell ref="N778:P778"/>
    <mergeCell ref="N779:P779"/>
    <mergeCell ref="N780:P780"/>
    <mergeCell ref="N781:P781"/>
    <mergeCell ref="N782:P782"/>
    <mergeCell ref="N792:P792"/>
    <mergeCell ref="N811:P811"/>
    <mergeCell ref="N812:P812"/>
    <mergeCell ref="N813:P813"/>
    <mergeCell ref="N814:P814"/>
    <mergeCell ref="N815:P815"/>
    <mergeCell ref="N824:P824"/>
    <mergeCell ref="N805:P805"/>
    <mergeCell ref="N807:P807"/>
    <mergeCell ref="N808:P808"/>
    <mergeCell ref="N809:P809"/>
    <mergeCell ref="N810:P810"/>
    <mergeCell ref="N799:P799"/>
    <mergeCell ref="N801:P801"/>
    <mergeCell ref="N802:P802"/>
    <mergeCell ref="N803:P803"/>
    <mergeCell ref="N804:P804"/>
    <mergeCell ref="N806:P806"/>
    <mergeCell ref="N800:P800"/>
    <mergeCell ref="N846:P846"/>
    <mergeCell ref="N847:P847"/>
    <mergeCell ref="N848:P848"/>
    <mergeCell ref="N849:P849"/>
    <mergeCell ref="N850:P850"/>
    <mergeCell ref="N861:P861"/>
    <mergeCell ref="N860:P860"/>
    <mergeCell ref="N831:P831"/>
    <mergeCell ref="N821:P821"/>
    <mergeCell ref="N822:P822"/>
    <mergeCell ref="N823:P823"/>
    <mergeCell ref="N825:P825"/>
    <mergeCell ref="N826:P826"/>
    <mergeCell ref="N837:P837"/>
    <mergeCell ref="N854:P854"/>
    <mergeCell ref="N816:P816"/>
    <mergeCell ref="N817:P817"/>
    <mergeCell ref="N818:P818"/>
    <mergeCell ref="N819:P819"/>
    <mergeCell ref="N820:P820"/>
    <mergeCell ref="N870:P870"/>
    <mergeCell ref="N871:P871"/>
    <mergeCell ref="N872:P872"/>
    <mergeCell ref="N873:P873"/>
    <mergeCell ref="N874:P874"/>
    <mergeCell ref="N865:P865"/>
    <mergeCell ref="N866:P866"/>
    <mergeCell ref="N867:P867"/>
    <mergeCell ref="N868:P868"/>
    <mergeCell ref="N869:P869"/>
    <mergeCell ref="N857:P857"/>
    <mergeCell ref="N858:P858"/>
    <mergeCell ref="N859:P859"/>
    <mergeCell ref="N862:P862"/>
    <mergeCell ref="N863:P863"/>
    <mergeCell ref="N851:P851"/>
    <mergeCell ref="N852:P852"/>
    <mergeCell ref="N853:P853"/>
    <mergeCell ref="N855:P855"/>
    <mergeCell ref="N856:P856"/>
    <mergeCell ref="N864:P864"/>
    <mergeCell ref="N890:P890"/>
    <mergeCell ref="N891:P891"/>
    <mergeCell ref="N892:P892"/>
    <mergeCell ref="N893:P893"/>
    <mergeCell ref="N894:P894"/>
    <mergeCell ref="N885:P885"/>
    <mergeCell ref="N886:P886"/>
    <mergeCell ref="N887:P887"/>
    <mergeCell ref="N888:P888"/>
    <mergeCell ref="N889:P889"/>
    <mergeCell ref="N880:P880"/>
    <mergeCell ref="N881:P881"/>
    <mergeCell ref="N882:P882"/>
    <mergeCell ref="N883:P883"/>
    <mergeCell ref="N884:P884"/>
    <mergeCell ref="N875:P875"/>
    <mergeCell ref="N876:P876"/>
    <mergeCell ref="N877:P877"/>
    <mergeCell ref="N878:P878"/>
    <mergeCell ref="N879:P879"/>
    <mergeCell ref="N902:P902"/>
    <mergeCell ref="N903:P903"/>
    <mergeCell ref="N904:P904"/>
    <mergeCell ref="N895:P895"/>
    <mergeCell ref="N896:P896"/>
    <mergeCell ref="N897:P897"/>
    <mergeCell ref="N926:P926"/>
    <mergeCell ref="N927:P927"/>
    <mergeCell ref="C11:P12"/>
    <mergeCell ref="D7:E7"/>
    <mergeCell ref="D8:E8"/>
    <mergeCell ref="D9:E9"/>
    <mergeCell ref="D10:E10"/>
    <mergeCell ref="N928:P928"/>
    <mergeCell ref="N929:P929"/>
    <mergeCell ref="N920:P920"/>
    <mergeCell ref="N921:P921"/>
    <mergeCell ref="N922:P922"/>
    <mergeCell ref="N923:P923"/>
    <mergeCell ref="N924:P924"/>
    <mergeCell ref="N915:P915"/>
    <mergeCell ref="N916:P916"/>
    <mergeCell ref="N917:P917"/>
    <mergeCell ref="N918:P918"/>
    <mergeCell ref="N919:P919"/>
    <mergeCell ref="N910:P910"/>
    <mergeCell ref="N911:P911"/>
    <mergeCell ref="N912:P912"/>
    <mergeCell ref="N913:P913"/>
    <mergeCell ref="N914:P914"/>
    <mergeCell ref="N898:P898"/>
    <mergeCell ref="N899:P899"/>
    <mergeCell ref="O946:P946"/>
    <mergeCell ref="E113:H113"/>
    <mergeCell ref="N113:P113"/>
    <mergeCell ref="C51:D51"/>
    <mergeCell ref="C53:D53"/>
    <mergeCell ref="C55:D55"/>
    <mergeCell ref="C52:D52"/>
    <mergeCell ref="C49:G49"/>
    <mergeCell ref="C50:D50"/>
    <mergeCell ref="C59:P59"/>
    <mergeCell ref="N941:P941"/>
    <mergeCell ref="N565:P565"/>
    <mergeCell ref="N835:P835"/>
    <mergeCell ref="N935:P935"/>
    <mergeCell ref="N936:P936"/>
    <mergeCell ref="N937:P937"/>
    <mergeCell ref="N938:P938"/>
    <mergeCell ref="N939:P939"/>
    <mergeCell ref="N930:P930"/>
    <mergeCell ref="N931:P931"/>
    <mergeCell ref="N932:P932"/>
    <mergeCell ref="N933:P933"/>
    <mergeCell ref="N934:P934"/>
    <mergeCell ref="N925:P925"/>
    <mergeCell ref="N840:P840"/>
    <mergeCell ref="N905:P905"/>
    <mergeCell ref="N906:P906"/>
    <mergeCell ref="N907:P907"/>
    <mergeCell ref="N908:P908"/>
    <mergeCell ref="N909:P909"/>
    <mergeCell ref="N900:P900"/>
    <mergeCell ref="N901:P901"/>
    <mergeCell ref="O959:P959"/>
    <mergeCell ref="M52:P54"/>
    <mergeCell ref="C54:D54"/>
    <mergeCell ref="M42:P42"/>
    <mergeCell ref="N39:P39"/>
    <mergeCell ref="M50:N50"/>
    <mergeCell ref="M44:N44"/>
    <mergeCell ref="M45:N45"/>
    <mergeCell ref="M46:N46"/>
    <mergeCell ref="M47:N47"/>
    <mergeCell ref="M48:N48"/>
    <mergeCell ref="M49:N49"/>
    <mergeCell ref="M51:N51"/>
    <mergeCell ref="O41:P41"/>
    <mergeCell ref="C61:P61"/>
    <mergeCell ref="M946:N946"/>
    <mergeCell ref="M959:N959"/>
    <mergeCell ref="N55:P55"/>
    <mergeCell ref="N841:P841"/>
    <mergeCell ref="N842:P842"/>
    <mergeCell ref="N843:P843"/>
    <mergeCell ref="N844:P844"/>
    <mergeCell ref="N845:P845"/>
    <mergeCell ref="N832:P832"/>
    <mergeCell ref="N833:P833"/>
    <mergeCell ref="N836:P836"/>
    <mergeCell ref="N838:P838"/>
    <mergeCell ref="N839:P839"/>
    <mergeCell ref="N827:P827"/>
    <mergeCell ref="N828:P828"/>
    <mergeCell ref="N829:P829"/>
    <mergeCell ref="N830:P830"/>
  </mergeCells>
  <phoneticPr fontId="3" type="noConversion"/>
  <dataValidations count="11">
    <dataValidation type="list" showErrorMessage="1" prompt=" " sqref="F27:F28 J27:J28 O27:O28 F43:F44 J43:J44" xr:uid="{82E6582F-B811-4FE4-8777-A36E5F63D458}">
      <formula1>"0,1,2,3,4,5,6,7,8,9,10,11,12,13,14,15,16,17,18,19,20"</formula1>
    </dataValidation>
    <dataValidation type="list" allowBlank="1" showInputMessage="1" showErrorMessage="1" sqref="I71:J71" xr:uid="{3CB548E8-1B87-4497-93A7-7F1C155E8D64}">
      <formula1>"1 case, 2 cases, 3 cases, 4 cases, 5 cases, 6 cases, 7 cases, 8 cases, 9 cases, 10 cases, 11 cases, 12 cases, 14 cases, 15 cases"</formula1>
    </dataValidation>
    <dataValidation type="custom" allowBlank="1" showInputMessage="1" showErrorMessage="1" error="Please enter a number that is a multiple of 6 (e.g., 6, 12, 18)." sqref="I338:J349 J566:J833 J179:J335 J79" xr:uid="{26F8A88D-A7D5-4DF7-A183-DF171B139779}">
      <formula1>MOD(I79,6)=0</formula1>
    </dataValidation>
    <dataValidation type="custom" allowBlank="1" showInputMessage="1" showErrorMessage="1" error="Please enter a number that is a multiple of 12 (e.g., 12, 24, 36)" sqref="I116:I175 I426:I563" xr:uid="{5A9F926B-2191-46D8-B656-09ADDDBF224F}">
      <formula1>MOD(I116,12)=0</formula1>
    </dataValidation>
    <dataValidation type="custom" allowBlank="1" showInputMessage="1" showErrorMessage="1" error="Please enter a number that is a multiple of 3 (e.g., 3, 6, 9)" sqref="I353:I422 I959 M947 N943 I836:I941" xr:uid="{758DB626-1445-4574-BBB0-AE8B0343F169}">
      <formula1>MOD(I353,3)=0</formula1>
    </dataValidation>
    <dataValidation type="custom" allowBlank="1" showInputMessage="1" showErrorMessage="1" error="Please enter a number that is a multiple of 3 (e.g., 3, 6, 9)." sqref="O943 M947 J959 J836:J941 J353:J422" xr:uid="{AE8C09C4-40C6-4B34-9E4C-2C01AAAC5548}">
      <formula1>MOD(J353,3)=0</formula1>
    </dataValidation>
    <dataValidation type="custom" allowBlank="1" showInputMessage="1" showErrorMessage="1" error="Please enter a number that is a multiple of 8 (e.g., 8, 16, 24)" sqref="J116:J175 J426:J563" xr:uid="{67F809D9-4704-48D6-BC62-4E4BE766DB0F}">
      <formula1>MOD(J116,8)=0</formula1>
    </dataValidation>
    <dataValidation type="list" allowBlank="1" showInputMessage="1" showErrorMessage="1" sqref="G51:G55" xr:uid="{E25C8F01-62FA-446C-B4A8-416D86D8EEBD}">
      <formula1>"0,1,2,3,4,5"</formula1>
    </dataValidation>
    <dataValidation type="list" allowBlank="1" showInputMessage="1" showErrorMessage="1" sqref="I63:I70 I73:I75" xr:uid="{59C1C0C8-A7C8-4F18-B57E-317AD7222BF9}">
      <formula1>"0 cases, 1 case, 2 cases, 3 cases, 4 cases, 5 cases, 6 cases, 7 cases, 8 cases, 9 cases, 10 cases, 11 cases, 12 cases, 14 cases, 15 cases, 16 cases, 17 cases, 18 cases, 19 cases, 20 cases"</formula1>
    </dataValidation>
    <dataValidation type="custom" allowBlank="1" showInputMessage="1" showErrorMessage="1" error="Please enter a number that is a multiple of 6 (e.g., 6, 12, 18, 24)" sqref="I179:I335" xr:uid="{B8F6F51B-EE78-4199-8AAF-3EA7287858E9}">
      <formula1>MOD(I179,6)=0</formula1>
    </dataValidation>
    <dataValidation type="custom" allowBlank="1" showInputMessage="1" showErrorMessage="1" error="Please enter a number that is a multiple of 6 (e.g.6, 12, 18, 24)" sqref="I566:I833 I79" xr:uid="{1AB23BBD-1503-476F-9D5C-BAAA6EFE3A6D}">
      <formula1>MOD(I79,6)=0</formula1>
    </dataValidation>
  </dataValidations>
  <printOptions horizontalCentered="1"/>
  <pageMargins left="0.25" right="0.25" top="0.75" bottom="0.75" header="0.3" footer="0.3"/>
  <pageSetup scale="31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773791299AFB4C954DC287ECB1DABB" ma:contentTypeVersion="24" ma:contentTypeDescription="Create a new document." ma:contentTypeScope="" ma:versionID="eaaa0c4b40d4bbf6debf058b2c69a6aa">
  <xsd:schema xmlns:xsd="http://www.w3.org/2001/XMLSchema" xmlns:xs="http://www.w3.org/2001/XMLSchema" xmlns:p="http://schemas.microsoft.com/office/2006/metadata/properties" xmlns:ns1="http://schemas.microsoft.com/sharepoint/v3" xmlns:ns2="12e94291-a341-4f68-95d0-211ca328e01e" xmlns:ns3="60377961-ec2b-4eb1-8c6a-2e002a0c5b0a" targetNamespace="http://schemas.microsoft.com/office/2006/metadata/properties" ma:root="true" ma:fieldsID="f56c3e886d3f5df7f2fe9f78a0737a86" ns1:_="" ns2:_="" ns3:_="">
    <xsd:import namespace="http://schemas.microsoft.com/sharepoint/v3"/>
    <xsd:import namespace="12e94291-a341-4f68-95d0-211ca328e01e"/>
    <xsd:import namespace="60377961-ec2b-4eb1-8c6a-2e002a0c5b0a"/>
    <xsd:element name="properties">
      <xsd:complexType>
        <xsd:sequence>
          <xsd:element name="documentManagement">
            <xsd:complexType>
              <xsd:all>
                <xsd:element ref="ns2:MigrationWizId" minOccurs="0"/>
                <xsd:element ref="ns2:MigrationWizIdPermissions" minOccurs="0"/>
                <xsd:element ref="ns2:MigrationWizIdVersion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9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30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e94291-a341-4f68-95d0-211ca328e01e" elementFormDefault="qualified">
    <xsd:import namespace="http://schemas.microsoft.com/office/2006/documentManagement/types"/>
    <xsd:import namespace="http://schemas.microsoft.com/office/infopath/2007/PartnerControls"/>
    <xsd:element name="MigrationWizId" ma:index="8" nillable="true" ma:displayName="MigrationWizId" ma:internalName="MigrationWizId">
      <xsd:simpleType>
        <xsd:restriction base="dms:Text"/>
      </xsd:simpleType>
    </xsd:element>
    <xsd:element name="MigrationWizIdPermissions" ma:index="9" nillable="true" ma:displayName="MigrationWizIdPermissions" ma:internalName="MigrationWizIdPermissions">
      <xsd:simpleType>
        <xsd:restriction base="dms:Text"/>
      </xsd:simpleType>
    </xsd:element>
    <xsd:element name="MigrationWizIdVersion" ma:index="10" nillable="true" ma:displayName="MigrationWizIdVersion" ma:internalName="MigrationWizIdVersion">
      <xsd:simpleType>
        <xsd:restriction base="dms:Text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c32c1fad-ca08-4473-a0b8-f7f00b5211c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377961-ec2b-4eb1-8c6a-2e002a0c5b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37b0cd11-f43b-486e-9549-7b1dfbb9d595}" ma:internalName="TaxCatchAll" ma:showField="CatchAllData" ma:web="60377961-ec2b-4eb1-8c6a-2e002a0c5b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60377961-ec2b-4eb1-8c6a-2e002a0c5b0a">
      <UserInfo>
        <DisplayName>Kim Stone</DisplayName>
        <AccountId>31</AccountId>
        <AccountType/>
      </UserInfo>
    </SharedWithUsers>
    <MigrationWizIdVersion xmlns="12e94291-a341-4f68-95d0-211ca328e01e" xsi:nil="true"/>
    <TaxCatchAll xmlns="60377961-ec2b-4eb1-8c6a-2e002a0c5b0a" xsi:nil="true"/>
    <lcf76f155ced4ddcb4097134ff3c332f xmlns="12e94291-a341-4f68-95d0-211ca328e01e">
      <Terms xmlns="http://schemas.microsoft.com/office/infopath/2007/PartnerControls"/>
    </lcf76f155ced4ddcb4097134ff3c332f>
    <MigrationWizId xmlns="12e94291-a341-4f68-95d0-211ca328e01e" xsi:nil="true"/>
    <MigrationWizIdPermissions xmlns="12e94291-a341-4f68-95d0-211ca328e01e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A4E807D-7C58-4C25-83AA-9B839F30D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e94291-a341-4f68-95d0-211ca328e01e"/>
    <ds:schemaRef ds:uri="60377961-ec2b-4eb1-8c6a-2e002a0c5b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59E3589-0FA4-4098-A4EE-D2CBDF8C7F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06D157B-CF2F-4090-950A-755F9FC20147}">
  <ds:schemaRefs>
    <ds:schemaRef ds:uri="http://schemas.microsoft.com/office/2006/metadata/properties"/>
    <ds:schemaRef ds:uri="http://schemas.microsoft.com/office/infopath/2007/PartnerControls"/>
    <ds:schemaRef ds:uri="60377961-ec2b-4eb1-8c6a-2e002a0c5b0a"/>
    <ds:schemaRef ds:uri="12e94291-a341-4f68-95d0-211ca328e01e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availability</vt:lpstr>
      <vt:lpstr>availability!Print_Area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Kim</dc:creator>
  <cp:keywords/>
  <dc:description/>
  <cp:lastModifiedBy>Kim Cook</cp:lastModifiedBy>
  <cp:revision/>
  <dcterms:created xsi:type="dcterms:W3CDTF">2022-06-28T17:19:07Z</dcterms:created>
  <dcterms:modified xsi:type="dcterms:W3CDTF">2025-09-12T20:31:09Z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0x0101000F773791299AFB4C954DC287ECB1DABB</vt:lpwstr>
  </property>
  <property fmtid="{D5CDD505-2E9C-101B-9397-08002B2CF9AE}" pid="3" name="MediaServiceImageTags">
    <vt:lpwstr/>
  </property>
</Properties>
</file>