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heplantcompany.sharepoint.com/sites/TPCSales/Shared Documents/! Client Availabilty/Zone Avails/2025/WK 51/"/>
    </mc:Choice>
  </mc:AlternateContent>
  <xr:revisionPtr revIDLastSave="97" documentId="8_{0D4AE95C-CB02-4C58-A3B8-C89F9719DB66}" xr6:coauthVersionLast="47" xr6:coauthVersionMax="47" xr10:uidLastSave="{1BAC1630-8702-4C41-8AE4-82EBA282BAFA}"/>
  <bookViews>
    <workbookView xWindow="28680" yWindow="3120" windowWidth="29040" windowHeight="15720" xr2:uid="{82ABF5B3-253E-47A1-BBCB-17E5A73CA034}"/>
  </bookViews>
  <sheets>
    <sheet name="availability" sheetId="2" r:id="rId1"/>
    <sheet name="Min table" sheetId="4" state="hidden" r:id="rId2"/>
  </sheets>
  <externalReferences>
    <externalReference r:id="rId3"/>
  </externalReferences>
  <definedNames>
    <definedName name="_xlnm._FilterDatabase" localSheetId="0" hidden="1">availability!$X$1:$AA$1000</definedName>
    <definedName name="Min_Table">'Min table'!$A$1:$C$10</definedName>
    <definedName name="Mintable">'Min table'!$A$2:$C$10</definedName>
    <definedName name="_xlnm.Print_Area" localSheetId="0">availability!$D$2:$V$1000</definedName>
    <definedName name="size">'Min table'!$A$2:$C$10</definedName>
    <definedName name="Z_3F151249_09B1_4064_A2B7_52ACCBE51740_.wvu.Cols" localSheetId="0" hidden="1">availability!$AE:$BF</definedName>
    <definedName name="Z_3F151249_09B1_4064_A2B7_52ACCBE51740_.wvu.FilterData" localSheetId="0" hidden="1">availability!$X$1:$X$1001</definedName>
    <definedName name="Z_3F151249_09B1_4064_A2B7_52ACCBE51740_.wvu.PrintArea" localSheetId="0" hidden="1">availability!$F$2:$V$1000</definedName>
    <definedName name="Z_533AD239_F422_4464_B3A3_7C11E4AF2472_.wvu.Cols" localSheetId="0" hidden="1">availability!$AE:$BF</definedName>
    <definedName name="Z_533AD239_F422_4464_B3A3_7C11E4AF2472_.wvu.FilterData" localSheetId="0" hidden="1">availability!$X$1:$X$1001</definedName>
    <definedName name="Z_533AD239_F422_4464_B3A3_7C11E4AF2472_.wvu.PrintArea" localSheetId="0" hidden="1">availability!$F$2:$V$1000</definedName>
    <definedName name="Z_90FD0011_CDCB_4802_9813_C8A8D2A6E771_.wvu.Cols" localSheetId="0" hidden="1">availability!$AE:$BF</definedName>
    <definedName name="Z_90FD0011_CDCB_4802_9813_C8A8D2A6E771_.wvu.FilterData" localSheetId="0" hidden="1">availability!$X$1:$X$1001</definedName>
    <definedName name="Z_90FD0011_CDCB_4802_9813_C8A8D2A6E771_.wvu.PrintArea" localSheetId="0" hidden="1">availability!$F$2:$V$1000</definedName>
  </definedNames>
  <calcPr calcId="191028"/>
  <customWorkbookViews>
    <customWorkbookView name="Avail view" guid="{533AD239-F422-4464-B3A3-7C11E4AF2472}" maximized="1" xWindow="-8" yWindow="-8" windowWidth="1936" windowHeight="1048" activeSheetId="2"/>
    <customWorkbookView name="Customer Avail View" guid="{3F151249-09B1-4064-A2B7-52ACCBE51740}" maximized="1" showSheetTabs="0" xWindow="-8" yWindow="-8" windowWidth="1936" windowHeight="1048" activeSheetId="2" showFormulaBar="0"/>
    <customWorkbookView name="Customer View" guid="{90FD0011-CDCB-4802-9813-C8A8D2A6E771}" maximized="1" showSheetTabs="0" xWindow="-8" yWindow="-8" windowWidth="1936" windowHeight="1048" activeSheetId="2" showFormulaBar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91" i="2" l="1"/>
  <c r="Y391" i="2" s="1" a="1"/>
  <c r="Y391" i="2" s="1"/>
  <c r="W391" i="2"/>
  <c r="X390" i="2"/>
  <c r="Y390" i="2" s="1" a="1"/>
  <c r="Y390" i="2" s="1"/>
  <c r="W390" i="2"/>
  <c r="P391" i="2"/>
  <c r="P390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131" i="2"/>
  <c r="X302" i="2" l="1"/>
  <c r="X288" i="2"/>
  <c r="X259" i="2"/>
  <c r="X140" i="2"/>
  <c r="X263" i="2"/>
  <c r="X427" i="2"/>
  <c r="X415" i="2"/>
  <c r="X463" i="2"/>
  <c r="X242" i="2"/>
  <c r="X459" i="2"/>
  <c r="X249" i="2"/>
  <c r="X347" i="2"/>
  <c r="X337" i="2"/>
  <c r="X343" i="2"/>
  <c r="X308" i="2"/>
  <c r="X200" i="2"/>
  <c r="X199" i="2"/>
  <c r="X344" i="2"/>
  <c r="X264" i="2"/>
  <c r="X176" i="2"/>
  <c r="X175" i="2"/>
  <c r="X312" i="2"/>
  <c r="X254" i="2"/>
  <c r="X278" i="2"/>
  <c r="X277" i="2"/>
  <c r="X451" i="2"/>
  <c r="X422" i="2"/>
  <c r="X441" i="2"/>
  <c r="X440" i="2"/>
  <c r="X218" i="2"/>
  <c r="X430" i="2"/>
  <c r="X429" i="2"/>
  <c r="X231" i="2"/>
  <c r="X399" i="2"/>
  <c r="X394" i="2"/>
  <c r="X350" i="2"/>
  <c r="X395" i="2"/>
  <c r="X359" i="2"/>
  <c r="X346" i="2"/>
  <c r="X136" i="2"/>
  <c r="X454" i="2"/>
  <c r="X246" i="2"/>
  <c r="X272" i="2"/>
  <c r="X209" i="2"/>
  <c r="X431" i="2"/>
  <c r="X132" i="2"/>
  <c r="X358" i="2"/>
  <c r="X285" i="2"/>
  <c r="X243" i="2"/>
  <c r="X315" i="2"/>
  <c r="X156" i="2"/>
  <c r="X292" i="2"/>
  <c r="X335" i="2"/>
  <c r="X160" i="2"/>
  <c r="X439" i="2"/>
  <c r="X331" i="2"/>
  <c r="X159" i="2"/>
  <c r="X270" i="2"/>
  <c r="X257" i="2"/>
  <c r="X319" i="2"/>
  <c r="X217" i="2"/>
  <c r="X204" i="2"/>
  <c r="X206" i="2"/>
  <c r="X184" i="2"/>
  <c r="X153" i="2"/>
  <c r="X161" i="2"/>
  <c r="X280" i="2"/>
  <c r="X250" i="2"/>
  <c r="X351" i="2"/>
  <c r="X354" i="2"/>
  <c r="X173" i="2"/>
  <c r="X342" i="2"/>
  <c r="X345" i="2"/>
  <c r="X162" i="2"/>
  <c r="X283" i="2"/>
  <c r="X273" i="2"/>
  <c r="X325" i="2"/>
  <c r="X274" i="2"/>
  <c r="X269" i="2"/>
  <c r="X311" i="2"/>
  <c r="X443" i="2"/>
  <c r="X330" i="2"/>
  <c r="X408" i="2"/>
  <c r="X306" i="2"/>
  <c r="X313" i="2"/>
  <c r="X436" i="2"/>
  <c r="X404" i="2"/>
  <c r="X215" i="2"/>
  <c r="X365" i="2"/>
  <c r="X201" i="2"/>
  <c r="X178" i="2"/>
  <c r="X393" i="2"/>
  <c r="X416" i="2"/>
  <c r="X255" i="2"/>
  <c r="X181" i="2"/>
  <c r="X157" i="2"/>
  <c r="X460" i="2"/>
  <c r="X268" i="2"/>
  <c r="X449" i="2"/>
  <c r="X437" i="2"/>
  <c r="X148" i="2"/>
  <c r="X135" i="2"/>
  <c r="X438" i="2"/>
  <c r="X433" i="2"/>
  <c r="X137" i="2"/>
  <c r="X202" i="2"/>
  <c r="X180" i="2"/>
  <c r="X265" i="2"/>
  <c r="X260" i="2"/>
  <c r="X444" i="2"/>
  <c r="X418" i="2"/>
  <c r="X248" i="2"/>
  <c r="X251" i="2"/>
  <c r="X420" i="2"/>
  <c r="X405" i="2"/>
  <c r="X307" i="2"/>
  <c r="X185" i="2"/>
  <c r="X279" i="2"/>
  <c r="X191" i="2"/>
  <c r="X166" i="2"/>
  <c r="X275" i="2"/>
  <c r="X447" i="2"/>
  <c r="X211" i="2"/>
  <c r="X435" i="2"/>
  <c r="X412" i="2"/>
  <c r="X220" i="2"/>
  <c r="X297" i="2"/>
  <c r="X276" i="2"/>
  <c r="X411" i="2"/>
  <c r="X329" i="2"/>
  <c r="X141" i="2"/>
  <c r="X424" i="2"/>
  <c r="X410" i="2"/>
  <c r="X409" i="2"/>
  <c r="X212" i="2"/>
  <c r="X338" i="2"/>
  <c r="X333" i="2"/>
  <c r="X339" i="2"/>
  <c r="X334" i="2"/>
  <c r="X289" i="2"/>
  <c r="X332" i="2"/>
  <c r="X434" i="2"/>
  <c r="X417" i="2"/>
  <c r="X133" i="2"/>
  <c r="X134" i="2"/>
  <c r="X142" i="2"/>
  <c r="X256" i="2"/>
  <c r="X238" i="2"/>
  <c r="X138" i="2"/>
  <c r="X252" i="2"/>
  <c r="X210" i="2"/>
  <c r="X426" i="2"/>
  <c r="X421" i="2"/>
  <c r="X227" i="2"/>
  <c r="X414" i="2"/>
  <c r="X413" i="2"/>
  <c r="X216" i="2"/>
  <c r="X323" i="2"/>
  <c r="X149" i="2"/>
  <c r="X222" i="2"/>
  <c r="X271" i="2"/>
  <c r="X245" i="2"/>
  <c r="X146" i="2"/>
  <c r="X183" i="2"/>
  <c r="X174" i="2"/>
  <c r="X462" i="2"/>
  <c r="X294" i="2"/>
  <c r="X266" i="2"/>
  <c r="X155" i="2"/>
  <c r="X203" i="2"/>
  <c r="X299" i="2"/>
  <c r="X298" i="2"/>
  <c r="X143" i="2"/>
  <c r="X262" i="2"/>
  <c r="X237" i="2"/>
  <c r="X300" i="2"/>
  <c r="X253" i="2"/>
  <c r="X228" i="2"/>
  <c r="X293" i="2"/>
  <c r="X326" i="2"/>
  <c r="X316" i="2"/>
  <c r="X327" i="2"/>
  <c r="X186" i="2"/>
  <c r="X169" i="2"/>
  <c r="X182" i="2"/>
  <c r="X165" i="2"/>
  <c r="X239" i="2"/>
  <c r="X341" i="2"/>
  <c r="X158" i="2"/>
  <c r="X320" i="2"/>
  <c r="X324" i="2"/>
  <c r="X147" i="2"/>
  <c r="X336" i="2"/>
  <c r="X235" i="2"/>
  <c r="X446" i="2"/>
  <c r="X189" i="2"/>
  <c r="X179" i="2"/>
  <c r="X193" i="2"/>
  <c r="X284" i="2"/>
  <c r="X361" i="2"/>
  <c r="X187" i="2"/>
  <c r="X364" i="2"/>
  <c r="X397" i="2"/>
  <c r="X310" i="2"/>
  <c r="X226" i="2"/>
  <c r="X301" i="2"/>
  <c r="X234" i="2"/>
  <c r="X400" i="2"/>
  <c r="X296" i="2"/>
  <c r="X172" i="2"/>
  <c r="X456" i="2"/>
  <c r="X261" i="2"/>
  <c r="X163" i="2"/>
  <c r="X453" i="2"/>
  <c r="X452" i="2"/>
  <c r="X240" i="2"/>
  <c r="X244" i="2"/>
  <c r="X205" i="2"/>
  <c r="X309" i="2"/>
  <c r="X423" i="2"/>
  <c r="X406" i="2"/>
  <c r="X357" i="2"/>
  <c r="X402" i="2"/>
  <c r="X398" i="2"/>
  <c r="X353" i="2"/>
  <c r="X305" i="2"/>
  <c r="X224" i="2"/>
  <c r="X213" i="2"/>
  <c r="X407" i="2"/>
  <c r="X360" i="2"/>
  <c r="X214" i="2"/>
  <c r="X232" i="2"/>
  <c r="X403" i="2"/>
  <c r="X328" i="2"/>
  <c r="X419" i="2"/>
  <c r="X349" i="2"/>
  <c r="X322" i="2"/>
  <c r="X348" i="2"/>
  <c r="X392" i="2"/>
  <c r="X352" i="2"/>
  <c r="X267" i="2"/>
  <c r="X151" i="2"/>
  <c r="X258" i="2"/>
  <c r="X170" i="2"/>
  <c r="X145" i="2"/>
  <c r="X221" i="2"/>
  <c r="X208" i="2"/>
  <c r="X367" i="2"/>
  <c r="X401" i="2"/>
  <c r="X192" i="2"/>
  <c r="X363" i="2"/>
  <c r="X366" i="2"/>
  <c r="X188" i="2"/>
  <c r="X144" i="2"/>
  <c r="X445" i="2"/>
  <c r="X448" i="2"/>
  <c r="X247" i="2"/>
  <c r="X317" i="2"/>
  <c r="X314" i="2"/>
  <c r="X321" i="2"/>
  <c r="X304" i="2"/>
  <c r="X295" i="2"/>
  <c r="X318" i="2"/>
  <c r="X241" i="2"/>
  <c r="X223" i="2"/>
  <c r="X236" i="2"/>
  <c r="X219" i="2"/>
  <c r="X442" i="2"/>
  <c r="X428" i="2"/>
  <c r="X225" i="2"/>
  <c r="X396" i="2"/>
  <c r="X230" i="2"/>
  <c r="X207" i="2"/>
  <c r="X164" i="2"/>
  <c r="X450" i="2"/>
  <c r="X340" i="2"/>
  <c r="X168" i="2"/>
  <c r="X356" i="2"/>
  <c r="X457" i="2"/>
  <c r="X152" i="2"/>
  <c r="X139" i="2"/>
  <c r="X291" i="2"/>
  <c r="X290" i="2"/>
  <c r="X458" i="2"/>
  <c r="X432" i="2"/>
  <c r="X287" i="2"/>
  <c r="X281" i="2"/>
  <c r="X455" i="2"/>
  <c r="X425" i="2"/>
  <c r="X355" i="2"/>
  <c r="X362" i="2"/>
  <c r="X177" i="2"/>
  <c r="X233" i="2"/>
  <c r="X303" i="2"/>
  <c r="X286" i="2"/>
  <c r="X229" i="2"/>
  <c r="X190" i="2"/>
  <c r="X282" i="2"/>
  <c r="X171" i="2"/>
  <c r="X154" i="2"/>
  <c r="X461" i="2"/>
  <c r="X167" i="2"/>
  <c r="X150" i="2"/>
  <c r="X873" i="2" l="1"/>
  <c r="X525" i="2"/>
  <c r="X734" i="2"/>
  <c r="X492" i="2"/>
  <c r="X487" i="2"/>
  <c r="X730" i="2"/>
  <c r="X795" i="2"/>
  <c r="X678" i="2"/>
  <c r="X659" i="2"/>
  <c r="X716" i="2"/>
  <c r="X572" i="2"/>
  <c r="X755" i="2"/>
  <c r="X888" i="2"/>
  <c r="X840" i="2"/>
  <c r="X520" i="2"/>
  <c r="X841" i="2"/>
  <c r="X879" i="2"/>
  <c r="X737" i="2"/>
  <c r="X521" i="2"/>
  <c r="X878" i="2"/>
  <c r="X817" i="2"/>
  <c r="X533" i="2"/>
  <c r="X504" i="2"/>
  <c r="X728" i="2"/>
  <c r="X677" i="2"/>
  <c r="X823" i="2"/>
  <c r="X547" i="2"/>
  <c r="X891" i="2"/>
  <c r="X733" i="2"/>
  <c r="X613" i="2"/>
  <c r="X660" i="2"/>
  <c r="X758" i="2"/>
  <c r="X746" i="2"/>
  <c r="X645" i="2"/>
  <c r="X875" i="2"/>
  <c r="X609" i="2"/>
  <c r="X515" i="2"/>
  <c r="X557" i="2"/>
  <c r="X654" i="2"/>
  <c r="X568" i="2"/>
  <c r="X899" i="2"/>
  <c r="X847" i="2"/>
  <c r="X705" i="2"/>
  <c r="X560" i="2"/>
  <c r="X500" i="2"/>
  <c r="X853" i="2"/>
  <c r="X719" i="2"/>
  <c r="X735" i="2"/>
  <c r="X762" i="2"/>
  <c r="X540" i="2"/>
  <c r="X686" i="2"/>
  <c r="X583" i="2"/>
  <c r="X794" i="2"/>
  <c r="X666" i="2"/>
  <c r="X697" i="2"/>
  <c r="X595" i="2"/>
  <c r="X717" i="2"/>
  <c r="X570" i="2"/>
  <c r="X821" i="2"/>
  <c r="X656" i="2"/>
  <c r="X751" i="2"/>
  <c r="X536" i="2"/>
  <c r="X617" i="2"/>
  <c r="X784" i="2"/>
  <c r="X554" i="2"/>
  <c r="X643" i="2"/>
  <c r="X573" i="2"/>
  <c r="X600" i="2"/>
  <c r="X655" i="2"/>
  <c r="X512" i="2"/>
  <c r="X685" i="2"/>
  <c r="X703" i="2"/>
  <c r="X837" i="2"/>
  <c r="X887" i="2"/>
  <c r="X597" i="2"/>
  <c r="X514" i="2"/>
  <c r="X641" i="2"/>
  <c r="X493" i="2"/>
  <c r="X670" i="2"/>
  <c r="X759" i="2"/>
  <c r="X713" i="2"/>
  <c r="X672" i="2"/>
  <c r="X662" i="2"/>
  <c r="X799" i="2"/>
  <c r="X605" i="2"/>
  <c r="X793" i="2"/>
  <c r="X815" i="2"/>
  <c r="X866" i="2"/>
  <c r="X622" i="2"/>
  <c r="X711" i="2"/>
  <c r="X802" i="2"/>
  <c r="X606" i="2"/>
  <c r="X682" i="2"/>
  <c r="X731" i="2"/>
  <c r="X855" i="2"/>
  <c r="X630" i="2"/>
  <c r="X486" i="2"/>
  <c r="X628" i="2"/>
  <c r="X810" i="2"/>
  <c r="X885" i="2"/>
  <c r="X581" i="2"/>
  <c r="X564" i="2"/>
  <c r="X805" i="2"/>
  <c r="X546" i="2"/>
  <c r="X561" i="2"/>
  <c r="X860" i="2"/>
  <c r="X575" i="2"/>
  <c r="X870" i="2"/>
  <c r="X571" i="2"/>
  <c r="X667" i="2"/>
  <c r="X708" i="2"/>
  <c r="X779" i="2"/>
  <c r="X669" i="2"/>
  <c r="X736" i="2"/>
  <c r="X580" i="2"/>
  <c r="X796" i="2"/>
  <c r="X886" i="2"/>
  <c r="X532" i="2"/>
  <c r="X768" i="2"/>
  <c r="X700" i="2"/>
  <c r="X691" i="2"/>
  <c r="X648" i="2"/>
  <c r="X791" i="2"/>
  <c r="X781" i="2"/>
  <c r="X725" i="2"/>
  <c r="X611" i="2"/>
  <c r="X877" i="2"/>
  <c r="X511" i="2"/>
  <c r="X704" i="2"/>
  <c r="X543" i="2"/>
  <c r="X732" i="2"/>
  <c r="X809" i="2"/>
  <c r="X479" i="2"/>
  <c r="X638" i="2"/>
  <c r="X836" i="2"/>
  <c r="X518" i="2"/>
  <c r="X903" i="2"/>
  <c r="X820" i="2"/>
  <c r="X688" i="2"/>
  <c r="X676" i="2"/>
  <c r="X763" i="2"/>
  <c r="X687" i="2"/>
  <c r="X529" i="2"/>
  <c r="X856" i="2"/>
  <c r="X729" i="2"/>
  <c r="X681" i="2"/>
  <c r="X642" i="2"/>
  <c r="X651" i="2"/>
  <c r="X692" i="2"/>
  <c r="X578" i="2"/>
  <c r="X593" i="2"/>
  <c r="X477" i="2"/>
  <c r="X485" i="2"/>
  <c r="X582" i="2"/>
  <c r="X890" i="2"/>
  <c r="X884" i="2"/>
  <c r="X786" i="2"/>
  <c r="X811" i="2"/>
  <c r="X653" i="2"/>
  <c r="X760" i="2"/>
  <c r="X621" i="2"/>
  <c r="X516" i="2"/>
  <c r="X773" i="2"/>
  <c r="X633" i="2"/>
  <c r="X695" i="2"/>
  <c r="X488" i="2"/>
  <c r="X598" i="2"/>
  <c r="X724" i="2"/>
  <c r="X803" i="2"/>
  <c r="X538" i="2"/>
  <c r="X752" i="2"/>
  <c r="X754" i="2"/>
  <c r="X694" i="2"/>
  <c r="X496" i="2"/>
  <c r="X706" i="2"/>
  <c r="X722" i="2"/>
  <c r="X824" i="2"/>
  <c r="X835" i="2"/>
  <c r="X869" i="2"/>
  <c r="X548" i="2"/>
  <c r="X904" i="2"/>
  <c r="X596" i="2"/>
  <c r="X482" i="2"/>
  <c r="X842" i="2"/>
  <c r="X519" i="2"/>
  <c r="X679" i="2"/>
  <c r="X576" i="2"/>
  <c r="X723" i="2"/>
  <c r="X702" i="2"/>
  <c r="X693" i="2"/>
  <c r="X506" i="2"/>
  <c r="X747" i="2"/>
  <c r="X472" i="2"/>
  <c r="X509" i="2"/>
  <c r="X894" i="2"/>
  <c r="X615" i="2"/>
  <c r="X867" i="2"/>
  <c r="X664" i="2"/>
  <c r="X565" i="2"/>
  <c r="X830" i="2"/>
  <c r="X712" i="2"/>
  <c r="X709" i="2"/>
  <c r="X522" i="2"/>
  <c r="X788" i="2"/>
  <c r="X818" i="2"/>
  <c r="X850" i="2"/>
  <c r="X780" i="2"/>
  <c r="X650" i="2"/>
  <c r="X852" i="2"/>
  <c r="X608" i="2"/>
  <c r="X499" i="2"/>
  <c r="X539" i="2"/>
  <c r="X556" i="2"/>
  <c r="X494" i="2"/>
  <c r="X631" i="2"/>
  <c r="X881" i="2"/>
  <c r="X770" i="2"/>
  <c r="X814" i="2"/>
  <c r="X726" i="2"/>
  <c r="X787" i="2"/>
  <c r="X508" i="2"/>
  <c r="X673" i="2"/>
  <c r="X901" i="2"/>
  <c r="X588" i="2"/>
  <c r="X574" i="2"/>
  <c r="X748" i="2"/>
  <c r="X765" i="2"/>
  <c r="X562" i="2"/>
  <c r="X587" i="2"/>
  <c r="X635" i="2"/>
  <c r="X507" i="2"/>
  <c r="X874" i="2"/>
  <c r="X849" i="2"/>
  <c r="X790" i="2"/>
  <c r="X473" i="2"/>
  <c r="X750" i="2"/>
  <c r="X640" i="2"/>
  <c r="X592" i="2"/>
  <c r="X601" i="2"/>
  <c r="X542" i="2"/>
  <c r="X871" i="2"/>
  <c r="X864" i="2"/>
  <c r="X839" i="2"/>
  <c r="X857" i="2"/>
  <c r="X800" i="2"/>
  <c r="X526" i="2"/>
  <c r="X534" i="2"/>
  <c r="X579" i="2"/>
  <c r="X513" i="2"/>
  <c r="X523" i="2"/>
  <c r="X530" i="2"/>
  <c r="X846" i="2"/>
  <c r="X771" i="2"/>
  <c r="X783" i="2"/>
  <c r="X775" i="2"/>
  <c r="X772" i="2"/>
  <c r="X883" i="2"/>
  <c r="X531" i="2"/>
  <c r="X683" i="2"/>
  <c r="X481" i="2"/>
  <c r="X720" i="2"/>
  <c r="X644" i="2"/>
  <c r="X769" i="2"/>
  <c r="X665" i="2"/>
  <c r="X527" i="2"/>
  <c r="X767" i="2"/>
  <c r="X782" i="2"/>
  <c r="X889" i="2"/>
  <c r="X558" i="2"/>
  <c r="X620" i="2"/>
  <c r="X833" i="2"/>
  <c r="X535" i="2"/>
  <c r="X671" i="2"/>
  <c r="X502" i="2"/>
  <c r="X661" i="2"/>
  <c r="X567" i="2"/>
  <c r="X480" i="2"/>
  <c r="X489" i="2"/>
  <c r="X900" i="2"/>
  <c r="X604" i="2"/>
  <c r="X563" i="2"/>
  <c r="X827" i="2"/>
  <c r="X858" i="2"/>
  <c r="X714" i="2"/>
  <c r="X801" i="2"/>
  <c r="X690" i="2"/>
  <c r="X740" i="2"/>
  <c r="X501" i="2"/>
  <c r="X618" i="2"/>
  <c r="X826" i="2"/>
  <c r="X619" i="2"/>
  <c r="X476" i="2"/>
  <c r="X804" i="2"/>
  <c r="X865" i="2"/>
  <c r="X470" i="2"/>
  <c r="X657" i="2"/>
  <c r="X559" i="2"/>
  <c r="X607" i="2"/>
  <c r="X602" i="2"/>
  <c r="X774" i="2"/>
  <c r="X637" i="2"/>
  <c r="X552" i="2"/>
  <c r="X896" i="2"/>
  <c r="X541" i="2"/>
  <c r="X898" i="2"/>
  <c r="X505" i="2"/>
  <c r="X742" i="2"/>
  <c r="X718" i="2"/>
  <c r="X843" i="2"/>
  <c r="X816" i="2"/>
  <c r="X828" i="2"/>
  <c r="X551" i="2"/>
  <c r="X902" i="2"/>
  <c r="X474" i="2"/>
  <c r="X807" i="2"/>
  <c r="X649" i="2"/>
  <c r="X707" i="2"/>
  <c r="X851" i="2"/>
  <c r="X798" i="2"/>
  <c r="X594" i="2"/>
  <c r="X862" i="2"/>
  <c r="X483" i="2"/>
  <c r="X471" i="2"/>
  <c r="X753" i="2"/>
  <c r="X584" i="2"/>
  <c r="X761" i="2"/>
  <c r="X591" i="2"/>
  <c r="X491" i="2"/>
  <c r="X893" i="2"/>
  <c r="X822" i="2"/>
  <c r="X586" i="2"/>
  <c r="X789" i="2"/>
  <c r="X555" i="2"/>
  <c r="X739" i="2"/>
  <c r="X652" i="2"/>
  <c r="X612" i="2"/>
  <c r="X537" i="2"/>
  <c r="X663" i="2"/>
  <c r="X623" i="2"/>
  <c r="X710" i="2"/>
  <c r="X490" i="2"/>
  <c r="X517" i="2"/>
  <c r="X861" i="2"/>
  <c r="X792" i="2"/>
  <c r="X585" i="2"/>
  <c r="X475" i="2"/>
  <c r="X741" i="2"/>
  <c r="X544" i="2"/>
  <c r="X727" i="2"/>
  <c r="X778" i="2"/>
  <c r="X844" i="2"/>
  <c r="X674" i="2"/>
  <c r="X684" i="2"/>
  <c r="X629" i="2"/>
  <c r="X498" i="2"/>
  <c r="X646" i="2"/>
  <c r="X698" i="2"/>
  <c r="X892" i="2"/>
  <c r="X882" i="2"/>
  <c r="X897" i="2"/>
  <c r="X848" i="2"/>
  <c r="X749" i="2"/>
  <c r="X745" i="2"/>
  <c r="X689" i="2"/>
  <c r="X668" i="2"/>
  <c r="X484" i="2"/>
  <c r="X845" i="2"/>
  <c r="X478" i="2"/>
  <c r="X634" i="2"/>
  <c r="X876" i="2"/>
  <c r="X616" i="2"/>
  <c r="X610" i="2"/>
  <c r="X776" i="2"/>
  <c r="X813" i="2"/>
  <c r="X834" i="2"/>
  <c r="X603" i="2"/>
  <c r="X832" i="2"/>
  <c r="X636" i="2"/>
  <c r="X777" i="2"/>
  <c r="X528" i="2"/>
  <c r="X854" i="2"/>
  <c r="X577" i="2"/>
  <c r="X589" i="2"/>
  <c r="X469" i="2"/>
  <c r="X895" i="2"/>
  <c r="X757" i="2"/>
  <c r="X808" i="2"/>
  <c r="X599" i="2"/>
  <c r="X863" i="2"/>
  <c r="X785" i="2"/>
  <c r="X766" i="2"/>
  <c r="X744" i="2"/>
  <c r="X812" i="2"/>
  <c r="X550" i="2"/>
  <c r="X872" i="2"/>
  <c r="X868" i="2"/>
  <c r="X566" i="2"/>
  <c r="X632" i="2"/>
  <c r="X701" i="2"/>
  <c r="X503" i="2"/>
  <c r="X545" i="2"/>
  <c r="X743" i="2"/>
  <c r="X696" i="2"/>
  <c r="X553" i="2"/>
  <c r="X549" i="2"/>
  <c r="X680" i="2"/>
  <c r="X569" i="2"/>
  <c r="X510" i="2"/>
  <c r="X764" i="2"/>
  <c r="X825" i="2"/>
  <c r="X495" i="2"/>
  <c r="X859" i="2"/>
  <c r="X699" i="2"/>
  <c r="X497" i="2"/>
  <c r="X756" i="2"/>
  <c r="X880" i="2"/>
  <c r="X806" i="2"/>
  <c r="X647" i="2"/>
  <c r="X639" i="2"/>
  <c r="X721" i="2"/>
  <c r="X838" i="2"/>
  <c r="X590" i="2"/>
  <c r="X675" i="2"/>
  <c r="X524" i="2"/>
  <c r="X738" i="2"/>
  <c r="X831" i="2"/>
  <c r="X829" i="2"/>
  <c r="X614" i="2"/>
  <c r="X715" i="2"/>
  <c r="X658" i="2"/>
  <c r="X797" i="2"/>
  <c r="X819" i="2"/>
  <c r="M975" i="2" l="1"/>
  <c r="L102" i="2" a="1"/>
  <c r="L102" i="2" s="1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469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31" i="2"/>
  <c r="P200" i="2"/>
  <c r="P201" i="2"/>
  <c r="P202" i="2"/>
  <c r="P203" i="2"/>
  <c r="P204" i="2"/>
  <c r="P301" i="2"/>
  <c r="P206" i="2"/>
  <c r="P207" i="2"/>
  <c r="P208" i="2"/>
  <c r="P303" i="2"/>
  <c r="P307" i="2"/>
  <c r="P308" i="2"/>
  <c r="P212" i="2"/>
  <c r="P234" i="2"/>
  <c r="P214" i="2"/>
  <c r="P215" i="2"/>
  <c r="P216" i="2"/>
  <c r="P217" i="2"/>
  <c r="P205" i="2"/>
  <c r="P219" i="2"/>
  <c r="P220" i="2"/>
  <c r="P221" i="2"/>
  <c r="P222" i="2"/>
  <c r="P223" i="2"/>
  <c r="P224" i="2"/>
  <c r="P225" i="2"/>
  <c r="P209" i="2"/>
  <c r="P227" i="2"/>
  <c r="P228" i="2"/>
  <c r="P229" i="2"/>
  <c r="P230" i="2"/>
  <c r="P231" i="2"/>
  <c r="P232" i="2"/>
  <c r="P233" i="2"/>
  <c r="P210" i="2"/>
  <c r="P235" i="2"/>
  <c r="P236" i="2"/>
  <c r="P237" i="2"/>
  <c r="P238" i="2"/>
  <c r="P211" i="2"/>
  <c r="P240" i="2"/>
  <c r="P241" i="2"/>
  <c r="P213" i="2"/>
  <c r="P218" i="2"/>
  <c r="P244" i="2"/>
  <c r="P226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42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309" i="2"/>
  <c r="P290" i="2"/>
  <c r="P291" i="2"/>
  <c r="P292" i="2"/>
  <c r="P293" i="2"/>
  <c r="P294" i="2"/>
  <c r="P295" i="2"/>
  <c r="P296" i="2"/>
  <c r="P297" i="2"/>
  <c r="P298" i="2"/>
  <c r="P299" i="2"/>
  <c r="P300" i="2"/>
  <c r="P310" i="2"/>
  <c r="P302" i="2"/>
  <c r="P314" i="2"/>
  <c r="P304" i="2"/>
  <c r="P305" i="2"/>
  <c r="P306" i="2"/>
  <c r="P319" i="2"/>
  <c r="P320" i="2"/>
  <c r="P243" i="2"/>
  <c r="P245" i="2"/>
  <c r="P311" i="2"/>
  <c r="P312" i="2"/>
  <c r="P313" i="2"/>
  <c r="P325" i="2"/>
  <c r="P315" i="2"/>
  <c r="P316" i="2"/>
  <c r="P317" i="2"/>
  <c r="P318" i="2"/>
  <c r="P259" i="2"/>
  <c r="P289" i="2"/>
  <c r="P321" i="2"/>
  <c r="P322" i="2"/>
  <c r="P323" i="2"/>
  <c r="P324" i="2"/>
  <c r="P327" i="2"/>
  <c r="P326" i="2"/>
  <c r="P329" i="2"/>
  <c r="P328" i="2"/>
  <c r="P23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199" i="2"/>
  <c r="P904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628" i="2"/>
  <c r="N905" i="2"/>
  <c r="M905" i="2"/>
  <c r="L905" i="2"/>
  <c r="L975" i="2"/>
  <c r="M89" i="2"/>
  <c r="P89" i="2" s="1"/>
  <c r="M99" i="2"/>
  <c r="P99" i="2" s="1"/>
  <c r="N108" i="2"/>
  <c r="M108" i="2"/>
  <c r="L108" i="2"/>
  <c r="M113" i="2"/>
  <c r="N125" i="2"/>
  <c r="M98" i="2"/>
  <c r="N194" i="2"/>
  <c r="N624" i="2"/>
  <c r="N368" i="2"/>
  <c r="W926" i="2"/>
  <c r="S926" i="2" a="1"/>
  <c r="S926" i="2" s="1"/>
  <c r="P926" i="2"/>
  <c r="O926" i="2" a="1"/>
  <c r="O926" i="2" s="1"/>
  <c r="W914" i="2"/>
  <c r="S914" i="2" a="1"/>
  <c r="S914" i="2" s="1"/>
  <c r="P914" i="2"/>
  <c r="O914" i="2" a="1"/>
  <c r="O914" i="2" s="1"/>
  <c r="S974" i="2" l="1" a="1"/>
  <c r="S974" i="2" s="1"/>
  <c r="S973" i="2" a="1"/>
  <c r="S973" i="2" s="1"/>
  <c r="S972" i="2" a="1"/>
  <c r="S972" i="2" s="1"/>
  <c r="S971" i="2" a="1"/>
  <c r="S971" i="2" s="1"/>
  <c r="S970" i="2" a="1"/>
  <c r="S970" i="2" s="1"/>
  <c r="S969" i="2" a="1"/>
  <c r="S969" i="2" s="1"/>
  <c r="S967" i="2" a="1"/>
  <c r="S967" i="2" s="1"/>
  <c r="S966" i="2" a="1"/>
  <c r="S966" i="2" s="1"/>
  <c r="S964" i="2" a="1"/>
  <c r="S964" i="2" s="1"/>
  <c r="S961" i="2" a="1"/>
  <c r="S961" i="2" s="1"/>
  <c r="S960" i="2" a="1"/>
  <c r="S960" i="2" s="1"/>
  <c r="S959" i="2" a="1"/>
  <c r="S959" i="2" s="1"/>
  <c r="S958" i="2" a="1"/>
  <c r="S958" i="2" s="1"/>
  <c r="S957" i="2" a="1"/>
  <c r="S957" i="2" s="1"/>
  <c r="S956" i="2" a="1"/>
  <c r="S956" i="2" s="1"/>
  <c r="S954" i="2" a="1"/>
  <c r="S954" i="2" s="1"/>
  <c r="S953" i="2" a="1"/>
  <c r="S953" i="2" s="1"/>
  <c r="S950" i="2" a="1"/>
  <c r="S950" i="2" s="1"/>
  <c r="S949" i="2" a="1"/>
  <c r="S949" i="2" s="1"/>
  <c r="S948" i="2" a="1"/>
  <c r="S948" i="2" s="1"/>
  <c r="S945" i="2" a="1"/>
  <c r="S945" i="2" s="1"/>
  <c r="S944" i="2" a="1"/>
  <c r="S944" i="2" s="1"/>
  <c r="S943" i="2" a="1"/>
  <c r="S943" i="2" s="1"/>
  <c r="S942" i="2" a="1"/>
  <c r="S942" i="2" s="1"/>
  <c r="S941" i="2" a="1"/>
  <c r="S941" i="2" s="1"/>
  <c r="S940" i="2" a="1"/>
  <c r="S940" i="2" s="1"/>
  <c r="S939" i="2" a="1"/>
  <c r="S939" i="2" s="1"/>
  <c r="S937" i="2" a="1"/>
  <c r="S937" i="2" s="1"/>
  <c r="S936" i="2" a="1"/>
  <c r="S936" i="2" s="1"/>
  <c r="S935" i="2" a="1"/>
  <c r="S935" i="2" s="1"/>
  <c r="S934" i="2" a="1"/>
  <c r="S934" i="2" s="1"/>
  <c r="S932" i="2" a="1"/>
  <c r="S932" i="2" s="1"/>
  <c r="S931" i="2" a="1"/>
  <c r="S931" i="2" s="1"/>
  <c r="S930" i="2" a="1"/>
  <c r="S930" i="2" s="1"/>
  <c r="S929" i="2" a="1"/>
  <c r="S929" i="2" s="1"/>
  <c r="S928" i="2" a="1"/>
  <c r="S928" i="2" s="1"/>
  <c r="S927" i="2" a="1"/>
  <c r="S927" i="2" s="1"/>
  <c r="S925" i="2" a="1"/>
  <c r="S925" i="2" s="1"/>
  <c r="S924" i="2" a="1"/>
  <c r="S924" i="2" s="1"/>
  <c r="S923" i="2" a="1"/>
  <c r="S923" i="2" s="1"/>
  <c r="S922" i="2" a="1"/>
  <c r="S922" i="2" s="1"/>
  <c r="S921" i="2" a="1"/>
  <c r="S921" i="2" s="1"/>
  <c r="S920" i="2" a="1"/>
  <c r="S920" i="2" s="1"/>
  <c r="S919" i="2" a="1"/>
  <c r="S919" i="2" s="1"/>
  <c r="S918" i="2" a="1"/>
  <c r="S918" i="2" s="1"/>
  <c r="S917" i="2" a="1"/>
  <c r="S917" i="2" s="1"/>
  <c r="S916" i="2" a="1"/>
  <c r="S916" i="2" s="1"/>
  <c r="S910" i="2" a="1"/>
  <c r="S910" i="2" s="1"/>
  <c r="S911" i="2" a="1"/>
  <c r="S911" i="2" s="1"/>
  <c r="S912" i="2" a="1"/>
  <c r="S912" i="2" s="1"/>
  <c r="S913" i="2" a="1"/>
  <c r="S913" i="2" s="1"/>
  <c r="S909" i="2" a="1"/>
  <c r="S909" i="2" s="1"/>
  <c r="S904" i="2" a="1"/>
  <c r="S904" i="2" s="1"/>
  <c r="S903" i="2" a="1"/>
  <c r="S903" i="2" s="1"/>
  <c r="S902" i="2" a="1"/>
  <c r="S902" i="2" s="1"/>
  <c r="S901" i="2" a="1"/>
  <c r="S901" i="2" s="1"/>
  <c r="S899" i="2" a="1"/>
  <c r="S899" i="2" s="1"/>
  <c r="S897" i="2" a="1"/>
  <c r="S897" i="2" s="1"/>
  <c r="S896" i="2" a="1"/>
  <c r="S896" i="2" s="1"/>
  <c r="S894" i="2" a="1"/>
  <c r="S894" i="2" s="1"/>
  <c r="S892" i="2" a="1"/>
  <c r="S892" i="2" s="1"/>
  <c r="S891" i="2" a="1"/>
  <c r="S891" i="2" s="1"/>
  <c r="S890" i="2" a="1"/>
  <c r="S890" i="2" s="1"/>
  <c r="S889" i="2" a="1"/>
  <c r="S889" i="2" s="1"/>
  <c r="S888" i="2" a="1"/>
  <c r="S888" i="2" s="1"/>
  <c r="S887" i="2" a="1"/>
  <c r="S887" i="2" s="1"/>
  <c r="S886" i="2" a="1"/>
  <c r="S886" i="2" s="1"/>
  <c r="S885" i="2" a="1"/>
  <c r="S885" i="2" s="1"/>
  <c r="S884" i="2" a="1"/>
  <c r="S884" i="2" s="1"/>
  <c r="S883" i="2" a="1"/>
  <c r="S883" i="2" s="1"/>
  <c r="S882" i="2" a="1"/>
  <c r="S882" i="2" s="1"/>
  <c r="S881" i="2" a="1"/>
  <c r="S881" i="2" s="1"/>
  <c r="S880" i="2" a="1"/>
  <c r="S880" i="2" s="1"/>
  <c r="S879" i="2" a="1"/>
  <c r="S879" i="2" s="1"/>
  <c r="S878" i="2" a="1"/>
  <c r="S878" i="2" s="1"/>
  <c r="S877" i="2" a="1"/>
  <c r="S877" i="2" s="1"/>
  <c r="S876" i="2" a="1"/>
  <c r="S876" i="2" s="1"/>
  <c r="S875" i="2" a="1"/>
  <c r="S875" i="2" s="1"/>
  <c r="S874" i="2" a="1"/>
  <c r="S874" i="2" s="1"/>
  <c r="S873" i="2" a="1"/>
  <c r="S873" i="2" s="1"/>
  <c r="S872" i="2" a="1"/>
  <c r="S872" i="2" s="1"/>
  <c r="S871" i="2" a="1"/>
  <c r="S871" i="2" s="1"/>
  <c r="S869" i="2" a="1"/>
  <c r="S869" i="2" s="1"/>
  <c r="S868" i="2" a="1"/>
  <c r="S868" i="2" s="1"/>
  <c r="S867" i="2" a="1"/>
  <c r="S867" i="2" s="1"/>
  <c r="S865" i="2" a="1"/>
  <c r="S865" i="2" s="1"/>
  <c r="S863" i="2" a="1"/>
  <c r="S863" i="2" s="1"/>
  <c r="S862" i="2" a="1"/>
  <c r="S862" i="2" s="1"/>
  <c r="S861" i="2" a="1"/>
  <c r="S861" i="2" s="1"/>
  <c r="S859" i="2" a="1"/>
  <c r="S859" i="2" s="1"/>
  <c r="S858" i="2" a="1"/>
  <c r="S858" i="2" s="1"/>
  <c r="S856" i="2" a="1"/>
  <c r="S856" i="2" s="1"/>
  <c r="S855" i="2" a="1"/>
  <c r="S855" i="2" s="1"/>
  <c r="S854" i="2" a="1"/>
  <c r="S854" i="2" s="1"/>
  <c r="S853" i="2" a="1"/>
  <c r="S853" i="2" s="1"/>
  <c r="S852" i="2" a="1"/>
  <c r="S852" i="2" s="1"/>
  <c r="S851" i="2" a="1"/>
  <c r="S851" i="2" s="1"/>
  <c r="S850" i="2" a="1"/>
  <c r="S850" i="2" s="1"/>
  <c r="S849" i="2" a="1"/>
  <c r="S849" i="2" s="1"/>
  <c r="S846" i="2" a="1"/>
  <c r="S846" i="2" s="1"/>
  <c r="S845" i="2" a="1"/>
  <c r="S845" i="2" s="1"/>
  <c r="S844" i="2" a="1"/>
  <c r="S844" i="2" s="1"/>
  <c r="S843" i="2" a="1"/>
  <c r="S843" i="2" s="1"/>
  <c r="S842" i="2" a="1"/>
  <c r="S842" i="2" s="1"/>
  <c r="S841" i="2" a="1"/>
  <c r="S841" i="2" s="1"/>
  <c r="S840" i="2" a="1"/>
  <c r="S840" i="2" s="1"/>
  <c r="S839" i="2" a="1"/>
  <c r="S839" i="2" s="1"/>
  <c r="S837" i="2" a="1"/>
  <c r="S837" i="2" s="1"/>
  <c r="S836" i="2" a="1"/>
  <c r="S836" i="2" s="1"/>
  <c r="S835" i="2" a="1"/>
  <c r="S835" i="2" s="1"/>
  <c r="S834" i="2" a="1"/>
  <c r="S834" i="2" s="1"/>
  <c r="S833" i="2" a="1"/>
  <c r="S833" i="2" s="1"/>
  <c r="S832" i="2" a="1"/>
  <c r="S832" i="2" s="1"/>
  <c r="S831" i="2" a="1"/>
  <c r="S831" i="2" s="1"/>
  <c r="S830" i="2" a="1"/>
  <c r="S830" i="2" s="1"/>
  <c r="S829" i="2" a="1"/>
  <c r="S829" i="2" s="1"/>
  <c r="S828" i="2" a="1"/>
  <c r="S828" i="2" s="1"/>
  <c r="S827" i="2" a="1"/>
  <c r="S827" i="2" s="1"/>
  <c r="S826" i="2" a="1"/>
  <c r="S826" i="2" s="1"/>
  <c r="S825" i="2" a="1"/>
  <c r="S825" i="2" s="1"/>
  <c r="S824" i="2" a="1"/>
  <c r="S824" i="2" s="1"/>
  <c r="S823" i="2" a="1"/>
  <c r="S823" i="2" s="1"/>
  <c r="S822" i="2" a="1"/>
  <c r="S822" i="2" s="1"/>
  <c r="S821" i="2" a="1"/>
  <c r="S821" i="2" s="1"/>
  <c r="S820" i="2" a="1"/>
  <c r="S820" i="2" s="1"/>
  <c r="S819" i="2" a="1"/>
  <c r="S819" i="2" s="1"/>
  <c r="S818" i="2" a="1"/>
  <c r="S818" i="2" s="1"/>
  <c r="S817" i="2" a="1"/>
  <c r="S817" i="2" s="1"/>
  <c r="S816" i="2" a="1"/>
  <c r="S816" i="2" s="1"/>
  <c r="S815" i="2" a="1"/>
  <c r="S815" i="2" s="1"/>
  <c r="S814" i="2" a="1"/>
  <c r="S814" i="2" s="1"/>
  <c r="S813" i="2" a="1"/>
  <c r="S813" i="2" s="1"/>
  <c r="S812" i="2" a="1"/>
  <c r="S812" i="2" s="1"/>
  <c r="S811" i="2" a="1"/>
  <c r="S811" i="2" s="1"/>
  <c r="S810" i="2" a="1"/>
  <c r="S810" i="2" s="1"/>
  <c r="S809" i="2" a="1"/>
  <c r="S809" i="2" s="1"/>
  <c r="S808" i="2" a="1"/>
  <c r="S808" i="2" s="1"/>
  <c r="S807" i="2" a="1"/>
  <c r="S807" i="2" s="1"/>
  <c r="S806" i="2" a="1"/>
  <c r="S806" i="2" s="1"/>
  <c r="S805" i="2" a="1"/>
  <c r="S805" i="2" s="1"/>
  <c r="S804" i="2" a="1"/>
  <c r="S804" i="2" s="1"/>
  <c r="S803" i="2" a="1"/>
  <c r="S803" i="2" s="1"/>
  <c r="S802" i="2" a="1"/>
  <c r="S802" i="2" s="1"/>
  <c r="S801" i="2" a="1"/>
  <c r="S801" i="2" s="1"/>
  <c r="S800" i="2" a="1"/>
  <c r="S800" i="2" s="1"/>
  <c r="S799" i="2" a="1"/>
  <c r="S799" i="2" s="1"/>
  <c r="S798" i="2" a="1"/>
  <c r="S798" i="2" s="1"/>
  <c r="S797" i="2" a="1"/>
  <c r="S797" i="2" s="1"/>
  <c r="S796" i="2" a="1"/>
  <c r="S796" i="2" s="1"/>
  <c r="S795" i="2" a="1"/>
  <c r="S795" i="2" s="1"/>
  <c r="S794" i="2" a="1"/>
  <c r="S794" i="2" s="1"/>
  <c r="S793" i="2" a="1"/>
  <c r="S793" i="2" s="1"/>
  <c r="S792" i="2" a="1"/>
  <c r="S792" i="2" s="1"/>
  <c r="S791" i="2" a="1"/>
  <c r="S791" i="2" s="1"/>
  <c r="S790" i="2" a="1"/>
  <c r="S790" i="2" s="1"/>
  <c r="S789" i="2" a="1"/>
  <c r="S789" i="2" s="1"/>
  <c r="S788" i="2" a="1"/>
  <c r="S788" i="2" s="1"/>
  <c r="S787" i="2" a="1"/>
  <c r="S787" i="2" s="1"/>
  <c r="S786" i="2" a="1"/>
  <c r="S786" i="2" s="1"/>
  <c r="S785" i="2" a="1"/>
  <c r="S785" i="2" s="1"/>
  <c r="S784" i="2" a="1"/>
  <c r="S784" i="2" s="1"/>
  <c r="S783" i="2" a="1"/>
  <c r="S783" i="2" s="1"/>
  <c r="S782" i="2" a="1"/>
  <c r="S782" i="2" s="1"/>
  <c r="S781" i="2" a="1"/>
  <c r="S781" i="2" s="1"/>
  <c r="S780" i="2" a="1"/>
  <c r="S780" i="2" s="1"/>
  <c r="S779" i="2" a="1"/>
  <c r="S779" i="2" s="1"/>
  <c r="S778" i="2" a="1"/>
  <c r="S778" i="2" s="1"/>
  <c r="S777" i="2" a="1"/>
  <c r="S777" i="2" s="1"/>
  <c r="S776" i="2" a="1"/>
  <c r="S776" i="2" s="1"/>
  <c r="S775" i="2" a="1"/>
  <c r="S775" i="2" s="1"/>
  <c r="S774" i="2" a="1"/>
  <c r="S774" i="2" s="1"/>
  <c r="S773" i="2" a="1"/>
  <c r="S773" i="2" s="1"/>
  <c r="S772" i="2" a="1"/>
  <c r="S772" i="2" s="1"/>
  <c r="S771" i="2" a="1"/>
  <c r="S771" i="2" s="1"/>
  <c r="S770" i="2" a="1"/>
  <c r="S770" i="2" s="1"/>
  <c r="S769" i="2" a="1"/>
  <c r="S769" i="2" s="1"/>
  <c r="S768" i="2" a="1"/>
  <c r="S768" i="2" s="1"/>
  <c r="S767" i="2" a="1"/>
  <c r="S767" i="2" s="1"/>
  <c r="S766" i="2" a="1"/>
  <c r="S766" i="2" s="1"/>
  <c r="S765" i="2" a="1"/>
  <c r="S765" i="2" s="1"/>
  <c r="S764" i="2" a="1"/>
  <c r="S764" i="2" s="1"/>
  <c r="S763" i="2" a="1"/>
  <c r="S763" i="2" s="1"/>
  <c r="S762" i="2" a="1"/>
  <c r="S762" i="2" s="1"/>
  <c r="S761" i="2" a="1"/>
  <c r="S761" i="2" s="1"/>
  <c r="S760" i="2" a="1"/>
  <c r="S760" i="2" s="1"/>
  <c r="S759" i="2" a="1"/>
  <c r="S759" i="2" s="1"/>
  <c r="S758" i="2" a="1"/>
  <c r="S758" i="2" s="1"/>
  <c r="S757" i="2" a="1"/>
  <c r="S757" i="2" s="1"/>
  <c r="S756" i="2" a="1"/>
  <c r="S756" i="2" s="1"/>
  <c r="S755" i="2" a="1"/>
  <c r="S755" i="2" s="1"/>
  <c r="S754" i="2" a="1"/>
  <c r="S754" i="2" s="1"/>
  <c r="S753" i="2" a="1"/>
  <c r="S753" i="2" s="1"/>
  <c r="S752" i="2" a="1"/>
  <c r="S752" i="2" s="1"/>
  <c r="S751" i="2" a="1"/>
  <c r="S751" i="2" s="1"/>
  <c r="S750" i="2" a="1"/>
  <c r="S750" i="2" s="1"/>
  <c r="S749" i="2" a="1"/>
  <c r="S749" i="2" s="1"/>
  <c r="S748" i="2" a="1"/>
  <c r="S748" i="2" s="1"/>
  <c r="S747" i="2" a="1"/>
  <c r="S747" i="2" s="1"/>
  <c r="S746" i="2" a="1"/>
  <c r="S746" i="2" s="1"/>
  <c r="S745" i="2" a="1"/>
  <c r="S745" i="2" s="1"/>
  <c r="S744" i="2" a="1"/>
  <c r="S744" i="2" s="1"/>
  <c r="S742" i="2" a="1"/>
  <c r="S742" i="2" s="1"/>
  <c r="S740" i="2" a="1"/>
  <c r="S740" i="2" s="1"/>
  <c r="S738" i="2" a="1"/>
  <c r="S738" i="2" s="1"/>
  <c r="S737" i="2" a="1"/>
  <c r="S737" i="2" s="1"/>
  <c r="S735" i="2" a="1"/>
  <c r="S735" i="2" s="1"/>
  <c r="S733" i="2" a="1"/>
  <c r="S733" i="2" s="1"/>
  <c r="S731" i="2" a="1"/>
  <c r="S731" i="2" s="1"/>
  <c r="S729" i="2" a="1"/>
  <c r="S729" i="2" s="1"/>
  <c r="S727" i="2" a="1"/>
  <c r="S727" i="2" s="1"/>
  <c r="S725" i="2" a="1"/>
  <c r="S725" i="2" s="1"/>
  <c r="S723" i="2" a="1"/>
  <c r="S723" i="2" s="1"/>
  <c r="S721" i="2" a="1"/>
  <c r="S721" i="2" s="1"/>
  <c r="S720" i="2" a="1"/>
  <c r="S720" i="2" s="1"/>
  <c r="S719" i="2" a="1"/>
  <c r="S719" i="2" s="1"/>
  <c r="S718" i="2" a="1"/>
  <c r="S718" i="2" s="1"/>
  <c r="S717" i="2" a="1"/>
  <c r="S717" i="2" s="1"/>
  <c r="S716" i="2" a="1"/>
  <c r="S716" i="2" s="1"/>
  <c r="S714" i="2" a="1"/>
  <c r="S714" i="2" s="1"/>
  <c r="S713" i="2" a="1"/>
  <c r="S713" i="2" s="1"/>
  <c r="S712" i="2" a="1"/>
  <c r="S712" i="2" s="1"/>
  <c r="S711" i="2" a="1"/>
  <c r="S711" i="2" s="1"/>
  <c r="S710" i="2" a="1"/>
  <c r="S710" i="2" s="1"/>
  <c r="S709" i="2" a="1"/>
  <c r="S709" i="2" s="1"/>
  <c r="S708" i="2" a="1"/>
  <c r="S708" i="2" s="1"/>
  <c r="S707" i="2" a="1"/>
  <c r="S707" i="2" s="1"/>
  <c r="S706" i="2" a="1"/>
  <c r="S706" i="2" s="1"/>
  <c r="S705" i="2" a="1"/>
  <c r="S705" i="2" s="1"/>
  <c r="S704" i="2" a="1"/>
  <c r="S704" i="2" s="1"/>
  <c r="S703" i="2" a="1"/>
  <c r="S703" i="2" s="1"/>
  <c r="S702" i="2" a="1"/>
  <c r="S702" i="2" s="1"/>
  <c r="S701" i="2" a="1"/>
  <c r="S701" i="2" s="1"/>
  <c r="S700" i="2" a="1"/>
  <c r="S700" i="2" s="1"/>
  <c r="S699" i="2" a="1"/>
  <c r="S699" i="2" s="1"/>
  <c r="S698" i="2" a="1"/>
  <c r="S698" i="2" s="1"/>
  <c r="S697" i="2" a="1"/>
  <c r="S697" i="2" s="1"/>
  <c r="S696" i="2" a="1"/>
  <c r="S696" i="2" s="1"/>
  <c r="S695" i="2" a="1"/>
  <c r="S695" i="2" s="1"/>
  <c r="S694" i="2" a="1"/>
  <c r="S694" i="2" s="1"/>
  <c r="S693" i="2" a="1"/>
  <c r="S693" i="2" s="1"/>
  <c r="S692" i="2" a="1"/>
  <c r="S692" i="2" s="1"/>
  <c r="S691" i="2" a="1"/>
  <c r="S691" i="2" s="1"/>
  <c r="S690" i="2" a="1"/>
  <c r="S690" i="2" s="1"/>
  <c r="S689" i="2" a="1"/>
  <c r="S689" i="2" s="1"/>
  <c r="S688" i="2" a="1"/>
  <c r="S688" i="2" s="1"/>
  <c r="S687" i="2" a="1"/>
  <c r="S687" i="2" s="1"/>
  <c r="S686" i="2" a="1"/>
  <c r="S686" i="2" s="1"/>
  <c r="S685" i="2" a="1"/>
  <c r="S685" i="2" s="1"/>
  <c r="S684" i="2" a="1"/>
  <c r="S684" i="2" s="1"/>
  <c r="S683" i="2" a="1"/>
  <c r="S683" i="2" s="1"/>
  <c r="S682" i="2" a="1"/>
  <c r="S682" i="2" s="1"/>
  <c r="S681" i="2" a="1"/>
  <c r="S681" i="2" s="1"/>
  <c r="S680" i="2" a="1"/>
  <c r="S680" i="2" s="1"/>
  <c r="S679" i="2" a="1"/>
  <c r="S679" i="2" s="1"/>
  <c r="S678" i="2" a="1"/>
  <c r="S678" i="2" s="1"/>
  <c r="S677" i="2" a="1"/>
  <c r="S677" i="2" s="1"/>
  <c r="S676" i="2" a="1"/>
  <c r="S676" i="2" s="1"/>
  <c r="S675" i="2" a="1"/>
  <c r="S675" i="2" s="1"/>
  <c r="S674" i="2" a="1"/>
  <c r="S674" i="2" s="1"/>
  <c r="S673" i="2" a="1"/>
  <c r="S673" i="2" s="1"/>
  <c r="S672" i="2" a="1"/>
  <c r="S672" i="2" s="1"/>
  <c r="S671" i="2" a="1"/>
  <c r="S671" i="2" s="1"/>
  <c r="S670" i="2" a="1"/>
  <c r="S670" i="2" s="1"/>
  <c r="S669" i="2" a="1"/>
  <c r="S669" i="2" s="1"/>
  <c r="S668" i="2" a="1"/>
  <c r="S668" i="2" s="1"/>
  <c r="S667" i="2" a="1"/>
  <c r="S667" i="2" s="1"/>
  <c r="S666" i="2" a="1"/>
  <c r="S666" i="2" s="1"/>
  <c r="S665" i="2" a="1"/>
  <c r="S665" i="2" s="1"/>
  <c r="S664" i="2" a="1"/>
  <c r="S664" i="2" s="1"/>
  <c r="S663" i="2" a="1"/>
  <c r="S663" i="2" s="1"/>
  <c r="S662" i="2" a="1"/>
  <c r="S662" i="2" s="1"/>
  <c r="S661" i="2" a="1"/>
  <c r="S661" i="2" s="1"/>
  <c r="S660" i="2" a="1"/>
  <c r="S660" i="2" s="1"/>
  <c r="S659" i="2" a="1"/>
  <c r="S659" i="2" s="1"/>
  <c r="S658" i="2" a="1"/>
  <c r="S658" i="2" s="1"/>
  <c r="S657" i="2" a="1"/>
  <c r="S657" i="2" s="1"/>
  <c r="S629" i="2" a="1"/>
  <c r="S629" i="2" s="1"/>
  <c r="S630" i="2" a="1"/>
  <c r="S630" i="2" s="1"/>
  <c r="S631" i="2" a="1"/>
  <c r="S631" i="2" s="1"/>
  <c r="S632" i="2" a="1"/>
  <c r="S632" i="2" s="1"/>
  <c r="S633" i="2" a="1"/>
  <c r="S633" i="2" s="1"/>
  <c r="S634" i="2" a="1"/>
  <c r="S634" i="2" s="1"/>
  <c r="S635" i="2" a="1"/>
  <c r="S635" i="2" s="1"/>
  <c r="S636" i="2" a="1"/>
  <c r="S636" i="2" s="1"/>
  <c r="S637" i="2" a="1"/>
  <c r="S637" i="2" s="1"/>
  <c r="S638" i="2" a="1"/>
  <c r="S638" i="2" s="1"/>
  <c r="S639" i="2" a="1"/>
  <c r="S639" i="2" s="1"/>
  <c r="S640" i="2" a="1"/>
  <c r="S640" i="2" s="1"/>
  <c r="S641" i="2" a="1"/>
  <c r="S641" i="2" s="1"/>
  <c r="S642" i="2" a="1"/>
  <c r="S642" i="2" s="1"/>
  <c r="S643" i="2" a="1"/>
  <c r="S643" i="2" s="1"/>
  <c r="S644" i="2" a="1"/>
  <c r="S644" i="2" s="1"/>
  <c r="S645" i="2" a="1"/>
  <c r="S645" i="2" s="1"/>
  <c r="S646" i="2" a="1"/>
  <c r="S646" i="2" s="1"/>
  <c r="S647" i="2" a="1"/>
  <c r="S647" i="2" s="1"/>
  <c r="S648" i="2" a="1"/>
  <c r="S648" i="2" s="1"/>
  <c r="S649" i="2" a="1"/>
  <c r="S649" i="2" s="1"/>
  <c r="S650" i="2" a="1"/>
  <c r="S650" i="2" s="1"/>
  <c r="S651" i="2" a="1"/>
  <c r="S651" i="2" s="1"/>
  <c r="S652" i="2" a="1"/>
  <c r="S652" i="2" s="1"/>
  <c r="S653" i="2" a="1"/>
  <c r="S653" i="2" s="1"/>
  <c r="S654" i="2" a="1"/>
  <c r="S654" i="2" s="1"/>
  <c r="S655" i="2" a="1"/>
  <c r="S655" i="2" s="1"/>
  <c r="S628" i="2" a="1"/>
  <c r="S628" i="2" s="1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5" i="2"/>
  <c r="W924" i="2"/>
  <c r="W923" i="2"/>
  <c r="W922" i="2"/>
  <c r="W921" i="2"/>
  <c r="W920" i="2"/>
  <c r="W919" i="2"/>
  <c r="W918" i="2"/>
  <c r="W917" i="2"/>
  <c r="W916" i="2"/>
  <c r="W915" i="2"/>
  <c r="W913" i="2"/>
  <c r="W912" i="2"/>
  <c r="W911" i="2"/>
  <c r="W910" i="2"/>
  <c r="W909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S215" i="2" a="1"/>
  <c r="S215" i="2" s="1"/>
  <c r="S216" i="2" a="1"/>
  <c r="S216" i="2" s="1"/>
  <c r="S217" i="2" a="1"/>
  <c r="S217" i="2" s="1"/>
  <c r="S205" i="2" a="1"/>
  <c r="S205" i="2" s="1"/>
  <c r="S219" i="2" a="1"/>
  <c r="S219" i="2" s="1"/>
  <c r="S220" i="2" a="1"/>
  <c r="S220" i="2" s="1"/>
  <c r="S221" i="2" a="1"/>
  <c r="S221" i="2" s="1"/>
  <c r="S222" i="2" a="1"/>
  <c r="S222" i="2" s="1"/>
  <c r="S223" i="2" a="1"/>
  <c r="S223" i="2" s="1"/>
  <c r="S224" i="2" a="1"/>
  <c r="S224" i="2" s="1"/>
  <c r="S225" i="2" a="1"/>
  <c r="S225" i="2" s="1"/>
  <c r="S209" i="2" a="1"/>
  <c r="S209" i="2" s="1"/>
  <c r="S227" i="2" a="1"/>
  <c r="S227" i="2" s="1"/>
  <c r="S228" i="2" a="1"/>
  <c r="S228" i="2" s="1"/>
  <c r="S229" i="2" a="1"/>
  <c r="S229" i="2" s="1"/>
  <c r="S230" i="2" a="1"/>
  <c r="S230" i="2" s="1"/>
  <c r="S231" i="2" a="1"/>
  <c r="S231" i="2" s="1"/>
  <c r="S232" i="2" a="1"/>
  <c r="S232" i="2" s="1"/>
  <c r="S233" i="2" a="1"/>
  <c r="S233" i="2" s="1"/>
  <c r="S210" i="2" a="1"/>
  <c r="S210" i="2" s="1"/>
  <c r="S235" i="2" a="1"/>
  <c r="S235" i="2" s="1"/>
  <c r="S236" i="2" a="1"/>
  <c r="S236" i="2" s="1"/>
  <c r="S237" i="2" a="1"/>
  <c r="S237" i="2" s="1"/>
  <c r="S238" i="2" a="1"/>
  <c r="S238" i="2" s="1"/>
  <c r="S211" i="2" a="1"/>
  <c r="S211" i="2" s="1"/>
  <c r="S240" i="2" a="1"/>
  <c r="S240" i="2" s="1"/>
  <c r="S241" i="2" a="1"/>
  <c r="S241" i="2" s="1"/>
  <c r="S213" i="2" a="1"/>
  <c r="S213" i="2" s="1"/>
  <c r="S218" i="2" a="1"/>
  <c r="S218" i="2" s="1"/>
  <c r="S244" i="2" a="1"/>
  <c r="S244" i="2" s="1"/>
  <c r="S226" i="2" a="1"/>
  <c r="S226" i="2" s="1"/>
  <c r="S234" i="2" a="1"/>
  <c r="S234" i="2" s="1"/>
  <c r="S246" i="2" a="1"/>
  <c r="S246" i="2" s="1"/>
  <c r="S247" i="2" a="1"/>
  <c r="S247" i="2" s="1"/>
  <c r="S248" i="2" a="1"/>
  <c r="S248" i="2" s="1"/>
  <c r="S249" i="2" a="1"/>
  <c r="S249" i="2" s="1"/>
  <c r="S250" i="2" a="1"/>
  <c r="S250" i="2" s="1"/>
  <c r="S251" i="2" a="1"/>
  <c r="S251" i="2" s="1"/>
  <c r="S252" i="2" a="1"/>
  <c r="S252" i="2" s="1"/>
  <c r="S254" i="2" a="1"/>
  <c r="S254" i="2" s="1"/>
  <c r="S255" i="2" a="1"/>
  <c r="S255" i="2" s="1"/>
  <c r="S256" i="2" a="1"/>
  <c r="S256" i="2" s="1"/>
  <c r="S239" i="2" a="1"/>
  <c r="S239" i="2" s="1"/>
  <c r="S357" i="2" a="1"/>
  <c r="S357" i="2" s="1"/>
  <c r="S358" i="2" a="1"/>
  <c r="S358" i="2" s="1"/>
  <c r="S359" i="2" a="1"/>
  <c r="S359" i="2" s="1"/>
  <c r="S206" i="2" a="1"/>
  <c r="S206" i="2" s="1"/>
  <c r="S212" i="2" a="1"/>
  <c r="S212" i="2" s="1"/>
  <c r="S242" i="2" a="1"/>
  <c r="S242" i="2" s="1"/>
  <c r="S290" i="2" a="1"/>
  <c r="S290" i="2" s="1"/>
  <c r="S291" i="2" a="1"/>
  <c r="S291" i="2" s="1"/>
  <c r="S243" i="2" a="1"/>
  <c r="S243" i="2" s="1"/>
  <c r="S245" i="2" a="1"/>
  <c r="S245" i="2" s="1"/>
  <c r="S312" i="2" a="1"/>
  <c r="S312" i="2" s="1"/>
  <c r="S317" i="2" a="1"/>
  <c r="S317" i="2" s="1"/>
  <c r="S259" i="2" a="1"/>
  <c r="S259" i="2" s="1"/>
  <c r="S289" i="2" a="1"/>
  <c r="S289" i="2" s="1"/>
  <c r="S322" i="2" a="1"/>
  <c r="S322" i="2" s="1"/>
  <c r="S324" i="2" a="1"/>
  <c r="S324" i="2" s="1"/>
  <c r="S332" i="2" a="1"/>
  <c r="S332" i="2" s="1"/>
  <c r="S333" i="2" a="1"/>
  <c r="S333" i="2" s="1"/>
  <c r="S350" i="2" a="1"/>
  <c r="S350" i="2" s="1"/>
  <c r="S199" i="2" a="1"/>
  <c r="S199" i="2" s="1"/>
  <c r="S200" i="2" a="1"/>
  <c r="S200" i="2" s="1"/>
  <c r="S201" i="2" a="1"/>
  <c r="S201" i="2" s="1"/>
  <c r="S202" i="2" a="1"/>
  <c r="S202" i="2" s="1"/>
  <c r="S203" i="2" a="1"/>
  <c r="S203" i="2" s="1"/>
  <c r="S204" i="2" a="1"/>
  <c r="S204" i="2" s="1"/>
  <c r="S301" i="2" a="1"/>
  <c r="S301" i="2" s="1"/>
  <c r="S207" i="2" a="1"/>
  <c r="S207" i="2" s="1"/>
  <c r="S208" i="2" a="1"/>
  <c r="S208" i="2" s="1"/>
  <c r="S303" i="2" a="1"/>
  <c r="S303" i="2" s="1"/>
  <c r="S307" i="2" a="1"/>
  <c r="S307" i="2" s="1"/>
  <c r="S308" i="2" a="1"/>
  <c r="S308" i="2" s="1"/>
  <c r="S257" i="2" a="1"/>
  <c r="S257" i="2" s="1"/>
  <c r="S258" i="2" a="1"/>
  <c r="S258" i="2" s="1"/>
  <c r="S260" i="2" a="1"/>
  <c r="S260" i="2" s="1"/>
  <c r="S261" i="2" a="1"/>
  <c r="S261" i="2" s="1"/>
  <c r="S262" i="2" a="1"/>
  <c r="S262" i="2" s="1"/>
  <c r="S263" i="2" a="1"/>
  <c r="S263" i="2" s="1"/>
  <c r="S264" i="2" a="1"/>
  <c r="S264" i="2" s="1"/>
  <c r="S265" i="2" a="1"/>
  <c r="S265" i="2" s="1"/>
  <c r="S266" i="2" a="1"/>
  <c r="S266" i="2" s="1"/>
  <c r="S267" i="2" a="1"/>
  <c r="S267" i="2" s="1"/>
  <c r="S268" i="2" a="1"/>
  <c r="S268" i="2" s="1"/>
  <c r="S269" i="2" a="1"/>
  <c r="S269" i="2" s="1"/>
  <c r="S270" i="2" a="1"/>
  <c r="S270" i="2" s="1"/>
  <c r="S271" i="2" a="1"/>
  <c r="S271" i="2" s="1"/>
  <c r="S272" i="2" a="1"/>
  <c r="S272" i="2" s="1"/>
  <c r="S273" i="2" a="1"/>
  <c r="S273" i="2" s="1"/>
  <c r="S274" i="2" a="1"/>
  <c r="S274" i="2" s="1"/>
  <c r="S275" i="2" a="1"/>
  <c r="S275" i="2" s="1"/>
  <c r="S276" i="2" a="1"/>
  <c r="S276" i="2" s="1"/>
  <c r="S277" i="2" a="1"/>
  <c r="S277" i="2" s="1"/>
  <c r="S278" i="2" a="1"/>
  <c r="S278" i="2" s="1"/>
  <c r="S279" i="2" a="1"/>
  <c r="S279" i="2" s="1"/>
  <c r="S280" i="2" a="1"/>
  <c r="S280" i="2" s="1"/>
  <c r="S281" i="2" a="1"/>
  <c r="S281" i="2" s="1"/>
  <c r="S282" i="2" a="1"/>
  <c r="S282" i="2" s="1"/>
  <c r="S283" i="2" a="1"/>
  <c r="S283" i="2" s="1"/>
  <c r="S284" i="2" a="1"/>
  <c r="S284" i="2" s="1"/>
  <c r="S285" i="2" a="1"/>
  <c r="S285" i="2" s="1"/>
  <c r="S287" i="2" a="1"/>
  <c r="S287" i="2" s="1"/>
  <c r="S288" i="2" a="1"/>
  <c r="S288" i="2" s="1"/>
  <c r="S309" i="2" a="1"/>
  <c r="S309" i="2" s="1"/>
  <c r="S292" i="2" a="1"/>
  <c r="S292" i="2" s="1"/>
  <c r="S293" i="2" a="1"/>
  <c r="S293" i="2" s="1"/>
  <c r="S294" i="2" a="1"/>
  <c r="S294" i="2" s="1"/>
  <c r="S295" i="2" a="1"/>
  <c r="S295" i="2" s="1"/>
  <c r="S296" i="2" a="1"/>
  <c r="S296" i="2" s="1"/>
  <c r="S298" i="2" a="1"/>
  <c r="S298" i="2" s="1"/>
  <c r="S310" i="2" a="1"/>
  <c r="S310" i="2" s="1"/>
  <c r="S302" i="2" a="1"/>
  <c r="S302" i="2" s="1"/>
  <c r="S314" i="2" a="1"/>
  <c r="S314" i="2" s="1"/>
  <c r="S304" i="2" a="1"/>
  <c r="S304" i="2" s="1"/>
  <c r="S305" i="2" a="1"/>
  <c r="S305" i="2" s="1"/>
  <c r="S306" i="2" a="1"/>
  <c r="S306" i="2" s="1"/>
  <c r="S319" i="2" a="1"/>
  <c r="S319" i="2" s="1"/>
  <c r="S299" i="2" a="1"/>
  <c r="S299" i="2" s="1"/>
  <c r="S300" i="2" a="1"/>
  <c r="S300" i="2" s="1"/>
  <c r="S320" i="2" a="1"/>
  <c r="S320" i="2" s="1"/>
  <c r="S313" i="2" a="1"/>
  <c r="S313" i="2" s="1"/>
  <c r="S325" i="2" a="1"/>
  <c r="S325" i="2" s="1"/>
  <c r="S315" i="2" a="1"/>
  <c r="S315" i="2" s="1"/>
  <c r="S316" i="2" a="1"/>
  <c r="S316" i="2" s="1"/>
  <c r="S327" i="2" a="1"/>
  <c r="S327" i="2" s="1"/>
  <c r="S329" i="2" a="1"/>
  <c r="S329" i="2" s="1"/>
  <c r="S328" i="2" a="1"/>
  <c r="S328" i="2" s="1"/>
  <c r="S330" i="2" a="1"/>
  <c r="S330" i="2" s="1"/>
  <c r="S331" i="2" a="1"/>
  <c r="S331" i="2" s="1"/>
  <c r="S334" i="2" a="1"/>
  <c r="S334" i="2" s="1"/>
  <c r="S335" i="2" a="1"/>
  <c r="S335" i="2" s="1"/>
  <c r="S336" i="2" a="1"/>
  <c r="S336" i="2" s="1"/>
  <c r="S337" i="2" a="1"/>
  <c r="S337" i="2" s="1"/>
  <c r="S338" i="2" a="1"/>
  <c r="S338" i="2" s="1"/>
  <c r="S339" i="2" a="1"/>
  <c r="S339" i="2" s="1"/>
  <c r="S340" i="2" a="1"/>
  <c r="S340" i="2" s="1"/>
  <c r="S341" i="2" a="1"/>
  <c r="S341" i="2" s="1"/>
  <c r="S342" i="2" a="1"/>
  <c r="S342" i="2" s="1"/>
  <c r="S343" i="2" a="1"/>
  <c r="S343" i="2" s="1"/>
  <c r="S344" i="2" a="1"/>
  <c r="S344" i="2" s="1"/>
  <c r="S345" i="2" a="1"/>
  <c r="S345" i="2" s="1"/>
  <c r="S354" i="2" a="1"/>
  <c r="S354" i="2" s="1"/>
  <c r="S346" i="2" a="1"/>
  <c r="S346" i="2" s="1"/>
  <c r="S347" i="2" a="1"/>
  <c r="S347" i="2" s="1"/>
  <c r="S348" i="2" a="1"/>
  <c r="S348" i="2" s="1"/>
  <c r="S349" i="2" a="1"/>
  <c r="S349" i="2" s="1"/>
  <c r="S355" i="2" a="1"/>
  <c r="S355" i="2" s="1"/>
  <c r="S351" i="2" a="1"/>
  <c r="S351" i="2" s="1"/>
  <c r="S352" i="2" a="1"/>
  <c r="S352" i="2" s="1"/>
  <c r="S356" i="2" a="1"/>
  <c r="S356" i="2" s="1"/>
  <c r="S353" i="2" a="1"/>
  <c r="S353" i="2" s="1"/>
  <c r="S297" i="2" a="1"/>
  <c r="S297" i="2" s="1"/>
  <c r="S361" i="2" a="1"/>
  <c r="S361" i="2" s="1"/>
  <c r="S362" i="2" a="1"/>
  <c r="S362" i="2" s="1"/>
  <c r="S363" i="2" a="1"/>
  <c r="S363" i="2" s="1"/>
  <c r="S364" i="2" a="1"/>
  <c r="S364" i="2" s="1"/>
  <c r="S366" i="2" a="1"/>
  <c r="S366" i="2" s="1"/>
  <c r="S367" i="2" a="1"/>
  <c r="S367" i="2" s="1"/>
  <c r="S214" i="2" a="1"/>
  <c r="S214" i="2" s="1"/>
  <c r="W253" i="2"/>
  <c r="W365" i="2"/>
  <c r="W326" i="2"/>
  <c r="W286" i="2"/>
  <c r="W360" i="2"/>
  <c r="W323" i="2"/>
  <c r="W321" i="2"/>
  <c r="W318" i="2"/>
  <c r="W311" i="2"/>
  <c r="W238" i="2"/>
  <c r="W237" i="2"/>
  <c r="W236" i="2"/>
  <c r="W235" i="2"/>
  <c r="W232" i="2"/>
  <c r="W228" i="2"/>
  <c r="W225" i="2"/>
  <c r="W224" i="2"/>
  <c r="W223" i="2"/>
  <c r="W367" i="2"/>
  <c r="W366" i="2"/>
  <c r="W364" i="2"/>
  <c r="W363" i="2"/>
  <c r="W362" i="2"/>
  <c r="W361" i="2"/>
  <c r="W297" i="2"/>
  <c r="W353" i="2"/>
  <c r="W356" i="2"/>
  <c r="W352" i="2"/>
  <c r="W351" i="2"/>
  <c r="W355" i="2"/>
  <c r="W349" i="2"/>
  <c r="W348" i="2"/>
  <c r="W347" i="2"/>
  <c r="W346" i="2"/>
  <c r="W354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1" i="2"/>
  <c r="W330" i="2"/>
  <c r="W328" i="2"/>
  <c r="W329" i="2"/>
  <c r="W327" i="2"/>
  <c r="W316" i="2"/>
  <c r="W315" i="2"/>
  <c r="W325" i="2"/>
  <c r="W313" i="2"/>
  <c r="W320" i="2"/>
  <c r="W300" i="2"/>
  <c r="W299" i="2"/>
  <c r="W319" i="2"/>
  <c r="W306" i="2"/>
  <c r="W305" i="2"/>
  <c r="W304" i="2"/>
  <c r="W314" i="2"/>
  <c r="W302" i="2"/>
  <c r="W310" i="2"/>
  <c r="W298" i="2"/>
  <c r="W296" i="2"/>
  <c r="W295" i="2"/>
  <c r="W294" i="2"/>
  <c r="W293" i="2"/>
  <c r="W292" i="2"/>
  <c r="W309" i="2"/>
  <c r="W288" i="2"/>
  <c r="W287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8" i="2"/>
  <c r="W257" i="2"/>
  <c r="W308" i="2"/>
  <c r="W307" i="2"/>
  <c r="W303" i="2"/>
  <c r="W208" i="2"/>
  <c r="W207" i="2"/>
  <c r="W301" i="2"/>
  <c r="W204" i="2"/>
  <c r="W203" i="2"/>
  <c r="W202" i="2"/>
  <c r="W201" i="2"/>
  <c r="W200" i="2"/>
  <c r="W199" i="2"/>
  <c r="W231" i="2"/>
  <c r="W230" i="2"/>
  <c r="W229" i="2"/>
  <c r="W227" i="2"/>
  <c r="W222" i="2"/>
  <c r="W350" i="2"/>
  <c r="W233" i="2"/>
  <c r="W206" i="2"/>
  <c r="W242" i="2"/>
  <c r="W240" i="2"/>
  <c r="W256" i="2"/>
  <c r="W255" i="2"/>
  <c r="W254" i="2"/>
  <c r="W252" i="2"/>
  <c r="W251" i="2"/>
  <c r="W250" i="2"/>
  <c r="W249" i="2"/>
  <c r="W248" i="2"/>
  <c r="W247" i="2"/>
  <c r="W246" i="2"/>
  <c r="W226" i="2"/>
  <c r="W244" i="2"/>
  <c r="W218" i="2"/>
  <c r="W213" i="2"/>
  <c r="W241" i="2"/>
  <c r="W359" i="2"/>
  <c r="W358" i="2"/>
  <c r="W357" i="2"/>
  <c r="W333" i="2"/>
  <c r="W332" i="2"/>
  <c r="W239" i="2"/>
  <c r="W324" i="2"/>
  <c r="W322" i="2"/>
  <c r="W289" i="2"/>
  <c r="W259" i="2"/>
  <c r="W317" i="2"/>
  <c r="W312" i="2"/>
  <c r="W245" i="2"/>
  <c r="W243" i="2"/>
  <c r="W291" i="2"/>
  <c r="W290" i="2"/>
  <c r="Y499" i="2" l="1" a="1"/>
  <c r="Y499" i="2" s="1"/>
  <c r="Y914" i="2" a="1"/>
  <c r="Y914" i="2" s="1"/>
  <c r="Y617" i="2" a="1"/>
  <c r="Y617" i="2" s="1"/>
  <c r="Y926" i="2" a="1"/>
  <c r="Y926" i="2" s="1"/>
  <c r="Y618" i="2" a="1"/>
  <c r="Y618" i="2" s="1"/>
  <c r="W211" i="2" l="1"/>
  <c r="W210" i="2"/>
  <c r="W209" i="2"/>
  <c r="W205" i="2"/>
  <c r="W234" i="2"/>
  <c r="W212" i="2"/>
  <c r="W368" i="2" l="1"/>
  <c r="P938" i="2"/>
  <c r="M125" i="2"/>
  <c r="L125" i="2"/>
  <c r="M194" i="2"/>
  <c r="L194" i="2"/>
  <c r="M368" i="2"/>
  <c r="L368" i="2"/>
  <c r="L385" i="2"/>
  <c r="M464" i="2"/>
  <c r="L464" i="2"/>
  <c r="L624" i="2"/>
  <c r="M624" i="2"/>
  <c r="P367" i="2"/>
  <c r="P366" i="2"/>
  <c r="P365" i="2"/>
  <c r="P965" i="2"/>
  <c r="P937" i="2"/>
  <c r="P932" i="2"/>
  <c r="P931" i="2"/>
  <c r="P929" i="2"/>
  <c r="P928" i="2"/>
  <c r="P463" i="2"/>
  <c r="P462" i="2"/>
  <c r="O910" i="2" l="1" a="1"/>
  <c r="O910" i="2" s="1"/>
  <c r="O911" i="2" a="1"/>
  <c r="O911" i="2" s="1"/>
  <c r="O912" i="2" a="1"/>
  <c r="O912" i="2" s="1"/>
  <c r="O913" i="2" a="1"/>
  <c r="O913" i="2" s="1"/>
  <c r="O916" i="2" a="1"/>
  <c r="O916" i="2" s="1"/>
  <c r="O917" i="2" a="1"/>
  <c r="O917" i="2" s="1"/>
  <c r="O918" i="2" a="1"/>
  <c r="O918" i="2" s="1"/>
  <c r="O919" i="2" a="1"/>
  <c r="O919" i="2" s="1"/>
  <c r="O920" i="2" a="1"/>
  <c r="O920" i="2" s="1"/>
  <c r="O921" i="2" a="1"/>
  <c r="O921" i="2" s="1"/>
  <c r="O922" i="2" a="1"/>
  <c r="O922" i="2" s="1"/>
  <c r="O923" i="2" a="1"/>
  <c r="O923" i="2" s="1"/>
  <c r="O924" i="2" a="1"/>
  <c r="O924" i="2" s="1"/>
  <c r="O925" i="2" a="1"/>
  <c r="O925" i="2" s="1"/>
  <c r="O927" i="2" a="1"/>
  <c r="O927" i="2" s="1"/>
  <c r="O928" i="2" a="1"/>
  <c r="O928" i="2" s="1"/>
  <c r="O929" i="2" a="1"/>
  <c r="O929" i="2" s="1"/>
  <c r="O930" i="2" a="1"/>
  <c r="O930" i="2" s="1"/>
  <c r="O931" i="2" a="1"/>
  <c r="O931" i="2" s="1"/>
  <c r="O932" i="2" a="1"/>
  <c r="O932" i="2" s="1"/>
  <c r="O934" i="2" a="1"/>
  <c r="O934" i="2" s="1"/>
  <c r="O935" i="2" a="1"/>
  <c r="O935" i="2" s="1"/>
  <c r="O936" i="2" a="1"/>
  <c r="O936" i="2" s="1"/>
  <c r="O937" i="2" a="1"/>
  <c r="O937" i="2" s="1"/>
  <c r="O943" i="2" a="1"/>
  <c r="O943" i="2" s="1"/>
  <c r="O944" i="2" a="1"/>
  <c r="O944" i="2" s="1"/>
  <c r="O945" i="2" a="1"/>
  <c r="O945" i="2" s="1"/>
  <c r="O948" i="2" a="1"/>
  <c r="O948" i="2" s="1"/>
  <c r="O950" i="2" a="1"/>
  <c r="O950" i="2" s="1"/>
  <c r="O953" i="2" a="1"/>
  <c r="O953" i="2" s="1"/>
  <c r="O954" i="2" a="1"/>
  <c r="O954" i="2" s="1"/>
  <c r="O956" i="2" a="1"/>
  <c r="O956" i="2" s="1"/>
  <c r="O957" i="2" a="1"/>
  <c r="O957" i="2" s="1"/>
  <c r="O959" i="2" a="1"/>
  <c r="O959" i="2" s="1"/>
  <c r="O960" i="2" a="1"/>
  <c r="O960" i="2" s="1"/>
  <c r="O961" i="2" a="1"/>
  <c r="O961" i="2" s="1"/>
  <c r="O966" i="2" a="1"/>
  <c r="O966" i="2" s="1"/>
  <c r="O967" i="2" a="1"/>
  <c r="O967" i="2" s="1"/>
  <c r="O969" i="2" a="1"/>
  <c r="O969" i="2" s="1"/>
  <c r="O970" i="2" a="1"/>
  <c r="O970" i="2" s="1"/>
  <c r="O971" i="2" a="1"/>
  <c r="O971" i="2" s="1"/>
  <c r="O972" i="2" a="1"/>
  <c r="O972" i="2" s="1"/>
  <c r="O973" i="2" a="1"/>
  <c r="O973" i="2" s="1"/>
  <c r="O974" i="2" a="1"/>
  <c r="O974" i="2" s="1"/>
  <c r="O909" i="2" a="1"/>
  <c r="O909" i="2" s="1"/>
  <c r="O629" i="2" a="1"/>
  <c r="O629" i="2" s="1"/>
  <c r="O630" i="2" a="1"/>
  <c r="O630" i="2" s="1"/>
  <c r="O631" i="2" a="1"/>
  <c r="O631" i="2" s="1"/>
  <c r="O632" i="2" a="1"/>
  <c r="O632" i="2" s="1"/>
  <c r="O633" i="2" a="1"/>
  <c r="O633" i="2" s="1"/>
  <c r="O634" i="2" a="1"/>
  <c r="O634" i="2" s="1"/>
  <c r="O635" i="2" a="1"/>
  <c r="O635" i="2" s="1"/>
  <c r="O636" i="2" a="1"/>
  <c r="O636" i="2" s="1"/>
  <c r="O637" i="2" a="1"/>
  <c r="O637" i="2" s="1"/>
  <c r="O638" i="2" a="1"/>
  <c r="O638" i="2" s="1"/>
  <c r="O639" i="2" a="1"/>
  <c r="O639" i="2" s="1"/>
  <c r="O640" i="2" a="1"/>
  <c r="O640" i="2" s="1"/>
  <c r="O641" i="2" a="1"/>
  <c r="O641" i="2" s="1"/>
  <c r="O642" i="2" a="1"/>
  <c r="O642" i="2" s="1"/>
  <c r="O643" i="2" a="1"/>
  <c r="O643" i="2" s="1"/>
  <c r="O644" i="2" a="1"/>
  <c r="O644" i="2" s="1"/>
  <c r="O645" i="2" a="1"/>
  <c r="O645" i="2" s="1"/>
  <c r="O646" i="2" a="1"/>
  <c r="O646" i="2" s="1"/>
  <c r="O647" i="2" a="1"/>
  <c r="O647" i="2" s="1"/>
  <c r="O648" i="2" a="1"/>
  <c r="O648" i="2" s="1"/>
  <c r="O649" i="2" a="1"/>
  <c r="O649" i="2" s="1"/>
  <c r="O650" i="2" a="1"/>
  <c r="O650" i="2" s="1"/>
  <c r="O651" i="2" a="1"/>
  <c r="O651" i="2" s="1"/>
  <c r="O652" i="2" a="1"/>
  <c r="O652" i="2" s="1"/>
  <c r="O653" i="2" a="1"/>
  <c r="O653" i="2" s="1"/>
  <c r="O654" i="2" a="1"/>
  <c r="O654" i="2" s="1"/>
  <c r="O655" i="2" a="1"/>
  <c r="O655" i="2" s="1"/>
  <c r="O657" i="2" a="1"/>
  <c r="O657" i="2" s="1"/>
  <c r="O658" i="2" a="1"/>
  <c r="O658" i="2" s="1"/>
  <c r="O659" i="2" a="1"/>
  <c r="O659" i="2" s="1"/>
  <c r="O660" i="2" a="1"/>
  <c r="O660" i="2" s="1"/>
  <c r="O661" i="2" a="1"/>
  <c r="O661" i="2" s="1"/>
  <c r="O662" i="2" a="1"/>
  <c r="O662" i="2" s="1"/>
  <c r="O663" i="2" a="1"/>
  <c r="O663" i="2" s="1"/>
  <c r="O664" i="2" a="1"/>
  <c r="O664" i="2" s="1"/>
  <c r="O665" i="2" a="1"/>
  <c r="O665" i="2" s="1"/>
  <c r="O666" i="2" a="1"/>
  <c r="O666" i="2" s="1"/>
  <c r="O667" i="2" a="1"/>
  <c r="O667" i="2" s="1"/>
  <c r="O668" i="2" a="1"/>
  <c r="O668" i="2" s="1"/>
  <c r="O669" i="2" a="1"/>
  <c r="O669" i="2" s="1"/>
  <c r="O670" i="2" a="1"/>
  <c r="O670" i="2" s="1"/>
  <c r="O671" i="2" a="1"/>
  <c r="O671" i="2" s="1"/>
  <c r="O672" i="2" a="1"/>
  <c r="O672" i="2" s="1"/>
  <c r="O673" i="2" a="1"/>
  <c r="O673" i="2" s="1"/>
  <c r="O674" i="2" a="1"/>
  <c r="O674" i="2" s="1"/>
  <c r="O675" i="2" a="1"/>
  <c r="O675" i="2" s="1"/>
  <c r="O676" i="2" a="1"/>
  <c r="O676" i="2" s="1"/>
  <c r="O677" i="2" a="1"/>
  <c r="O677" i="2" s="1"/>
  <c r="O678" i="2" a="1"/>
  <c r="O678" i="2" s="1"/>
  <c r="O679" i="2" a="1"/>
  <c r="O679" i="2" s="1"/>
  <c r="O680" i="2" a="1"/>
  <c r="O680" i="2" s="1"/>
  <c r="O681" i="2" a="1"/>
  <c r="O681" i="2" s="1"/>
  <c r="O682" i="2" a="1"/>
  <c r="O682" i="2" s="1"/>
  <c r="O683" i="2" a="1"/>
  <c r="O683" i="2" s="1"/>
  <c r="O684" i="2" a="1"/>
  <c r="O684" i="2" s="1"/>
  <c r="O685" i="2" a="1"/>
  <c r="O685" i="2" s="1"/>
  <c r="O686" i="2" a="1"/>
  <c r="O686" i="2" s="1"/>
  <c r="O687" i="2" a="1"/>
  <c r="O687" i="2" s="1"/>
  <c r="O688" i="2" a="1"/>
  <c r="O688" i="2" s="1"/>
  <c r="O689" i="2" a="1"/>
  <c r="O689" i="2" s="1"/>
  <c r="O690" i="2" a="1"/>
  <c r="O690" i="2" s="1"/>
  <c r="O691" i="2" a="1"/>
  <c r="O691" i="2" s="1"/>
  <c r="O692" i="2" a="1"/>
  <c r="O692" i="2" s="1"/>
  <c r="O693" i="2" a="1"/>
  <c r="O693" i="2" s="1"/>
  <c r="O694" i="2" a="1"/>
  <c r="O694" i="2" s="1"/>
  <c r="O695" i="2" a="1"/>
  <c r="O695" i="2" s="1"/>
  <c r="O696" i="2" a="1"/>
  <c r="O696" i="2" s="1"/>
  <c r="O697" i="2" a="1"/>
  <c r="O697" i="2" s="1"/>
  <c r="O698" i="2" a="1"/>
  <c r="O698" i="2" s="1"/>
  <c r="O699" i="2" a="1"/>
  <c r="O699" i="2" s="1"/>
  <c r="O700" i="2" a="1"/>
  <c r="O700" i="2" s="1"/>
  <c r="O701" i="2" a="1"/>
  <c r="O701" i="2" s="1"/>
  <c r="O702" i="2" a="1"/>
  <c r="O702" i="2" s="1"/>
  <c r="O703" i="2" a="1"/>
  <c r="O703" i="2" s="1"/>
  <c r="O704" i="2" a="1"/>
  <c r="O704" i="2" s="1"/>
  <c r="O705" i="2" a="1"/>
  <c r="O705" i="2" s="1"/>
  <c r="O706" i="2" a="1"/>
  <c r="O706" i="2" s="1"/>
  <c r="O707" i="2" a="1"/>
  <c r="O707" i="2" s="1"/>
  <c r="O708" i="2" a="1"/>
  <c r="O708" i="2" s="1"/>
  <c r="O709" i="2" a="1"/>
  <c r="O709" i="2" s="1"/>
  <c r="O710" i="2" a="1"/>
  <c r="O710" i="2" s="1"/>
  <c r="O711" i="2" a="1"/>
  <c r="O711" i="2" s="1"/>
  <c r="O712" i="2" a="1"/>
  <c r="O712" i="2" s="1"/>
  <c r="O713" i="2" a="1"/>
  <c r="O713" i="2" s="1"/>
  <c r="O714" i="2" a="1"/>
  <c r="O714" i="2" s="1"/>
  <c r="O716" i="2" a="1"/>
  <c r="O716" i="2" s="1"/>
  <c r="O717" i="2" a="1"/>
  <c r="O717" i="2" s="1"/>
  <c r="O718" i="2" a="1"/>
  <c r="O718" i="2" s="1"/>
  <c r="O719" i="2" a="1"/>
  <c r="O719" i="2" s="1"/>
  <c r="O720" i="2" a="1"/>
  <c r="O720" i="2" s="1"/>
  <c r="O721" i="2" a="1"/>
  <c r="O721" i="2" s="1"/>
  <c r="O723" i="2" a="1"/>
  <c r="O723" i="2" s="1"/>
  <c r="O725" i="2" a="1"/>
  <c r="O725" i="2" s="1"/>
  <c r="O727" i="2" a="1"/>
  <c r="O727" i="2" s="1"/>
  <c r="O729" i="2" a="1"/>
  <c r="O729" i="2" s="1"/>
  <c r="O731" i="2" a="1"/>
  <c r="O731" i="2" s="1"/>
  <c r="O733" i="2" a="1"/>
  <c r="O733" i="2" s="1"/>
  <c r="O735" i="2" a="1"/>
  <c r="O735" i="2" s="1"/>
  <c r="O737" i="2" a="1"/>
  <c r="O737" i="2" s="1"/>
  <c r="O738" i="2" a="1"/>
  <c r="O738" i="2" s="1"/>
  <c r="O740" i="2" a="1"/>
  <c r="O740" i="2" s="1"/>
  <c r="O742" i="2" a="1"/>
  <c r="O742" i="2" s="1"/>
  <c r="O744" i="2" a="1"/>
  <c r="O744" i="2" s="1"/>
  <c r="O745" i="2" a="1"/>
  <c r="O745" i="2" s="1"/>
  <c r="O746" i="2" a="1"/>
  <c r="O746" i="2" s="1"/>
  <c r="O747" i="2" a="1"/>
  <c r="O747" i="2" s="1"/>
  <c r="O748" i="2" a="1"/>
  <c r="O748" i="2" s="1"/>
  <c r="O749" i="2" a="1"/>
  <c r="O749" i="2" s="1"/>
  <c r="O750" i="2" a="1"/>
  <c r="O750" i="2" s="1"/>
  <c r="O751" i="2" a="1"/>
  <c r="O751" i="2" s="1"/>
  <c r="O752" i="2" a="1"/>
  <c r="O752" i="2" s="1"/>
  <c r="O753" i="2" a="1"/>
  <c r="O753" i="2" s="1"/>
  <c r="O754" i="2" a="1"/>
  <c r="O754" i="2" s="1"/>
  <c r="O755" i="2" a="1"/>
  <c r="O755" i="2" s="1"/>
  <c r="O756" i="2" a="1"/>
  <c r="O756" i="2" s="1"/>
  <c r="O757" i="2" a="1"/>
  <c r="O757" i="2" s="1"/>
  <c r="O758" i="2" a="1"/>
  <c r="O758" i="2" s="1"/>
  <c r="O759" i="2" a="1"/>
  <c r="O759" i="2" s="1"/>
  <c r="O760" i="2" a="1"/>
  <c r="O760" i="2" s="1"/>
  <c r="O761" i="2" a="1"/>
  <c r="O761" i="2" s="1"/>
  <c r="O762" i="2" a="1"/>
  <c r="O762" i="2" s="1"/>
  <c r="O763" i="2" a="1"/>
  <c r="O763" i="2" s="1"/>
  <c r="O764" i="2" a="1"/>
  <c r="O764" i="2" s="1"/>
  <c r="O765" i="2" a="1"/>
  <c r="O765" i="2" s="1"/>
  <c r="O766" i="2" a="1"/>
  <c r="O766" i="2" s="1"/>
  <c r="O767" i="2" a="1"/>
  <c r="O767" i="2" s="1"/>
  <c r="O768" i="2" a="1"/>
  <c r="O768" i="2" s="1"/>
  <c r="O769" i="2" a="1"/>
  <c r="O769" i="2" s="1"/>
  <c r="O770" i="2" a="1"/>
  <c r="O770" i="2" s="1"/>
  <c r="O771" i="2" a="1"/>
  <c r="O771" i="2" s="1"/>
  <c r="O772" i="2" a="1"/>
  <c r="O772" i="2" s="1"/>
  <c r="O773" i="2" a="1"/>
  <c r="O773" i="2" s="1"/>
  <c r="O774" i="2" a="1"/>
  <c r="O774" i="2" s="1"/>
  <c r="O775" i="2" a="1"/>
  <c r="O775" i="2" s="1"/>
  <c r="O776" i="2" a="1"/>
  <c r="O776" i="2" s="1"/>
  <c r="O777" i="2" a="1"/>
  <c r="O777" i="2" s="1"/>
  <c r="O778" i="2" a="1"/>
  <c r="O778" i="2" s="1"/>
  <c r="O779" i="2" a="1"/>
  <c r="O779" i="2" s="1"/>
  <c r="O780" i="2" a="1"/>
  <c r="O780" i="2" s="1"/>
  <c r="O781" i="2" a="1"/>
  <c r="O781" i="2" s="1"/>
  <c r="O782" i="2" a="1"/>
  <c r="O782" i="2" s="1"/>
  <c r="O783" i="2" a="1"/>
  <c r="O783" i="2" s="1"/>
  <c r="O784" i="2" a="1"/>
  <c r="O784" i="2" s="1"/>
  <c r="O785" i="2" a="1"/>
  <c r="O785" i="2" s="1"/>
  <c r="O786" i="2" a="1"/>
  <c r="O786" i="2" s="1"/>
  <c r="O787" i="2" a="1"/>
  <c r="O787" i="2" s="1"/>
  <c r="O788" i="2" a="1"/>
  <c r="O788" i="2" s="1"/>
  <c r="O789" i="2" a="1"/>
  <c r="O789" i="2" s="1"/>
  <c r="O790" i="2" a="1"/>
  <c r="O790" i="2" s="1"/>
  <c r="O791" i="2" a="1"/>
  <c r="O791" i="2" s="1"/>
  <c r="O792" i="2" a="1"/>
  <c r="O792" i="2" s="1"/>
  <c r="O793" i="2" a="1"/>
  <c r="O793" i="2" s="1"/>
  <c r="O794" i="2" a="1"/>
  <c r="O794" i="2" s="1"/>
  <c r="O795" i="2" a="1"/>
  <c r="O795" i="2" s="1"/>
  <c r="O796" i="2" a="1"/>
  <c r="O796" i="2" s="1"/>
  <c r="O797" i="2" a="1"/>
  <c r="O797" i="2" s="1"/>
  <c r="O798" i="2" a="1"/>
  <c r="O798" i="2" s="1"/>
  <c r="O799" i="2" a="1"/>
  <c r="O799" i="2" s="1"/>
  <c r="O800" i="2" a="1"/>
  <c r="O800" i="2" s="1"/>
  <c r="O801" i="2" a="1"/>
  <c r="O801" i="2" s="1"/>
  <c r="O802" i="2" a="1"/>
  <c r="O802" i="2" s="1"/>
  <c r="O803" i="2" a="1"/>
  <c r="O803" i="2" s="1"/>
  <c r="O804" i="2" a="1"/>
  <c r="O804" i="2" s="1"/>
  <c r="O805" i="2" a="1"/>
  <c r="O805" i="2" s="1"/>
  <c r="O806" i="2" a="1"/>
  <c r="O806" i="2" s="1"/>
  <c r="O807" i="2" a="1"/>
  <c r="O807" i="2" s="1"/>
  <c r="O808" i="2" a="1"/>
  <c r="O808" i="2" s="1"/>
  <c r="O809" i="2" a="1"/>
  <c r="O809" i="2" s="1"/>
  <c r="O810" i="2" a="1"/>
  <c r="O810" i="2" s="1"/>
  <c r="O811" i="2" a="1"/>
  <c r="O811" i="2" s="1"/>
  <c r="O812" i="2" a="1"/>
  <c r="O812" i="2" s="1"/>
  <c r="O813" i="2" a="1"/>
  <c r="O813" i="2" s="1"/>
  <c r="O814" i="2" a="1"/>
  <c r="O814" i="2" s="1"/>
  <c r="O815" i="2" a="1"/>
  <c r="O815" i="2" s="1"/>
  <c r="O816" i="2" a="1"/>
  <c r="O816" i="2" s="1"/>
  <c r="O817" i="2" a="1"/>
  <c r="O817" i="2" s="1"/>
  <c r="O818" i="2" a="1"/>
  <c r="O818" i="2" s="1"/>
  <c r="O819" i="2" a="1"/>
  <c r="O819" i="2" s="1"/>
  <c r="O820" i="2" a="1"/>
  <c r="O820" i="2" s="1"/>
  <c r="O821" i="2" a="1"/>
  <c r="O821" i="2" s="1"/>
  <c r="O822" i="2" a="1"/>
  <c r="O822" i="2" s="1"/>
  <c r="O823" i="2" a="1"/>
  <c r="O823" i="2" s="1"/>
  <c r="O824" i="2" a="1"/>
  <c r="O824" i="2" s="1"/>
  <c r="O825" i="2" a="1"/>
  <c r="O825" i="2" s="1"/>
  <c r="O826" i="2" a="1"/>
  <c r="O826" i="2" s="1"/>
  <c r="O827" i="2" a="1"/>
  <c r="O827" i="2" s="1"/>
  <c r="O828" i="2" a="1"/>
  <c r="O828" i="2" s="1"/>
  <c r="O829" i="2" a="1"/>
  <c r="O829" i="2" s="1"/>
  <c r="O830" i="2" a="1"/>
  <c r="O830" i="2" s="1"/>
  <c r="O831" i="2" a="1"/>
  <c r="O831" i="2" s="1"/>
  <c r="O832" i="2" a="1"/>
  <c r="O832" i="2" s="1"/>
  <c r="O833" i="2" a="1"/>
  <c r="O833" i="2" s="1"/>
  <c r="O834" i="2" a="1"/>
  <c r="O834" i="2" s="1"/>
  <c r="O835" i="2" a="1"/>
  <c r="O835" i="2" s="1"/>
  <c r="O836" i="2" a="1"/>
  <c r="O836" i="2" s="1"/>
  <c r="O837" i="2" a="1"/>
  <c r="O837" i="2" s="1"/>
  <c r="O839" i="2" a="1"/>
  <c r="O839" i="2" s="1"/>
  <c r="O840" i="2" a="1"/>
  <c r="O840" i="2" s="1"/>
  <c r="O841" i="2" a="1"/>
  <c r="O841" i="2" s="1"/>
  <c r="O842" i="2" a="1"/>
  <c r="O842" i="2" s="1"/>
  <c r="O843" i="2" a="1"/>
  <c r="O843" i="2" s="1"/>
  <c r="O844" i="2" a="1"/>
  <c r="O844" i="2" s="1"/>
  <c r="O845" i="2" a="1"/>
  <c r="O845" i="2" s="1"/>
  <c r="O846" i="2" a="1"/>
  <c r="O846" i="2" s="1"/>
  <c r="O850" i="2" a="1"/>
  <c r="O850" i="2" s="1"/>
  <c r="O851" i="2" a="1"/>
  <c r="O851" i="2" s="1"/>
  <c r="O852" i="2" a="1"/>
  <c r="O852" i="2" s="1"/>
  <c r="O854" i="2" a="1"/>
  <c r="O854" i="2" s="1"/>
  <c r="O855" i="2" a="1"/>
  <c r="O855" i="2" s="1"/>
  <c r="O856" i="2" a="1"/>
  <c r="O856" i="2" s="1"/>
  <c r="O858" i="2" a="1"/>
  <c r="O858" i="2" s="1"/>
  <c r="O859" i="2" a="1"/>
  <c r="O859" i="2" s="1"/>
  <c r="O861" i="2" a="1"/>
  <c r="O861" i="2" s="1"/>
  <c r="O862" i="2" a="1"/>
  <c r="O862" i="2" s="1"/>
  <c r="O863" i="2" a="1"/>
  <c r="O863" i="2" s="1"/>
  <c r="O865" i="2" a="1"/>
  <c r="O865" i="2" s="1"/>
  <c r="O867" i="2" a="1"/>
  <c r="O867" i="2" s="1"/>
  <c r="O868" i="2" a="1"/>
  <c r="O868" i="2" s="1"/>
  <c r="O869" i="2" a="1"/>
  <c r="O869" i="2" s="1"/>
  <c r="O871" i="2" a="1"/>
  <c r="O871" i="2" s="1"/>
  <c r="O872" i="2" a="1"/>
  <c r="O872" i="2" s="1"/>
  <c r="O873" i="2" a="1"/>
  <c r="O873" i="2" s="1"/>
  <c r="O874" i="2" a="1"/>
  <c r="O874" i="2" s="1"/>
  <c r="O875" i="2" a="1"/>
  <c r="O875" i="2" s="1"/>
  <c r="O876" i="2" a="1"/>
  <c r="O876" i="2" s="1"/>
  <c r="O877" i="2" a="1"/>
  <c r="O877" i="2" s="1"/>
  <c r="O878" i="2" a="1"/>
  <c r="O878" i="2" s="1"/>
  <c r="O879" i="2" a="1"/>
  <c r="O879" i="2" s="1"/>
  <c r="O880" i="2" a="1"/>
  <c r="O880" i="2" s="1"/>
  <c r="O881" i="2" a="1"/>
  <c r="O881" i="2" s="1"/>
  <c r="O882" i="2" a="1"/>
  <c r="O882" i="2" s="1"/>
  <c r="O883" i="2" a="1"/>
  <c r="O883" i="2" s="1"/>
  <c r="O884" i="2" a="1"/>
  <c r="O884" i="2" s="1"/>
  <c r="O885" i="2" a="1"/>
  <c r="O885" i="2" s="1"/>
  <c r="O886" i="2" a="1"/>
  <c r="O886" i="2" s="1"/>
  <c r="O887" i="2" a="1"/>
  <c r="O887" i="2" s="1"/>
  <c r="O888" i="2" a="1"/>
  <c r="O888" i="2" s="1"/>
  <c r="O889" i="2" a="1"/>
  <c r="O889" i="2" s="1"/>
  <c r="O890" i="2" a="1"/>
  <c r="O890" i="2" s="1"/>
  <c r="O891" i="2" a="1"/>
  <c r="O891" i="2" s="1"/>
  <c r="O892" i="2" a="1"/>
  <c r="O892" i="2" s="1"/>
  <c r="O894" i="2" a="1"/>
  <c r="O894" i="2" s="1"/>
  <c r="O896" i="2" a="1"/>
  <c r="O896" i="2" s="1"/>
  <c r="O897" i="2" a="1"/>
  <c r="O897" i="2" s="1"/>
  <c r="O899" i="2" a="1"/>
  <c r="O899" i="2" s="1"/>
  <c r="O901" i="2" a="1"/>
  <c r="O901" i="2" s="1"/>
  <c r="O902" i="2" a="1"/>
  <c r="O902" i="2" s="1"/>
  <c r="O903" i="2" a="1"/>
  <c r="O903" i="2" s="1"/>
  <c r="O904" i="2" a="1"/>
  <c r="O904" i="2" s="1"/>
  <c r="O628" i="2" a="1"/>
  <c r="O628" i="2" s="1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O334" i="2" a="1"/>
  <c r="O334" i="2" s="1"/>
  <c r="O335" i="2" a="1"/>
  <c r="O335" i="2" s="1"/>
  <c r="O336" i="2" a="1"/>
  <c r="O336" i="2" s="1"/>
  <c r="O337" i="2" a="1"/>
  <c r="O337" i="2" s="1"/>
  <c r="O338" i="2" a="1"/>
  <c r="O338" i="2" s="1"/>
  <c r="O339" i="2" a="1"/>
  <c r="O339" i="2" s="1"/>
  <c r="O340" i="2" a="1"/>
  <c r="O340" i="2" s="1"/>
  <c r="O341" i="2" a="1"/>
  <c r="O341" i="2" s="1"/>
  <c r="O342" i="2" a="1"/>
  <c r="O342" i="2" s="1"/>
  <c r="O343" i="2" a="1"/>
  <c r="O343" i="2" s="1"/>
  <c r="O344" i="2" a="1"/>
  <c r="O344" i="2" s="1"/>
  <c r="O345" i="2" a="1"/>
  <c r="O345" i="2" s="1"/>
  <c r="O346" i="2" a="1"/>
  <c r="O346" i="2" s="1"/>
  <c r="O347" i="2" a="1"/>
  <c r="O347" i="2" s="1"/>
  <c r="O348" i="2" a="1"/>
  <c r="O348" i="2" s="1"/>
  <c r="O349" i="2" a="1"/>
  <c r="O349" i="2" s="1"/>
  <c r="O367" i="2" a="1"/>
  <c r="O367" i="2" s="1"/>
  <c r="O366" i="2" a="1"/>
  <c r="O366" i="2" s="1"/>
  <c r="O364" i="2" a="1"/>
  <c r="O364" i="2" s="1"/>
  <c r="O363" i="2" a="1"/>
  <c r="O363" i="2" s="1"/>
  <c r="O362" i="2" a="1"/>
  <c r="O362" i="2" s="1"/>
  <c r="O361" i="2" a="1"/>
  <c r="O361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33" i="2" a="1"/>
  <c r="O333" i="2" s="1"/>
  <c r="O332" i="2" a="1"/>
  <c r="O332" i="2" s="1"/>
  <c r="O331" i="2" a="1"/>
  <c r="O331" i="2" s="1"/>
  <c r="O330" i="2" a="1"/>
  <c r="O330" i="2" s="1"/>
  <c r="O239" i="2" a="1"/>
  <c r="O239" i="2" s="1"/>
  <c r="O328" i="2" a="1"/>
  <c r="O328" i="2" s="1"/>
  <c r="O329" i="2" a="1"/>
  <c r="O329" i="2" s="1"/>
  <c r="O327" i="2" a="1"/>
  <c r="O327" i="2" s="1"/>
  <c r="O324" i="2" a="1"/>
  <c r="O324" i="2" s="1"/>
  <c r="O322" i="2" a="1"/>
  <c r="O322" i="2" s="1"/>
  <c r="O289" i="2" a="1"/>
  <c r="O289" i="2" s="1"/>
  <c r="O259" i="2" a="1"/>
  <c r="O259" i="2" s="1"/>
  <c r="O317" i="2" a="1"/>
  <c r="O317" i="2" s="1"/>
  <c r="O316" i="2" a="1"/>
  <c r="O316" i="2" s="1"/>
  <c r="O315" i="2" a="1"/>
  <c r="O315" i="2" s="1"/>
  <c r="O325" i="2" a="1"/>
  <c r="O325" i="2" s="1"/>
  <c r="O313" i="2" a="1"/>
  <c r="O313" i="2" s="1"/>
  <c r="O312" i="2" a="1"/>
  <c r="O312" i="2" s="1"/>
  <c r="O245" i="2" a="1"/>
  <c r="O245" i="2" s="1"/>
  <c r="O243" i="2" a="1"/>
  <c r="O243" i="2" s="1"/>
  <c r="O320" i="2" a="1"/>
  <c r="O320" i="2" s="1"/>
  <c r="O319" i="2" a="1"/>
  <c r="O319" i="2" s="1"/>
  <c r="O306" i="2" a="1"/>
  <c r="O306" i="2" s="1"/>
  <c r="O305" i="2" a="1"/>
  <c r="O305" i="2" s="1"/>
  <c r="O304" i="2" a="1"/>
  <c r="O304" i="2" s="1"/>
  <c r="O314" i="2" a="1"/>
  <c r="O314" i="2" s="1"/>
  <c r="O302" i="2" a="1"/>
  <c r="O302" i="2" s="1"/>
  <c r="O310" i="2" a="1"/>
  <c r="O310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309" i="2" a="1"/>
  <c r="O309" i="2" s="1"/>
  <c r="O288" i="2" a="1"/>
  <c r="O288" i="2" s="1"/>
  <c r="O287" i="2" a="1"/>
  <c r="O287" i="2" s="1"/>
  <c r="O242" i="2" a="1"/>
  <c r="O242" i="2" s="1"/>
  <c r="O260" i="2" a="1"/>
  <c r="O260" i="2" s="1"/>
  <c r="O261" i="2" a="1"/>
  <c r="O261" i="2" s="1"/>
  <c r="O262" i="2" a="1"/>
  <c r="O262" i="2" s="1"/>
  <c r="O263" i="2" a="1"/>
  <c r="O263" i="2" s="1"/>
  <c r="O264" i="2" a="1"/>
  <c r="O264" i="2" s="1"/>
  <c r="O265" i="2" a="1"/>
  <c r="O265" i="2" s="1"/>
  <c r="O266" i="2" a="1"/>
  <c r="O266" i="2" s="1"/>
  <c r="O267" i="2" a="1"/>
  <c r="O267" i="2" s="1"/>
  <c r="O268" i="2" a="1"/>
  <c r="O268" i="2" s="1"/>
  <c r="O269" i="2" a="1"/>
  <c r="O269" i="2" s="1"/>
  <c r="O270" i="2" a="1"/>
  <c r="O270" i="2" s="1"/>
  <c r="O271" i="2" a="1"/>
  <c r="O271" i="2" s="1"/>
  <c r="O272" i="2" a="1"/>
  <c r="O272" i="2" s="1"/>
  <c r="O273" i="2" a="1"/>
  <c r="O273" i="2" s="1"/>
  <c r="O274" i="2" a="1"/>
  <c r="O274" i="2" s="1"/>
  <c r="O275" i="2" a="1"/>
  <c r="O275" i="2" s="1"/>
  <c r="O276" i="2" a="1"/>
  <c r="O276" i="2" s="1"/>
  <c r="O277" i="2" a="1"/>
  <c r="O277" i="2" s="1"/>
  <c r="O278" i="2" a="1"/>
  <c r="O278" i="2" s="1"/>
  <c r="O279" i="2" a="1"/>
  <c r="O279" i="2" s="1"/>
  <c r="O280" i="2" a="1"/>
  <c r="O280" i="2" s="1"/>
  <c r="O281" i="2" a="1"/>
  <c r="O281" i="2" s="1"/>
  <c r="O282" i="2" a="1"/>
  <c r="O282" i="2" s="1"/>
  <c r="O283" i="2" a="1"/>
  <c r="O283" i="2" s="1"/>
  <c r="O284" i="2" a="1"/>
  <c r="O284" i="2" s="1"/>
  <c r="O285" i="2" a="1"/>
  <c r="O285" i="2" s="1"/>
  <c r="O258" i="2" a="1"/>
  <c r="O258" i="2" s="1"/>
  <c r="O257" i="2" a="1"/>
  <c r="O257" i="2" s="1"/>
  <c r="O200" i="2" a="1"/>
  <c r="O200" i="2" s="1"/>
  <c r="O201" i="2" a="1"/>
  <c r="O201" i="2" s="1"/>
  <c r="O202" i="2" a="1"/>
  <c r="O202" i="2" s="1"/>
  <c r="O203" i="2" a="1"/>
  <c r="O203" i="2" s="1"/>
  <c r="O204" i="2" a="1"/>
  <c r="O204" i="2" s="1"/>
  <c r="O301" i="2" a="1"/>
  <c r="O301" i="2" s="1"/>
  <c r="O206" i="2" a="1"/>
  <c r="O206" i="2" s="1"/>
  <c r="O207" i="2" a="1"/>
  <c r="O207" i="2" s="1"/>
  <c r="O208" i="2" a="1"/>
  <c r="O208" i="2" s="1"/>
  <c r="O303" i="2" a="1"/>
  <c r="O303" i="2" s="1"/>
  <c r="O307" i="2" a="1"/>
  <c r="O307" i="2" s="1"/>
  <c r="O308" i="2" a="1"/>
  <c r="O308" i="2" s="1"/>
  <c r="O212" i="2" a="1"/>
  <c r="O212" i="2" s="1"/>
  <c r="O199" i="2" a="1"/>
  <c r="O199" i="2" s="1"/>
  <c r="P400" i="2"/>
  <c r="P955" i="2" l="1"/>
  <c r="P947" i="2"/>
  <c r="P936" i="2"/>
  <c r="P935" i="2"/>
  <c r="P934" i="2"/>
  <c r="P933" i="2"/>
  <c r="P930" i="2"/>
  <c r="P927" i="2"/>
  <c r="P925" i="2"/>
  <c r="P107" i="2"/>
  <c r="P959" i="2" l="1"/>
  <c r="P941" i="2"/>
  <c r="P940" i="2"/>
  <c r="L113" i="2"/>
  <c r="P921" i="2"/>
  <c r="J73" i="2" l="1"/>
  <c r="S64" i="2" l="1"/>
  <c r="L95" i="2" a="1"/>
  <c r="L95" i="2" s="1"/>
  <c r="S977" i="2" s="1"/>
  <c r="S65" i="2"/>
  <c r="S66" i="2" s="1"/>
  <c r="S978" i="2" l="1"/>
  <c r="R80" i="2"/>
  <c r="P939" i="2" l="1"/>
  <c r="P112" i="2" l="1"/>
  <c r="P111" i="2"/>
  <c r="P110" i="2"/>
  <c r="P106" i="2"/>
  <c r="P105" i="2"/>
  <c r="P109" i="2" l="1"/>
  <c r="P113" i="2" s="1"/>
  <c r="P922" i="2"/>
  <c r="M101" i="2" l="1"/>
  <c r="M100" i="2"/>
  <c r="P457" i="2" l="1"/>
  <c r="P446" i="2" l="1"/>
  <c r="P447" i="2"/>
  <c r="P944" i="2" l="1"/>
  <c r="P943" i="2"/>
  <c r="P910" i="2"/>
  <c r="P913" i="2"/>
  <c r="M88" i="2" l="1"/>
  <c r="P88" i="2" s="1"/>
  <c r="P101" i="2"/>
  <c r="P100" i="2"/>
  <c r="M94" i="2"/>
  <c r="P94" i="2" s="1"/>
  <c r="M93" i="2"/>
  <c r="P93" i="2" s="1"/>
  <c r="M92" i="2"/>
  <c r="P92" i="2" s="1"/>
  <c r="M91" i="2"/>
  <c r="P91" i="2" s="1"/>
  <c r="M90" i="2"/>
  <c r="P90" i="2" s="1"/>
  <c r="M87" i="2"/>
  <c r="P87" i="2" s="1"/>
  <c r="P118" i="2"/>
  <c r="P124" i="2"/>
  <c r="P123" i="2"/>
  <c r="P122" i="2"/>
  <c r="P121" i="2"/>
  <c r="P120" i="2"/>
  <c r="P119" i="2"/>
  <c r="P117" i="2"/>
  <c r="P974" i="2"/>
  <c r="P973" i="2"/>
  <c r="P972" i="2"/>
  <c r="P971" i="2"/>
  <c r="P970" i="2"/>
  <c r="P969" i="2"/>
  <c r="P968" i="2"/>
  <c r="P967" i="2"/>
  <c r="P966" i="2"/>
  <c r="P964" i="2"/>
  <c r="P963" i="2"/>
  <c r="P962" i="2"/>
  <c r="P961" i="2"/>
  <c r="P960" i="2"/>
  <c r="P958" i="2"/>
  <c r="P957" i="2"/>
  <c r="P956" i="2"/>
  <c r="P954" i="2"/>
  <c r="P953" i="2"/>
  <c r="P952" i="2"/>
  <c r="P951" i="2"/>
  <c r="P950" i="2"/>
  <c r="P949" i="2"/>
  <c r="P948" i="2"/>
  <c r="P946" i="2"/>
  <c r="P945" i="2"/>
  <c r="P942" i="2"/>
  <c r="P924" i="2"/>
  <c r="P923" i="2"/>
  <c r="P920" i="2"/>
  <c r="P919" i="2"/>
  <c r="P918" i="2"/>
  <c r="P917" i="2"/>
  <c r="P916" i="2"/>
  <c r="P915" i="2"/>
  <c r="P912" i="2"/>
  <c r="P911" i="2"/>
  <c r="P909" i="2"/>
  <c r="P461" i="2"/>
  <c r="P460" i="2"/>
  <c r="P459" i="2"/>
  <c r="P458" i="2"/>
  <c r="P456" i="2"/>
  <c r="P455" i="2"/>
  <c r="P454" i="2"/>
  <c r="P453" i="2"/>
  <c r="P452" i="2"/>
  <c r="P451" i="2"/>
  <c r="P450" i="2"/>
  <c r="P449" i="2"/>
  <c r="P448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399" i="2"/>
  <c r="P398" i="2"/>
  <c r="P397" i="2"/>
  <c r="P396" i="2"/>
  <c r="P395" i="2"/>
  <c r="P394" i="2"/>
  <c r="P393" i="2"/>
  <c r="P392" i="2"/>
  <c r="P371" i="2"/>
  <c r="P385" i="2" s="1"/>
  <c r="P975" i="2" l="1"/>
  <c r="P194" i="2"/>
  <c r="P368" i="2"/>
  <c r="P624" i="2"/>
  <c r="P464" i="2"/>
  <c r="P125" i="2"/>
  <c r="P905" i="2"/>
  <c r="P95" i="2"/>
  <c r="P98" i="2"/>
  <c r="P102" i="2" s="1"/>
  <c r="S979" i="2" l="1"/>
  <c r="S981" i="2" l="1"/>
  <c r="S994" i="2" s="1"/>
  <c r="Y298" i="2" l="1" a="1"/>
  <c r="Y298" i="2" s="1"/>
  <c r="Y296" i="2" a="1"/>
  <c r="Y296" i="2" s="1"/>
  <c r="Y243" i="2" a="1"/>
  <c r="Y243" i="2" s="1"/>
  <c r="Y205" i="2" a="1"/>
  <c r="Y205" i="2" s="1"/>
  <c r="Y212" i="2" a="1"/>
  <c r="Y212" i="2" s="1"/>
  <c r="Y245" i="2" a="1"/>
  <c r="Y245" i="2" s="1"/>
  <c r="Y213" i="2" a="1"/>
  <c r="Y213" i="2" s="1"/>
  <c r="Y308" i="2" a="1"/>
  <c r="Y308" i="2" s="1"/>
  <c r="Y307" i="2" a="1"/>
  <c r="Y307" i="2" s="1"/>
  <c r="Y314" i="2" a="1"/>
  <c r="Y314" i="2" s="1"/>
  <c r="Y242" i="2" a="1"/>
  <c r="Y242" i="2" s="1"/>
  <c r="Y210" i="2" a="1"/>
  <c r="Y210" i="2" s="1"/>
  <c r="Y303" i="2" a="1"/>
  <c r="Y303" i="2" s="1"/>
  <c r="Y208" i="2" a="1"/>
  <c r="Y208" i="2" s="1"/>
  <c r="Y218" i="2" a="1"/>
  <c r="Y218" i="2" s="1"/>
  <c r="Y206" i="2" a="1"/>
  <c r="Y206" i="2" s="1"/>
  <c r="Y207" i="2" a="1"/>
  <c r="Y207" i="2" s="1"/>
  <c r="Y211" i="2" a="1"/>
  <c r="Y211" i="2" s="1"/>
  <c r="Y302" i="2" a="1"/>
  <c r="Y302" i="2" s="1"/>
  <c r="Y234" i="2" a="1"/>
  <c r="Y234" i="2" s="1"/>
  <c r="Y285" i="2" a="1"/>
  <c r="Y285" i="2" s="1"/>
  <c r="Y209" i="2" a="1"/>
  <c r="Y209" i="2" s="1"/>
  <c r="Y365" i="2" l="1" a="1"/>
  <c r="Y365" i="2" s="1"/>
  <c r="Y360" i="2" a="1"/>
  <c r="Y360" i="2" s="1"/>
  <c r="Y407" i="2" a="1"/>
  <c r="Y407" i="2" s="1"/>
  <c r="Y163" i="2" a="1"/>
  <c r="Y163" i="2" s="1"/>
  <c r="Y408" i="2" a="1"/>
  <c r="Y408" i="2" s="1"/>
  <c r="Y157" i="2" a="1"/>
  <c r="Y157" i="2" s="1"/>
  <c r="Y136" i="2" a="1"/>
  <c r="Y136" i="2" s="1"/>
  <c r="Y456" i="2" a="1"/>
  <c r="Y456" i="2" s="1"/>
  <c r="Y447" i="2" a="1"/>
  <c r="Y447" i="2" s="1"/>
  <c r="Y134" i="2" a="1"/>
  <c r="Y134" i="2" s="1"/>
  <c r="Y462" i="2" a="1"/>
  <c r="Y462" i="2" s="1"/>
  <c r="Y162" i="2" a="1"/>
  <c r="Y162" i="2" s="1"/>
  <c r="Y160" i="2" a="1"/>
  <c r="Y160" i="2" s="1"/>
  <c r="Y451" i="2" a="1"/>
  <c r="Y451" i="2" s="1"/>
  <c r="Y454" i="2" a="1"/>
  <c r="Y454" i="2" s="1"/>
  <c r="Y190" i="2" a="1"/>
  <c r="Y190" i="2" s="1"/>
  <c r="Y431" i="2" a="1"/>
  <c r="Y431" i="2" s="1"/>
  <c r="Y156" i="2" a="1"/>
  <c r="Y156" i="2" s="1"/>
  <c r="Y147" i="2" a="1"/>
  <c r="Y147" i="2" s="1"/>
  <c r="Y141" i="2" a="1"/>
  <c r="Y141" i="2" s="1"/>
  <c r="Y187" i="2" a="1"/>
  <c r="Y187" i="2" s="1"/>
  <c r="Y172" i="2" a="1"/>
  <c r="Y172" i="2" s="1"/>
  <c r="Y131" i="2" a="1"/>
  <c r="Y131" i="2" s="1"/>
  <c r="Y393" i="2" a="1"/>
  <c r="Y393" i="2" s="1"/>
  <c r="Y133" i="2" a="1"/>
  <c r="Y133" i="2" s="1"/>
  <c r="Y459" i="2" a="1"/>
  <c r="Y459" i="2" s="1"/>
  <c r="Y450" i="2" a="1"/>
  <c r="Y450" i="2" s="1"/>
  <c r="Y406" i="2" a="1"/>
  <c r="Y406" i="2" s="1"/>
  <c r="Y149" i="2" a="1"/>
  <c r="Y149" i="2" s="1"/>
  <c r="Y144" i="2" a="1"/>
  <c r="Y144" i="2" s="1"/>
  <c r="Y415" i="2" a="1"/>
  <c r="Y415" i="2" s="1"/>
  <c r="Y401" i="2" a="1"/>
  <c r="Y401" i="2" s="1"/>
  <c r="Y188" i="2" a="1"/>
  <c r="Y188" i="2" s="1"/>
  <c r="Y154" i="2" a="1"/>
  <c r="Y154" i="2" s="1"/>
  <c r="Y448" i="2" a="1"/>
  <c r="Y448" i="2" s="1"/>
  <c r="Y417" i="2" a="1"/>
  <c r="Y417" i="2" s="1"/>
  <c r="Y411" i="2" a="1"/>
  <c r="Y411" i="2" s="1"/>
  <c r="Y424" i="2" a="1"/>
  <c r="Y424" i="2" s="1"/>
  <c r="Y167" i="2" a="1"/>
  <c r="Y167" i="2" s="1"/>
  <c r="Y423" i="2" a="1"/>
  <c r="Y423" i="2" s="1"/>
  <c r="Y398" i="2" a="1"/>
  <c r="Y398" i="2" s="1"/>
  <c r="Y168" i="2" a="1"/>
  <c r="Y168" i="2" s="1"/>
  <c r="Y137" i="2" a="1"/>
  <c r="Y137" i="2" s="1"/>
  <c r="Y432" i="2" a="1"/>
  <c r="Y432" i="2" s="1"/>
  <c r="Y409" i="2" a="1"/>
  <c r="Y409" i="2" s="1"/>
  <c r="Y142" i="2" a="1"/>
  <c r="Y142" i="2" s="1"/>
  <c r="Y457" i="2" a="1"/>
  <c r="Y457" i="2" s="1"/>
  <c r="Y425" i="2" a="1"/>
  <c r="Y425" i="2" s="1"/>
  <c r="Y404" i="2" a="1"/>
  <c r="Y404" i="2" s="1"/>
  <c r="Y174" i="2" a="1"/>
  <c r="Y174" i="2" s="1"/>
  <c r="Y171" i="2" a="1"/>
  <c r="Y171" i="2" s="1"/>
  <c r="Y192" i="2" a="1"/>
  <c r="Y192" i="2" s="1"/>
  <c r="Y183" i="2" a="1"/>
  <c r="Y183" i="2" s="1"/>
  <c r="Y430" i="2" a="1"/>
  <c r="Y430" i="2" s="1"/>
  <c r="Y433" i="2" a="1"/>
  <c r="Y433" i="2" s="1"/>
  <c r="Y402" i="2" a="1"/>
  <c r="Y402" i="2" s="1"/>
  <c r="Y429" i="2" a="1"/>
  <c r="Y429" i="2" s="1"/>
  <c r="Y181" i="2" a="1"/>
  <c r="Y181" i="2" s="1"/>
  <c r="Y161" i="2" a="1"/>
  <c r="Y161" i="2" s="1"/>
  <c r="Y396" i="2" a="1"/>
  <c r="Y396" i="2" s="1"/>
  <c r="Y421" i="2" a="1"/>
  <c r="Y421" i="2" s="1"/>
  <c r="Y135" i="2" a="1"/>
  <c r="Y135" i="2" s="1"/>
  <c r="Y449" i="2" a="1"/>
  <c r="Y449" i="2" s="1"/>
  <c r="Y458" i="2" a="1"/>
  <c r="Y458" i="2" s="1"/>
  <c r="Y428" i="2" a="1"/>
  <c r="Y428" i="2" s="1"/>
  <c r="Y186" i="2" a="1"/>
  <c r="Y186" i="2" s="1"/>
  <c r="Y422" i="2" a="1"/>
  <c r="Y422" i="2" s="1"/>
  <c r="Y143" i="2" a="1"/>
  <c r="Y143" i="2" s="1"/>
  <c r="Y138" i="2" a="1"/>
  <c r="Y138" i="2" s="1"/>
  <c r="Y455" i="2" a="1"/>
  <c r="Y455" i="2" s="1"/>
  <c r="Y178" i="2" a="1"/>
  <c r="Y178" i="2" s="1"/>
  <c r="Y158" i="2" a="1"/>
  <c r="Y158" i="2" s="1"/>
  <c r="Y442" i="2" a="1"/>
  <c r="Y442" i="2" s="1"/>
  <c r="Y146" i="2" a="1"/>
  <c r="Y146" i="2" s="1"/>
  <c r="Y140" i="2" a="1"/>
  <c r="Y140" i="2" s="1"/>
  <c r="Y426" i="2" a="1"/>
  <c r="Y426" i="2" s="1"/>
  <c r="Y399" i="2" a="1"/>
  <c r="Y399" i="2" s="1"/>
  <c r="Y132" i="2" a="1"/>
  <c r="Y132" i="2" s="1"/>
  <c r="Y397" i="2" a="1"/>
  <c r="Y397" i="2" s="1"/>
  <c r="Y414" i="2" a="1"/>
  <c r="Y414" i="2" s="1"/>
  <c r="Y170" i="2" a="1"/>
  <c r="Y170" i="2" s="1"/>
  <c r="Y395" i="2" a="1"/>
  <c r="Y395" i="2" s="1"/>
  <c r="Y169" i="2" a="1"/>
  <c r="Y169" i="2" s="1"/>
  <c r="Y392" i="2" a="1"/>
  <c r="Y392" i="2" s="1"/>
  <c r="Y440" i="2" a="1"/>
  <c r="Y440" i="2" s="1"/>
  <c r="Y193" i="2" a="1"/>
  <c r="Y193" i="2" s="1"/>
  <c r="Y182" i="2" a="1"/>
  <c r="Y182" i="2" s="1"/>
  <c r="Y155" i="2" a="1"/>
  <c r="Y155" i="2" s="1"/>
  <c r="Y438" i="2" a="1"/>
  <c r="Y438" i="2" s="1"/>
  <c r="Y434" i="2" a="1"/>
  <c r="Y434" i="2" s="1"/>
  <c r="Y179" i="2" a="1"/>
  <c r="Y179" i="2" s="1"/>
  <c r="Y191" i="2" a="1"/>
  <c r="Y191" i="2" s="1"/>
  <c r="Y435" i="2" a="1"/>
  <c r="Y435" i="2" s="1"/>
  <c r="Y443" i="2" a="1"/>
  <c r="Y443" i="2" s="1"/>
  <c r="Y413" i="2" a="1"/>
  <c r="Y413" i="2" s="1"/>
  <c r="Y153" i="2" a="1"/>
  <c r="Y153" i="2" s="1"/>
  <c r="Y463" i="2" a="1"/>
  <c r="Y463" i="2" s="1"/>
  <c r="Y416" i="2" a="1"/>
  <c r="Y416" i="2" s="1"/>
  <c r="Y177" i="2" a="1"/>
  <c r="Y177" i="2" s="1"/>
  <c r="Y175" i="2" a="1"/>
  <c r="Y175" i="2" s="1"/>
  <c r="Y446" i="2" a="1"/>
  <c r="Y446" i="2" s="1"/>
  <c r="Y176" i="2" a="1"/>
  <c r="Y176" i="2" s="1"/>
  <c r="Y437" i="2" a="1"/>
  <c r="Y437" i="2" s="1"/>
  <c r="Y460" i="2" a="1"/>
  <c r="Y460" i="2" s="1"/>
  <c r="Y420" i="2" a="1"/>
  <c r="Y420" i="2" s="1"/>
  <c r="Y180" i="2" a="1"/>
  <c r="Y180" i="2" s="1"/>
  <c r="Y403" i="2" a="1"/>
  <c r="Y403" i="2" s="1"/>
  <c r="Y400" i="2" a="1"/>
  <c r="Y400" i="2" s="1"/>
  <c r="Y444" i="2" a="1"/>
  <c r="Y444" i="2" s="1"/>
  <c r="Y148" i="2" a="1"/>
  <c r="Y148" i="2" s="1"/>
  <c r="Y164" i="2" a="1"/>
  <c r="Y164" i="2" s="1"/>
  <c r="Y184" i="2" a="1"/>
  <c r="Y184" i="2" s="1"/>
  <c r="Y173" i="2" a="1"/>
  <c r="Y173" i="2" s="1"/>
  <c r="Y151" i="2" a="1"/>
  <c r="Y151" i="2" s="1"/>
  <c r="Y394" i="2" a="1"/>
  <c r="Y394" i="2" s="1"/>
  <c r="Y427" i="2" a="1"/>
  <c r="Y427" i="2" s="1"/>
  <c r="Y159" i="2" a="1"/>
  <c r="Y159" i="2" s="1"/>
  <c r="Y189" i="2" a="1"/>
  <c r="Y189" i="2" s="1"/>
  <c r="Y412" i="2" a="1"/>
  <c r="Y412" i="2" s="1"/>
  <c r="Y405" i="2" a="1"/>
  <c r="Y405" i="2" s="1"/>
  <c r="Y439" i="2" a="1"/>
  <c r="Y439" i="2" s="1"/>
  <c r="Y419" i="2" a="1"/>
  <c r="Y419" i="2" s="1"/>
  <c r="Y145" i="2" a="1"/>
  <c r="Y145" i="2" s="1"/>
  <c r="Y436" i="2" a="1"/>
  <c r="Y436" i="2" s="1"/>
  <c r="Y452" i="2" a="1"/>
  <c r="Y452" i="2" s="1"/>
  <c r="Y441" i="2" a="1"/>
  <c r="Y441" i="2" s="1"/>
  <c r="Y445" i="2" a="1"/>
  <c r="Y445" i="2" s="1"/>
  <c r="Y453" i="2" a="1"/>
  <c r="Y453" i="2" s="1"/>
  <c r="Y461" i="2" a="1"/>
  <c r="Y461" i="2" s="1"/>
  <c r="Y166" i="2" a="1"/>
  <c r="Y166" i="2" s="1"/>
  <c r="Y185" i="2" a="1"/>
  <c r="Y185" i="2" s="1"/>
  <c r="Y139" i="2" a="1"/>
  <c r="Y139" i="2" s="1"/>
  <c r="Y165" i="2" a="1"/>
  <c r="Y165" i="2" s="1"/>
  <c r="Y410" i="2" a="1"/>
  <c r="Y410" i="2" s="1"/>
  <c r="Y152" i="2" a="1"/>
  <c r="Y152" i="2" s="1"/>
  <c r="Y418" i="2" a="1"/>
  <c r="Y418" i="2" s="1"/>
  <c r="Y150" i="2" a="1"/>
  <c r="Y150" i="2" s="1"/>
  <c r="Y338" i="2" a="1"/>
  <c r="Y338" i="2" s="1"/>
  <c r="Y292" i="2" a="1"/>
  <c r="Y292" i="2" s="1"/>
  <c r="Y272" i="2" a="1"/>
  <c r="Y272" i="2" s="1"/>
  <c r="Y320" i="2" a="1"/>
  <c r="Y320" i="2" s="1"/>
  <c r="Y249" i="2" a="1"/>
  <c r="Y249" i="2" s="1"/>
  <c r="Y348" i="2" a="1"/>
  <c r="Y348" i="2" s="1"/>
  <c r="Y350" i="2" a="1"/>
  <c r="Y350" i="2" s="1"/>
  <c r="Y346" i="2" a="1"/>
  <c r="Y346" i="2" s="1"/>
  <c r="Y261" i="2" a="1"/>
  <c r="Y261" i="2" s="1"/>
  <c r="Y240" i="2" a="1"/>
  <c r="Y240" i="2" s="1"/>
  <c r="Y352" i="2" a="1"/>
  <c r="Y352" i="2" s="1"/>
  <c r="Y315" i="2" a="1"/>
  <c r="Y315" i="2" s="1"/>
  <c r="Y306" i="2" a="1"/>
  <c r="Y306" i="2" s="1"/>
  <c r="Y339" i="2" a="1"/>
  <c r="Y339" i="2" s="1"/>
  <c r="Y324" i="2" a="1"/>
  <c r="Y324" i="2" s="1"/>
  <c r="Y199" i="2" a="1"/>
  <c r="Y199" i="2" s="1"/>
  <c r="Y259" i="2" a="1"/>
  <c r="Y259" i="2" s="1"/>
  <c r="Y310" i="2" a="1"/>
  <c r="Y310" i="2" s="1"/>
  <c r="Y271" i="2" a="1"/>
  <c r="Y271" i="2" s="1"/>
  <c r="Y274" i="2" a="1"/>
  <c r="Y274" i="2" s="1"/>
  <c r="Y250" i="2" a="1"/>
  <c r="Y250" i="2" s="1"/>
  <c r="Y331" i="2" a="1"/>
  <c r="Y331" i="2" s="1"/>
  <c r="Y267" i="2" a="1"/>
  <c r="Y267" i="2" s="1"/>
  <c r="Y288" i="2" a="1"/>
  <c r="Y288" i="2" s="1"/>
  <c r="Y202" i="2" a="1"/>
  <c r="Y202" i="2" s="1"/>
  <c r="Y270" i="2" a="1"/>
  <c r="Y270" i="2" s="1"/>
  <c r="Y300" i="2" a="1"/>
  <c r="Y300" i="2" s="1"/>
  <c r="Y236" i="2" a="1"/>
  <c r="Y236" i="2" s="1"/>
  <c r="Y295" i="2" a="1"/>
  <c r="Y295" i="2" s="1"/>
  <c r="Y253" i="2" a="1"/>
  <c r="Y253" i="2" s="1"/>
  <c r="Y297" i="2" a="1"/>
  <c r="Y297" i="2" s="1"/>
  <c r="Y309" i="2" a="1"/>
  <c r="Y309" i="2" s="1"/>
  <c r="Y291" i="2" a="1"/>
  <c r="Y291" i="2" s="1"/>
  <c r="Y283" i="2" a="1"/>
  <c r="Y283" i="2" s="1"/>
  <c r="Y349" i="2" a="1"/>
  <c r="Y349" i="2" s="1"/>
  <c r="Y299" i="2" a="1"/>
  <c r="Y299" i="2" s="1"/>
  <c r="Y231" i="2" a="1"/>
  <c r="Y231" i="2" s="1"/>
  <c r="Y256" i="2" a="1"/>
  <c r="Y256" i="2" s="1"/>
  <c r="Y252" i="2" a="1"/>
  <c r="Y252" i="2" s="1"/>
  <c r="Y345" i="2" a="1"/>
  <c r="Y345" i="2" s="1"/>
  <c r="Y284" i="2" a="1"/>
  <c r="Y284" i="2" s="1"/>
  <c r="Y286" i="2" a="1"/>
  <c r="Y286" i="2" s="1"/>
  <c r="Y334" i="2" a="1"/>
  <c r="Y334" i="2" s="1"/>
  <c r="Y333" i="2" a="1"/>
  <c r="Y333" i="2" s="1"/>
  <c r="Y203" i="2" a="1"/>
  <c r="Y203" i="2" s="1"/>
  <c r="Y304" i="2" a="1"/>
  <c r="Y304" i="2" s="1"/>
  <c r="Y220" i="2" a="1"/>
  <c r="Y220" i="2" s="1"/>
  <c r="Y258" i="2" a="1"/>
  <c r="Y258" i="2" s="1"/>
  <c r="Y321" i="2" a="1"/>
  <c r="Y321" i="2" s="1"/>
  <c r="Y200" i="2" a="1"/>
  <c r="Y200" i="2" s="1"/>
  <c r="Y323" i="2" a="1"/>
  <c r="Y323" i="2" s="1"/>
  <c r="Y330" i="2" a="1"/>
  <c r="Y330" i="2" s="1"/>
  <c r="Y318" i="2" a="1"/>
  <c r="Y318" i="2" s="1"/>
  <c r="Y279" i="2" a="1"/>
  <c r="Y279" i="2" s="1"/>
  <c r="Y217" i="2" a="1"/>
  <c r="Y217" i="2" s="1"/>
  <c r="Y230" i="2" a="1"/>
  <c r="Y230" i="2" s="1"/>
  <c r="Y343" i="2" a="1"/>
  <c r="Y343" i="2" s="1"/>
  <c r="Y311" i="2" a="1"/>
  <c r="Y311" i="2" s="1"/>
  <c r="Y337" i="2" a="1"/>
  <c r="Y337" i="2" s="1"/>
  <c r="Y276" i="2" a="1"/>
  <c r="Y276" i="2" s="1"/>
  <c r="Y344" i="2" a="1"/>
  <c r="Y344" i="2" s="1"/>
  <c r="Y257" i="2" a="1"/>
  <c r="Y257" i="2" s="1"/>
  <c r="Y244" i="2" a="1"/>
  <c r="Y244" i="2" s="1"/>
  <c r="Y228" i="2" a="1"/>
  <c r="Y228" i="2" s="1"/>
  <c r="Y216" i="2" a="1"/>
  <c r="Y216" i="2" s="1"/>
  <c r="Y262" i="2" a="1"/>
  <c r="Y262" i="2" s="1"/>
  <c r="Y224" i="2" a="1"/>
  <c r="Y224" i="2" s="1"/>
  <c r="Y221" i="2" a="1"/>
  <c r="Y221" i="2" s="1"/>
  <c r="Y322" i="2" a="1"/>
  <c r="Y322" i="2" s="1"/>
  <c r="Y342" i="2" a="1"/>
  <c r="Y342" i="2" s="1"/>
  <c r="Y280" i="2" a="1"/>
  <c r="Y280" i="2" s="1"/>
  <c r="Y223" i="2" a="1"/>
  <c r="Y223" i="2" s="1"/>
  <c r="Y241" i="2" a="1"/>
  <c r="Y241" i="2" s="1"/>
  <c r="Y264" i="2" a="1"/>
  <c r="Y264" i="2" s="1"/>
  <c r="Y246" i="2" a="1"/>
  <c r="Y246" i="2" s="1"/>
  <c r="Y326" i="2" a="1"/>
  <c r="Y326" i="2" s="1"/>
  <c r="Y301" i="2" a="1"/>
  <c r="Y301" i="2" s="1"/>
  <c r="Y247" i="2" a="1"/>
  <c r="Y247" i="2" s="1"/>
  <c r="Y325" i="2" a="1"/>
  <c r="Y325" i="2" s="1"/>
  <c r="Y235" i="2" a="1"/>
  <c r="Y235" i="2" s="1"/>
  <c r="Y219" i="2" a="1"/>
  <c r="Y219" i="2" s="1"/>
  <c r="Y227" i="2" a="1"/>
  <c r="Y227" i="2" s="1"/>
  <c r="Y347" i="2" a="1"/>
  <c r="Y347" i="2" s="1"/>
  <c r="Y287" i="2" a="1"/>
  <c r="Y287" i="2" s="1"/>
  <c r="Y233" i="2" a="1"/>
  <c r="Y233" i="2" s="1"/>
  <c r="Y204" i="2" a="1"/>
  <c r="Y204" i="2" s="1"/>
  <c r="Y225" i="2" a="1"/>
  <c r="Y225" i="2" s="1"/>
  <c r="Y251" i="2" a="1"/>
  <c r="Y251" i="2" s="1"/>
  <c r="Y248" i="2" a="1"/>
  <c r="Y248" i="2" s="1"/>
  <c r="Y237" i="2" a="1"/>
  <c r="Y237" i="2" s="1"/>
  <c r="Y317" i="2" a="1"/>
  <c r="Y317" i="2" s="1"/>
  <c r="Y273" i="2" a="1"/>
  <c r="Y273" i="2" s="1"/>
  <c r="Y275" i="2" a="1"/>
  <c r="Y275" i="2" s="1"/>
  <c r="Y238" i="2" a="1"/>
  <c r="Y238" i="2" s="1"/>
  <c r="Y255" i="2" a="1"/>
  <c r="Y255" i="2" s="1"/>
  <c r="Y265" i="2" a="1"/>
  <c r="Y265" i="2" s="1"/>
  <c r="Y269" i="2" a="1"/>
  <c r="Y269" i="2" s="1"/>
  <c r="Y332" i="2" a="1"/>
  <c r="Y332" i="2" s="1"/>
  <c r="Y341" i="2" a="1"/>
  <c r="Y341" i="2" s="1"/>
  <c r="Y290" i="2" a="1"/>
  <c r="Y290" i="2" s="1"/>
  <c r="Y254" i="2" a="1"/>
  <c r="Y254" i="2" s="1"/>
  <c r="Y294" i="2" a="1"/>
  <c r="Y294" i="2" s="1"/>
  <c r="Y215" i="2" a="1"/>
  <c r="Y215" i="2" s="1"/>
  <c r="Y266" i="2" a="1"/>
  <c r="Y266" i="2" s="1"/>
  <c r="Y214" i="2" a="1"/>
  <c r="Y214" i="2" s="1"/>
  <c r="Y226" i="2" a="1"/>
  <c r="Y226" i="2" s="1"/>
  <c r="Y268" i="2" a="1"/>
  <c r="Y268" i="2" s="1"/>
  <c r="Y222" i="2" a="1"/>
  <c r="Y222" i="2" s="1"/>
  <c r="Y340" i="2" a="1"/>
  <c r="Y340" i="2" s="1"/>
  <c r="Y263" i="2" a="1"/>
  <c r="Y263" i="2" s="1"/>
  <c r="Y319" i="2" a="1"/>
  <c r="Y319" i="2" s="1"/>
  <c r="Y201" i="2" a="1"/>
  <c r="Y201" i="2" s="1"/>
  <c r="Y305" i="2" a="1"/>
  <c r="Y305" i="2" s="1"/>
  <c r="Y229" i="2" a="1"/>
  <c r="Y229" i="2" s="1"/>
  <c r="Y293" i="2" a="1"/>
  <c r="Y293" i="2" s="1"/>
  <c r="Y289" i="2" a="1"/>
  <c r="Y289" i="2" s="1"/>
  <c r="Y312" i="2" a="1"/>
  <c r="Y312" i="2" s="1"/>
  <c r="Y329" i="2" a="1"/>
  <c r="Y329" i="2" s="1"/>
  <c r="Y239" i="2" a="1"/>
  <c r="Y239" i="2" s="1"/>
  <c r="Y277" i="2" a="1"/>
  <c r="Y277" i="2" s="1"/>
  <c r="Y281" i="2" a="1"/>
  <c r="Y281" i="2" s="1"/>
  <c r="Y278" i="2" a="1"/>
  <c r="Y278" i="2" s="1"/>
  <c r="Y335" i="2" a="1"/>
  <c r="Y335" i="2" s="1"/>
  <c r="Y232" i="2" a="1"/>
  <c r="Y232" i="2" s="1"/>
  <c r="Y313" i="2" a="1"/>
  <c r="Y313" i="2" s="1"/>
  <c r="Y282" i="2" a="1"/>
  <c r="Y282" i="2" s="1"/>
  <c r="Y327" i="2" a="1"/>
  <c r="Y327" i="2" s="1"/>
  <c r="Y328" i="2" a="1"/>
  <c r="Y328" i="2" s="1"/>
  <c r="Y351" i="2" a="1"/>
  <c r="Y351" i="2" s="1"/>
  <c r="Y260" i="2" a="1"/>
  <c r="Y260" i="2" s="1"/>
  <c r="Y316" i="2" a="1"/>
  <c r="Y316" i="2" s="1"/>
  <c r="Y336" i="2" a="1"/>
  <c r="Y336" i="2" s="1"/>
  <c r="Y366" i="2" a="1"/>
  <c r="Y366" i="2" s="1"/>
  <c r="Y359" i="2" a="1"/>
  <c r="Y359" i="2" s="1"/>
  <c r="Y353" i="2" a="1"/>
  <c r="Y353" i="2" s="1"/>
  <c r="Y364" i="2" a="1"/>
  <c r="Y364" i="2" s="1"/>
  <c r="Y357" i="2" a="1"/>
  <c r="Y357" i="2" s="1"/>
  <c r="Y367" i="2" a="1"/>
  <c r="Y367" i="2" s="1"/>
  <c r="Y362" i="2" a="1"/>
  <c r="Y362" i="2" s="1"/>
  <c r="Y355" i="2" a="1"/>
  <c r="Y355" i="2" s="1"/>
  <c r="Y358" i="2" a="1"/>
  <c r="Y358" i="2" s="1"/>
  <c r="Y354" i="2" a="1"/>
  <c r="Y354" i="2" s="1"/>
  <c r="Y363" i="2" a="1"/>
  <c r="Y363" i="2" s="1"/>
  <c r="Y356" i="2" a="1"/>
  <c r="Y356" i="2" s="1"/>
  <c r="Y361" i="2" a="1"/>
  <c r="Y361" i="2" s="1"/>
  <c r="Y890" i="2" l="1" a="1"/>
  <c r="Y890" i="2" s="1"/>
  <c r="Y719" i="2" a="1"/>
  <c r="Y719" i="2" s="1"/>
  <c r="Y895" i="2" a="1"/>
  <c r="Y895" i="2" s="1"/>
  <c r="Y601" i="2" a="1"/>
  <c r="Y601" i="2" s="1"/>
  <c r="Y656" i="2" a="1"/>
  <c r="Y656" i="2" s="1"/>
  <c r="Y680" i="2" a="1"/>
  <c r="Y680" i="2" s="1"/>
  <c r="Y771" i="2" a="1"/>
  <c r="Y771" i="2" s="1"/>
  <c r="Y950" i="2" a="1"/>
  <c r="Y950" i="2" s="1"/>
  <c r="Y670" i="2" a="1"/>
  <c r="Y670" i="2" s="1"/>
  <c r="Y534" i="2" a="1"/>
  <c r="Y534" i="2" s="1"/>
  <c r="Y787" i="2" a="1"/>
  <c r="Y787" i="2" s="1"/>
  <c r="Y477" i="2" a="1"/>
  <c r="Y477" i="2" s="1"/>
  <c r="Y797" i="2" a="1"/>
  <c r="Y797" i="2" s="1"/>
  <c r="Y543" i="2" a="1"/>
  <c r="Y543" i="2" s="1"/>
  <c r="Y902" i="2" a="1"/>
  <c r="Y902" i="2" s="1"/>
  <c r="Y539" i="2" a="1"/>
  <c r="Y539" i="2" s="1"/>
  <c r="Y483" i="2" a="1"/>
  <c r="Y483" i="2" s="1"/>
  <c r="Y655" i="2" a="1"/>
  <c r="Y655" i="2" s="1"/>
  <c r="Y942" i="2" a="1"/>
  <c r="Y942" i="2" s="1"/>
  <c r="Y944" i="2" a="1"/>
  <c r="Y944" i="2" s="1"/>
  <c r="Y524" i="2" a="1"/>
  <c r="Y524" i="2" s="1"/>
  <c r="Y963" i="2" a="1"/>
  <c r="Y963" i="2" s="1"/>
  <c r="Y818" i="2" a="1"/>
  <c r="Y818" i="2" s="1"/>
  <c r="Y471" i="2" a="1"/>
  <c r="Y471" i="2" s="1"/>
  <c r="Y544" i="2" a="1"/>
  <c r="Y544" i="2" s="1"/>
  <c r="Y597" i="2" a="1"/>
  <c r="Y597" i="2" s="1"/>
  <c r="Y551" i="2" a="1"/>
  <c r="Y551" i="2" s="1"/>
  <c r="Y703" i="2" a="1"/>
  <c r="Y703" i="2" s="1"/>
  <c r="Y588" i="2" a="1"/>
  <c r="Y588" i="2" s="1"/>
  <c r="Y612" i="2" a="1"/>
  <c r="Y612" i="2" s="1"/>
  <c r="Y531" i="2" a="1"/>
  <c r="Y531" i="2" s="1"/>
  <c r="Y882" i="2" a="1"/>
  <c r="Y882" i="2" s="1"/>
  <c r="Y813" i="2" a="1"/>
  <c r="Y813" i="2" s="1"/>
  <c r="Y729" i="2" a="1"/>
  <c r="Y729" i="2" s="1"/>
  <c r="Y720" i="2" a="1"/>
  <c r="Y720" i="2" s="1"/>
  <c r="Y700" i="2" a="1"/>
  <c r="Y700" i="2" s="1"/>
  <c r="Y953" i="2" a="1"/>
  <c r="Y953" i="2" s="1"/>
  <c r="Y947" i="2" a="1"/>
  <c r="Y947" i="2" s="1"/>
  <c r="Y866" i="2" a="1"/>
  <c r="Y866" i="2" s="1"/>
  <c r="Y824" i="2" a="1"/>
  <c r="Y824" i="2" s="1"/>
  <c r="Y596" i="2" a="1"/>
  <c r="Y596" i="2" s="1"/>
  <c r="Y855" i="2" a="1"/>
  <c r="Y855" i="2" s="1"/>
  <c r="Y697" i="2" a="1"/>
  <c r="Y697" i="2" s="1"/>
  <c r="Y649" i="2" a="1"/>
  <c r="Y649" i="2" s="1"/>
  <c r="Y739" i="2" a="1"/>
  <c r="Y739" i="2" s="1"/>
  <c r="Y751" i="2" a="1"/>
  <c r="Y751" i="2" s="1"/>
  <c r="Y645" i="2" a="1"/>
  <c r="Y645" i="2" s="1"/>
  <c r="Y582" i="2" a="1"/>
  <c r="Y582" i="2" s="1"/>
  <c r="Y560" i="2" a="1"/>
  <c r="Y560" i="2" s="1"/>
  <c r="Y690" i="2" a="1"/>
  <c r="Y690" i="2" s="1"/>
  <c r="Y931" i="2" a="1"/>
  <c r="Y931" i="2" s="1"/>
  <c r="Y781" i="2" a="1"/>
  <c r="Y781" i="2" s="1"/>
  <c r="Y609" i="2" a="1"/>
  <c r="Y609" i="2" s="1"/>
  <c r="Y669" i="2" a="1"/>
  <c r="Y669" i="2" s="1"/>
  <c r="Y675" i="2" a="1"/>
  <c r="Y675" i="2" s="1"/>
  <c r="Y718" i="2" a="1"/>
  <c r="Y718" i="2" s="1"/>
  <c r="Y489" i="2" a="1"/>
  <c r="Y489" i="2" s="1"/>
  <c r="Y630" i="2" a="1"/>
  <c r="Y630" i="2" s="1"/>
  <c r="Y710" i="2" a="1"/>
  <c r="Y710" i="2" s="1"/>
  <c r="Y570" i="2" a="1"/>
  <c r="Y570" i="2" s="1"/>
  <c r="Y666" i="2" a="1"/>
  <c r="Y666" i="2" s="1"/>
  <c r="Y764" i="2" a="1"/>
  <c r="Y764" i="2" s="1"/>
  <c r="Y573" i="2" a="1"/>
  <c r="Y573" i="2" s="1"/>
  <c r="Y528" i="2" a="1"/>
  <c r="Y528" i="2" s="1"/>
  <c r="Y758" i="2" a="1"/>
  <c r="Y758" i="2" s="1"/>
  <c r="Y575" i="2" a="1"/>
  <c r="Y575" i="2" s="1"/>
  <c r="Y500" i="2" a="1"/>
  <c r="Y500" i="2" s="1"/>
  <c r="Y475" i="2" a="1"/>
  <c r="Y475" i="2" s="1"/>
  <c r="Y497" i="2" a="1"/>
  <c r="Y497" i="2" s="1"/>
  <c r="Y530" i="2" a="1"/>
  <c r="Y530" i="2" s="1"/>
  <c r="Y949" i="2" a="1"/>
  <c r="Y949" i="2" s="1"/>
  <c r="Y549" i="2" a="1"/>
  <c r="Y549" i="2" s="1"/>
  <c r="Y951" i="2" a="1"/>
  <c r="Y951" i="2" s="1"/>
  <c r="Y484" i="2" a="1"/>
  <c r="Y484" i="2" s="1"/>
  <c r="Y594" i="2" a="1"/>
  <c r="Y594" i="2" s="1"/>
  <c r="Y614" i="2" a="1"/>
  <c r="Y614" i="2" s="1"/>
  <c r="Y802" i="2" a="1"/>
  <c r="Y802" i="2" s="1"/>
  <c r="Y479" i="2" a="1"/>
  <c r="Y479" i="2" s="1"/>
  <c r="Y810" i="2" a="1"/>
  <c r="Y810" i="2" s="1"/>
  <c r="Y504" i="2" a="1"/>
  <c r="Y504" i="2" s="1"/>
  <c r="Y469" i="2" a="1"/>
  <c r="Y469" i="2" s="1"/>
  <c r="Y633" i="2" a="1"/>
  <c r="Y633" i="2" s="1"/>
  <c r="Y686" i="2" a="1"/>
  <c r="Y686" i="2" s="1"/>
  <c r="Y791" i="2" a="1"/>
  <c r="Y791" i="2" s="1"/>
  <c r="Y962" i="2" a="1"/>
  <c r="Y962" i="2" s="1"/>
  <c r="Y968" i="2" a="1"/>
  <c r="Y968" i="2" s="1"/>
  <c r="Y896" i="2" a="1"/>
  <c r="Y896" i="2" s="1"/>
  <c r="Y493" i="2" a="1"/>
  <c r="Y493" i="2" s="1"/>
  <c r="Y681" i="2" a="1"/>
  <c r="Y681" i="2" s="1"/>
  <c r="Y730" i="2" a="1"/>
  <c r="Y730" i="2" s="1"/>
  <c r="Y937" i="2" a="1"/>
  <c r="Y937" i="2" s="1"/>
  <c r="Y605" i="2" a="1"/>
  <c r="Y605" i="2" s="1"/>
  <c r="Y694" i="2" a="1"/>
  <c r="Y694" i="2" s="1"/>
  <c r="Y738" i="2" a="1"/>
  <c r="Y738" i="2" s="1"/>
  <c r="Y496" i="2" a="1"/>
  <c r="Y496" i="2" s="1"/>
  <c r="Y685" i="2" a="1"/>
  <c r="Y685" i="2" s="1"/>
  <c r="Y886" i="2" a="1"/>
  <c r="Y886" i="2" s="1"/>
  <c r="Y831" i="2" a="1"/>
  <c r="Y831" i="2" s="1"/>
  <c r="Y782" i="2" a="1"/>
  <c r="Y782" i="2" s="1"/>
  <c r="Y604" i="2" a="1"/>
  <c r="Y604" i="2" s="1"/>
  <c r="Y919" i="2" a="1"/>
  <c r="Y919" i="2" s="1"/>
  <c r="Y741" i="2" a="1"/>
  <c r="Y741" i="2" s="1"/>
  <c r="Y613" i="2" a="1"/>
  <c r="Y613" i="2" s="1"/>
  <c r="Y713" i="2" a="1"/>
  <c r="Y713" i="2" s="1"/>
  <c r="Y840" i="2" a="1"/>
  <c r="Y840" i="2" s="1"/>
  <c r="Y668" i="2" a="1"/>
  <c r="Y668" i="2" s="1"/>
  <c r="Y884" i="2" a="1"/>
  <c r="Y884" i="2" s="1"/>
  <c r="Y704" i="2" a="1"/>
  <c r="Y704" i="2" s="1"/>
  <c r="Y665" i="2" a="1"/>
  <c r="Y665" i="2" s="1"/>
  <c r="Y838" i="2" a="1"/>
  <c r="Y838" i="2" s="1"/>
  <c r="Y974" i="2" a="1"/>
  <c r="Y974" i="2" s="1"/>
  <c r="Y845" i="2" a="1"/>
  <c r="Y845" i="2" s="1"/>
  <c r="Y868" i="2" a="1"/>
  <c r="Y868" i="2" s="1"/>
  <c r="Y721" i="2" a="1"/>
  <c r="Y721" i="2" s="1"/>
  <c r="Y858" i="2" a="1"/>
  <c r="Y858" i="2" s="1"/>
  <c r="Y702" i="2" a="1"/>
  <c r="Y702" i="2" s="1"/>
  <c r="Y815" i="2" a="1"/>
  <c r="Y815" i="2" s="1"/>
  <c r="Y823" i="2" a="1"/>
  <c r="Y823" i="2" s="1"/>
  <c r="Y776" i="2" a="1"/>
  <c r="Y776" i="2" s="1"/>
  <c r="Y789" i="2" a="1"/>
  <c r="Y789" i="2" s="1"/>
  <c r="Y925" i="2" a="1"/>
  <c r="Y925" i="2" s="1"/>
  <c r="Y943" i="2" a="1"/>
  <c r="Y943" i="2" s="1"/>
  <c r="Y746" i="2" a="1"/>
  <c r="Y746" i="2" s="1"/>
  <c r="Y785" i="2" a="1"/>
  <c r="Y785" i="2" s="1"/>
  <c r="Y809" i="2" a="1"/>
  <c r="Y809" i="2" s="1"/>
  <c r="Y798" i="2" a="1"/>
  <c r="Y798" i="2" s="1"/>
  <c r="Y940" i="2" a="1"/>
  <c r="Y940" i="2" s="1"/>
  <c r="Y817" i="2" a="1"/>
  <c r="Y817" i="2" s="1"/>
  <c r="Y615" i="2" a="1"/>
  <c r="Y615" i="2" s="1"/>
  <c r="Y878" i="2" a="1"/>
  <c r="Y878" i="2" s="1"/>
  <c r="Y673" i="2" a="1"/>
  <c r="Y673" i="2" s="1"/>
  <c r="Y518" i="2" a="1"/>
  <c r="Y518" i="2" s="1"/>
  <c r="Y904" i="2" a="1"/>
  <c r="Y904" i="2" s="1"/>
  <c r="Y607" i="2" a="1"/>
  <c r="Y607" i="2" s="1"/>
  <c r="Y557" i="2" a="1"/>
  <c r="Y557" i="2" s="1"/>
  <c r="Y508" i="2" a="1"/>
  <c r="Y508" i="2" s="1"/>
  <c r="Y839" i="2" a="1"/>
  <c r="Y839" i="2" s="1"/>
  <c r="Y724" i="2" a="1"/>
  <c r="Y724" i="2" s="1"/>
  <c r="Y529" i="2" a="1"/>
  <c r="Y529" i="2" s="1"/>
  <c r="Y794" i="2" a="1"/>
  <c r="Y794" i="2" s="1"/>
  <c r="Y899" i="2" a="1"/>
  <c r="Y899" i="2" s="1"/>
  <c r="Y621" i="2" a="1"/>
  <c r="Y621" i="2" s="1"/>
  <c r="Y941" i="2" a="1"/>
  <c r="Y941" i="2" s="1"/>
  <c r="Y567" i="2" a="1"/>
  <c r="Y567" i="2" s="1"/>
  <c r="Y520" i="2" a="1"/>
  <c r="Y520" i="2" s="1"/>
  <c r="Y958" i="2" a="1"/>
  <c r="Y958" i="2" s="1"/>
  <c r="Y535" i="2" a="1"/>
  <c r="Y535" i="2" s="1"/>
  <c r="Y732" i="2" a="1"/>
  <c r="Y732" i="2" s="1"/>
  <c r="Y874" i="2" a="1"/>
  <c r="Y874" i="2" s="1"/>
  <c r="Y506" i="2" a="1"/>
  <c r="Y506" i="2" s="1"/>
  <c r="Y578" i="2" a="1"/>
  <c r="Y578" i="2" s="1"/>
  <c r="Y795" i="2" a="1"/>
  <c r="Y795" i="2" s="1"/>
  <c r="Y894" i="2" a="1"/>
  <c r="Y894" i="2" s="1"/>
  <c r="Y811" i="2" a="1"/>
  <c r="Y811" i="2" s="1"/>
  <c r="Y709" i="2" a="1"/>
  <c r="Y709" i="2" s="1"/>
  <c r="Y698" i="2" a="1"/>
  <c r="Y698" i="2" s="1"/>
  <c r="Y844" i="2" a="1"/>
  <c r="Y844" i="2" s="1"/>
  <c r="Y538" i="2" a="1"/>
  <c r="Y538" i="2" s="1"/>
  <c r="Y780" i="2" a="1"/>
  <c r="Y780" i="2" s="1"/>
  <c r="Y861" i="2" a="1"/>
  <c r="Y861" i="2" s="1"/>
  <c r="Y474" i="2" a="1"/>
  <c r="Y474" i="2" s="1"/>
  <c r="Y492" i="2" a="1"/>
  <c r="Y492" i="2" s="1"/>
  <c r="Y589" i="2" a="1"/>
  <c r="Y589" i="2" s="1"/>
  <c r="Y725" i="2" a="1"/>
  <c r="Y725" i="2" s="1"/>
  <c r="Y634" i="2" a="1"/>
  <c r="Y634" i="2" s="1"/>
  <c r="Y553" i="2" a="1"/>
  <c r="Y553" i="2" s="1"/>
  <c r="Y742" i="2" a="1"/>
  <c r="Y742" i="2" s="1"/>
  <c r="Y620" i="2" a="1"/>
  <c r="Y620" i="2" s="1"/>
  <c r="Y854" i="2" a="1"/>
  <c r="Y854" i="2" s="1"/>
  <c r="Y835" i="2" a="1"/>
  <c r="Y835" i="2" s="1"/>
  <c r="Y850" i="2" a="1"/>
  <c r="Y850" i="2" s="1"/>
  <c r="Y872" i="2" a="1"/>
  <c r="Y872" i="2" s="1"/>
  <c r="Y901" i="2" a="1"/>
  <c r="Y901" i="2" s="1"/>
  <c r="Y736" i="2" a="1"/>
  <c r="Y736" i="2" s="1"/>
  <c r="Y693" i="2" a="1"/>
  <c r="Y693" i="2" s="1"/>
  <c r="Y959" i="2" a="1"/>
  <c r="Y959" i="2" s="1"/>
  <c r="Y897" i="2" a="1"/>
  <c r="Y897" i="2" s="1"/>
  <c r="Y731" i="2" a="1"/>
  <c r="Y731" i="2" s="1"/>
  <c r="Y909" i="2" a="1"/>
  <c r="Y909" i="2" s="1"/>
  <c r="Y598" i="2" a="1"/>
  <c r="Y598" i="2" s="1"/>
  <c r="Y873" i="2" a="1"/>
  <c r="Y873" i="2" s="1"/>
  <c r="Y486" i="2" a="1"/>
  <c r="Y486" i="2" s="1"/>
  <c r="Y602" i="2" a="1"/>
  <c r="Y602" i="2" s="1"/>
  <c r="Y652" i="2" a="1"/>
  <c r="Y652" i="2" s="1"/>
  <c r="Y555" i="2" a="1"/>
  <c r="Y555" i="2" s="1"/>
  <c r="Y892" i="2" a="1"/>
  <c r="Y892" i="2" s="1"/>
  <c r="Y714" i="2" a="1"/>
  <c r="Y714" i="2" s="1"/>
  <c r="Y778" i="2" a="1"/>
  <c r="Y778" i="2" s="1"/>
  <c r="Y889" i="2" a="1"/>
  <c r="Y889" i="2" s="1"/>
  <c r="Y761" i="2" a="1"/>
  <c r="Y761" i="2" s="1"/>
  <c r="Y689" i="2" a="1"/>
  <c r="Y689" i="2" s="1"/>
  <c r="Y651" i="2" a="1"/>
  <c r="Y651" i="2" s="1"/>
  <c r="Y559" i="2" a="1"/>
  <c r="Y559" i="2" s="1"/>
  <c r="Y677" i="2" a="1"/>
  <c r="Y677" i="2" s="1"/>
  <c r="Y723" i="2" a="1"/>
  <c r="Y723" i="2" s="1"/>
  <c r="Y744" i="2" a="1"/>
  <c r="Y744" i="2" s="1"/>
  <c r="Y816" i="2" a="1"/>
  <c r="Y816" i="2" s="1"/>
  <c r="Y969" i="2" a="1"/>
  <c r="Y969" i="2" s="1"/>
  <c r="Y629" i="2" a="1"/>
  <c r="Y629" i="2" s="1"/>
  <c r="Y957" i="2" a="1"/>
  <c r="Y957" i="2" s="1"/>
  <c r="Y812" i="2" a="1"/>
  <c r="Y812" i="2" s="1"/>
  <c r="Y807" i="2" a="1"/>
  <c r="Y807" i="2" s="1"/>
  <c r="Y961" i="2" a="1"/>
  <c r="Y961" i="2" s="1"/>
  <c r="Y591" i="2" a="1"/>
  <c r="Y591" i="2" s="1"/>
  <c r="Y752" i="2" a="1"/>
  <c r="Y752" i="2" s="1"/>
  <c r="Y760" i="2" a="1"/>
  <c r="Y760" i="2" s="1"/>
  <c r="Y967" i="2" a="1"/>
  <c r="Y967" i="2" s="1"/>
  <c r="Y929" i="2" a="1"/>
  <c r="Y929" i="2" s="1"/>
  <c r="Y659" i="2" a="1"/>
  <c r="Y659" i="2" s="1"/>
  <c r="Y541" i="2" a="1"/>
  <c r="Y541" i="2" s="1"/>
  <c r="Y920" i="2" a="1"/>
  <c r="Y920" i="2" s="1"/>
  <c r="Y792" i="2" a="1"/>
  <c r="Y792" i="2" s="1"/>
  <c r="Y864" i="2" a="1"/>
  <c r="Y864" i="2" s="1"/>
  <c r="Y708" i="2" a="1"/>
  <c r="Y708" i="2" s="1"/>
  <c r="Y801" i="2" a="1"/>
  <c r="Y801" i="2" s="1"/>
  <c r="Y705" i="2" a="1"/>
  <c r="Y705" i="2" s="1"/>
  <c r="Y728" i="2" a="1"/>
  <c r="Y728" i="2" s="1"/>
  <c r="Y667" i="2" a="1"/>
  <c r="Y667" i="2" s="1"/>
  <c r="Y657" i="2" a="1"/>
  <c r="Y657" i="2" s="1"/>
  <c r="Y769" i="2" a="1"/>
  <c r="Y769" i="2" s="1"/>
  <c r="Y678" i="2" a="1"/>
  <c r="Y678" i="2" s="1"/>
  <c r="Y749" i="2" a="1"/>
  <c r="Y749" i="2" s="1"/>
  <c r="Y711" i="2" a="1"/>
  <c r="Y711" i="2" s="1"/>
  <c r="Y786" i="2" a="1"/>
  <c r="Y786" i="2" s="1"/>
  <c r="Y692" i="2" a="1"/>
  <c r="Y692" i="2" s="1"/>
  <c r="Y664" i="2" a="1"/>
  <c r="Y664" i="2" s="1"/>
  <c r="Y498" i="2" a="1"/>
  <c r="Y498" i="2" s="1"/>
  <c r="Y600" i="2" a="1"/>
  <c r="Y600" i="2" s="1"/>
  <c r="Y526" i="2" a="1"/>
  <c r="Y526" i="2" s="1"/>
  <c r="Y521" i="2" a="1"/>
  <c r="Y521" i="2" s="1"/>
  <c r="Y577" i="2" a="1"/>
  <c r="Y577" i="2" s="1"/>
  <c r="Y964" i="2" a="1"/>
  <c r="Y964" i="2" s="1"/>
  <c r="Y870" i="2" a="1"/>
  <c r="Y870" i="2" s="1"/>
  <c r="Y583" i="2" a="1"/>
  <c r="Y583" i="2" s="1"/>
  <c r="Y696" i="2" a="1"/>
  <c r="Y696" i="2" s="1"/>
  <c r="Y647" i="2" a="1"/>
  <c r="Y647" i="2" s="1"/>
  <c r="Y851" i="2" a="1"/>
  <c r="Y851" i="2" s="1"/>
  <c r="Y650" i="2" a="1"/>
  <c r="Y650" i="2" s="1"/>
  <c r="Y581" i="2" a="1"/>
  <c r="Y581" i="2" s="1"/>
  <c r="Y501" i="2" a="1"/>
  <c r="Y501" i="2" s="1"/>
  <c r="Y735" i="2" a="1"/>
  <c r="Y735" i="2" s="1"/>
  <c r="Y772" i="2" a="1"/>
  <c r="Y772" i="2" s="1"/>
  <c r="Y928" i="2" a="1"/>
  <c r="Y928" i="2" s="1"/>
  <c r="Y487" i="2" a="1"/>
  <c r="Y487" i="2" s="1"/>
  <c r="Y482" i="2" a="1"/>
  <c r="Y482" i="2" s="1"/>
  <c r="Y491" i="2" a="1"/>
  <c r="Y491" i="2" s="1"/>
  <c r="Y717" i="2" a="1"/>
  <c r="Y717" i="2" s="1"/>
  <c r="Y767" i="2" a="1"/>
  <c r="Y767" i="2" s="1"/>
  <c r="Y476" i="2" a="1"/>
  <c r="Y476" i="2" s="1"/>
  <c r="Y517" i="2" a="1"/>
  <c r="Y517" i="2" s="1"/>
  <c r="Y511" i="2" a="1"/>
  <c r="Y511" i="2" s="1"/>
  <c r="Y580" i="2" a="1"/>
  <c r="Y580" i="2" s="1"/>
  <c r="Y885" i="2" a="1"/>
  <c r="Y885" i="2" s="1"/>
  <c r="Y514" i="2" a="1"/>
  <c r="Y514" i="2" s="1"/>
  <c r="Y637" i="2" a="1"/>
  <c r="Y637" i="2" s="1"/>
  <c r="Y554" i="2" a="1"/>
  <c r="Y554" i="2" s="1"/>
  <c r="Y825" i="2" a="1"/>
  <c r="Y825" i="2" s="1"/>
  <c r="Y653" i="2" a="1"/>
  <c r="Y653" i="2" s="1"/>
  <c r="Y638" i="2" a="1"/>
  <c r="Y638" i="2" s="1"/>
  <c r="Y859" i="2" a="1"/>
  <c r="Y859" i="2" s="1"/>
  <c r="Y494" i="2" a="1"/>
  <c r="Y494" i="2" s="1"/>
  <c r="Y852" i="2" a="1"/>
  <c r="Y852" i="2" s="1"/>
  <c r="Y683" i="2" a="1"/>
  <c r="Y683" i="2" s="1"/>
  <c r="Y658" i="2" a="1"/>
  <c r="Y658" i="2" s="1"/>
  <c r="Y643" i="2" a="1"/>
  <c r="Y643" i="2" s="1"/>
  <c r="Y662" i="2" a="1"/>
  <c r="Y662" i="2" s="1"/>
  <c r="Y660" i="2" a="1"/>
  <c r="Y660" i="2" s="1"/>
  <c r="Y595" i="2" a="1"/>
  <c r="Y595" i="2" s="1"/>
  <c r="Y745" i="2" a="1"/>
  <c r="Y745" i="2" s="1"/>
  <c r="Y814" i="2" a="1"/>
  <c r="Y814" i="2" s="1"/>
  <c r="Y610" i="2" a="1"/>
  <c r="Y610" i="2" s="1"/>
  <c r="Y478" i="2" a="1"/>
  <c r="Y478" i="2" s="1"/>
  <c r="Y546" i="2" a="1"/>
  <c r="Y546" i="2" s="1"/>
  <c r="Y921" i="2" a="1"/>
  <c r="Y921" i="2" s="1"/>
  <c r="Y804" i="2" a="1"/>
  <c r="Y804" i="2" s="1"/>
  <c r="Y826" i="2" a="1"/>
  <c r="Y826" i="2" s="1"/>
  <c r="Y934" i="2" a="1"/>
  <c r="Y934" i="2" s="1"/>
  <c r="Y631" i="2" a="1"/>
  <c r="Y631" i="2" s="1"/>
  <c r="Y593" i="2" a="1"/>
  <c r="Y593" i="2" s="1"/>
  <c r="Y829" i="2" a="1"/>
  <c r="Y829" i="2" s="1"/>
  <c r="Y848" i="2" a="1"/>
  <c r="Y848" i="2" s="1"/>
  <c r="Y566" i="2" a="1"/>
  <c r="Y566" i="2" s="1"/>
  <c r="Y762" i="2" a="1"/>
  <c r="Y762" i="2" s="1"/>
  <c r="Y803" i="2" a="1"/>
  <c r="Y803" i="2" s="1"/>
  <c r="Y799" i="2" a="1"/>
  <c r="Y799" i="2" s="1"/>
  <c r="Y917" i="2" a="1"/>
  <c r="Y917" i="2" s="1"/>
  <c r="Y952" i="2" a="1"/>
  <c r="Y952" i="2" s="1"/>
  <c r="Y869" i="2" a="1"/>
  <c r="Y869" i="2" s="1"/>
  <c r="Y765" i="2" a="1"/>
  <c r="Y765" i="2" s="1"/>
  <c r="Y912" i="2" a="1"/>
  <c r="Y912" i="2" s="1"/>
  <c r="Y846" i="2" a="1"/>
  <c r="Y846" i="2" s="1"/>
  <c r="Y888" i="2" a="1"/>
  <c r="Y888" i="2" s="1"/>
  <c r="Y641" i="2" a="1"/>
  <c r="Y641" i="2" s="1"/>
  <c r="Y684" i="2" a="1"/>
  <c r="Y684" i="2" s="1"/>
  <c r="Y623" i="2" a="1"/>
  <c r="Y623" i="2" s="1"/>
  <c r="Y722" i="2" a="1"/>
  <c r="Y722" i="2" s="1"/>
  <c r="Y880" i="2" a="1"/>
  <c r="Y880" i="2" s="1"/>
  <c r="Y939" i="2" a="1"/>
  <c r="Y939" i="2" s="1"/>
  <c r="Y830" i="2" a="1"/>
  <c r="Y830" i="2" s="1"/>
  <c r="Y774" i="2" a="1"/>
  <c r="Y774" i="2" s="1"/>
  <c r="Y574" i="2" a="1"/>
  <c r="Y574" i="2" s="1"/>
  <c r="Y632" i="2" a="1"/>
  <c r="Y632" i="2" s="1"/>
  <c r="Y654" i="2" a="1"/>
  <c r="Y654" i="2" s="1"/>
  <c r="Y847" i="2" a="1"/>
  <c r="Y847" i="2" s="1"/>
  <c r="Y640" i="2" a="1"/>
  <c r="Y640" i="2" s="1"/>
  <c r="Y945" i="2" a="1"/>
  <c r="Y945" i="2" s="1"/>
  <c r="Y832" i="2" a="1"/>
  <c r="Y832" i="2" s="1"/>
  <c r="Y821" i="2" a="1"/>
  <c r="Y821" i="2" s="1"/>
  <c r="Y833" i="2" a="1"/>
  <c r="Y833" i="2" s="1"/>
  <c r="Y768" i="2" a="1"/>
  <c r="Y768" i="2" s="1"/>
  <c r="Y503" i="2" a="1"/>
  <c r="Y503" i="2" s="1"/>
  <c r="Y954" i="2" a="1"/>
  <c r="Y954" i="2" s="1"/>
  <c r="Y757" i="2" a="1"/>
  <c r="Y757" i="2" s="1"/>
  <c r="Y753" i="2" a="1"/>
  <c r="Y753" i="2" s="1"/>
  <c r="Y562" i="2" a="1"/>
  <c r="Y562" i="2" s="1"/>
  <c r="Y800" i="2" a="1"/>
  <c r="Y800" i="2" s="1"/>
  <c r="Y938" i="2" a="1"/>
  <c r="Y938" i="2" s="1"/>
  <c r="Y622" i="2" a="1"/>
  <c r="Y622" i="2" s="1"/>
  <c r="Y495" i="2" a="1"/>
  <c r="Y495" i="2" s="1"/>
  <c r="Y747" i="2" a="1"/>
  <c r="Y747" i="2" s="1"/>
  <c r="Y918" i="2" a="1"/>
  <c r="Y918" i="2" s="1"/>
  <c r="Y716" i="2" a="1"/>
  <c r="Y716" i="2" s="1"/>
  <c r="Y922" i="2" a="1"/>
  <c r="Y922" i="2" s="1"/>
  <c r="Y836" i="2" a="1"/>
  <c r="Y836" i="2" s="1"/>
  <c r="Y773" i="2" a="1"/>
  <c r="Y773" i="2" s="1"/>
  <c r="Y592" i="2" a="1"/>
  <c r="Y592" i="2" s="1"/>
  <c r="Y687" i="2" a="1"/>
  <c r="Y687" i="2" s="1"/>
  <c r="Y584" i="2" a="1"/>
  <c r="Y584" i="2" s="1"/>
  <c r="Y587" i="2" a="1"/>
  <c r="Y587" i="2" s="1"/>
  <c r="Y706" i="2" a="1"/>
  <c r="Y706" i="2" s="1"/>
  <c r="Y883" i="2" a="1"/>
  <c r="Y883" i="2" s="1"/>
  <c r="Y545" i="2" a="1"/>
  <c r="Y545" i="2" s="1"/>
  <c r="Y513" i="2" a="1"/>
  <c r="Y513" i="2" s="1"/>
  <c r="Y727" i="2" a="1"/>
  <c r="Y727" i="2" s="1"/>
  <c r="Y542" i="2" a="1"/>
  <c r="Y542" i="2" s="1"/>
  <c r="Y550" i="2" a="1"/>
  <c r="Y550" i="2" s="1"/>
  <c r="Y674" i="2" a="1"/>
  <c r="Y674" i="2" s="1"/>
  <c r="Y648" i="2" a="1"/>
  <c r="Y648" i="2" s="1"/>
  <c r="Y843" i="2" a="1"/>
  <c r="Y843" i="2" s="1"/>
  <c r="Y740" i="2" a="1"/>
  <c r="Y740" i="2" s="1"/>
  <c r="Y569" i="2" a="1"/>
  <c r="Y569" i="2" s="1"/>
  <c r="Y756" i="2" a="1"/>
  <c r="Y756" i="2" s="1"/>
  <c r="Y672" i="2" a="1"/>
  <c r="Y672" i="2" s="1"/>
  <c r="Y603" i="2" a="1"/>
  <c r="Y603" i="2" s="1"/>
  <c r="Y585" i="2" a="1"/>
  <c r="Y585" i="2" s="1"/>
  <c r="Y502" i="2" a="1"/>
  <c r="Y502" i="2" s="1"/>
  <c r="Y628" i="2" a="1"/>
  <c r="Y628" i="2" s="1"/>
  <c r="Y863" i="2" a="1"/>
  <c r="Y863" i="2" s="1"/>
  <c r="Y887" i="2" a="1"/>
  <c r="Y887" i="2" s="1"/>
  <c r="Y936" i="2" a="1"/>
  <c r="Y936" i="2" s="1"/>
  <c r="Y715" i="2" a="1"/>
  <c r="Y715" i="2" s="1"/>
  <c r="Y676" i="2" a="1"/>
  <c r="Y676" i="2" s="1"/>
  <c r="Y784" i="2" a="1"/>
  <c r="Y784" i="2" s="1"/>
  <c r="Y806" i="2" a="1"/>
  <c r="Y806" i="2" s="1"/>
  <c r="Y871" i="2" a="1"/>
  <c r="Y871" i="2" s="1"/>
  <c r="Y525" i="2" a="1"/>
  <c r="Y525" i="2" s="1"/>
  <c r="Y793" i="2" a="1"/>
  <c r="Y793" i="2" s="1"/>
  <c r="Y876" i="2" a="1"/>
  <c r="Y876" i="2" s="1"/>
  <c r="Y763" i="2" a="1"/>
  <c r="Y763" i="2" s="1"/>
  <c r="Y828" i="2" a="1"/>
  <c r="Y828" i="2" s="1"/>
  <c r="Y519" i="2" a="1"/>
  <c r="Y519" i="2" s="1"/>
  <c r="Y946" i="2" a="1"/>
  <c r="Y946" i="2" s="1"/>
  <c r="Y770" i="2" a="1"/>
  <c r="Y770" i="2" s="1"/>
  <c r="Y841" i="2" a="1"/>
  <c r="Y841" i="2" s="1"/>
  <c r="Y699" i="2" a="1"/>
  <c r="Y699" i="2" s="1"/>
  <c r="Y853" i="2" a="1"/>
  <c r="Y853" i="2" s="1"/>
  <c r="Y754" i="2" a="1"/>
  <c r="Y754" i="2" s="1"/>
  <c r="Y766" i="2" a="1"/>
  <c r="Y766" i="2" s="1"/>
  <c r="Y960" i="2" a="1"/>
  <c r="Y960" i="2" s="1"/>
  <c r="Y509" i="2" a="1"/>
  <c r="Y509" i="2" s="1"/>
  <c r="Y955" i="2" a="1"/>
  <c r="Y955" i="2" s="1"/>
  <c r="Y783" i="2" a="1"/>
  <c r="Y783" i="2" s="1"/>
  <c r="Y777" i="2" a="1"/>
  <c r="Y777" i="2" s="1"/>
  <c r="Y661" i="2" a="1"/>
  <c r="Y661" i="2" s="1"/>
  <c r="Y726" i="2" a="1"/>
  <c r="Y726" i="2" s="1"/>
  <c r="Y898" i="2" a="1"/>
  <c r="Y898" i="2" s="1"/>
  <c r="Y879" i="2" a="1"/>
  <c r="Y879" i="2" s="1"/>
  <c r="Y590" i="2" a="1"/>
  <c r="Y590" i="2" s="1"/>
  <c r="Y923" i="2" a="1"/>
  <c r="Y923" i="2" s="1"/>
  <c r="Y707" i="2" a="1"/>
  <c r="Y707" i="2" s="1"/>
  <c r="Y903" i="2" a="1"/>
  <c r="Y903" i="2" s="1"/>
  <c r="Y796" i="2" a="1"/>
  <c r="Y796" i="2" s="1"/>
  <c r="Y759" i="2" a="1"/>
  <c r="Y759" i="2" s="1"/>
  <c r="Y933" i="2" a="1"/>
  <c r="Y933" i="2" s="1"/>
  <c r="Y619" i="2" a="1"/>
  <c r="Y619" i="2" s="1"/>
  <c r="Y970" i="2" a="1"/>
  <c r="Y970" i="2" s="1"/>
  <c r="Y808" i="2" a="1"/>
  <c r="Y808" i="2" s="1"/>
  <c r="Y533" i="2" a="1"/>
  <c r="Y533" i="2" s="1"/>
  <c r="Y737" i="2" a="1"/>
  <c r="Y737" i="2" s="1"/>
  <c r="Y712" i="2" a="1"/>
  <c r="Y712" i="2" s="1"/>
  <c r="Y916" i="2" a="1"/>
  <c r="Y916" i="2" s="1"/>
  <c r="Y865" i="2" a="1"/>
  <c r="Y865" i="2" s="1"/>
  <c r="Y734" i="2" a="1"/>
  <c r="Y734" i="2" s="1"/>
  <c r="Y822" i="2" a="1"/>
  <c r="Y822" i="2" s="1"/>
  <c r="Y932" i="2" a="1"/>
  <c r="Y932" i="2" s="1"/>
  <c r="Y663" i="2" a="1"/>
  <c r="Y663" i="2" s="1"/>
  <c r="Y606" i="2" a="1"/>
  <c r="Y606" i="2" s="1"/>
  <c r="Y579" i="2" a="1"/>
  <c r="Y579" i="2" s="1"/>
  <c r="Y956" i="2" a="1"/>
  <c r="Y956" i="2" s="1"/>
  <c r="Y827" i="2" a="1"/>
  <c r="Y827" i="2" s="1"/>
  <c r="Y488" i="2" a="1"/>
  <c r="Y488" i="2" s="1"/>
  <c r="Y857" i="2" a="1"/>
  <c r="Y857" i="2" s="1"/>
  <c r="Y510" i="2" a="1"/>
  <c r="Y510" i="2" s="1"/>
  <c r="Y576" i="2" a="1"/>
  <c r="Y576" i="2" s="1"/>
  <c r="Y527" i="2" a="1"/>
  <c r="Y527" i="2" s="1"/>
  <c r="Y540" i="2" a="1"/>
  <c r="Y540" i="2" s="1"/>
  <c r="Y515" i="2" a="1"/>
  <c r="Y515" i="2" s="1"/>
  <c r="Y930" i="2" a="1"/>
  <c r="Y930" i="2" s="1"/>
  <c r="Y849" i="2" a="1"/>
  <c r="Y849" i="2" s="1"/>
  <c r="Y512" i="2" a="1"/>
  <c r="Y512" i="2" s="1"/>
  <c r="Y911" i="2" a="1"/>
  <c r="Y911" i="2" s="1"/>
  <c r="Y571" i="2" a="1"/>
  <c r="Y571" i="2" s="1"/>
  <c r="Y790" i="2" a="1"/>
  <c r="Y790" i="2" s="1"/>
  <c r="Y608" i="2" a="1"/>
  <c r="Y608" i="2" s="1"/>
  <c r="Y910" i="2" a="1"/>
  <c r="Y910" i="2" s="1"/>
  <c r="Y775" i="2" a="1"/>
  <c r="Y775" i="2" s="1"/>
  <c r="Y480" i="2" a="1"/>
  <c r="Y480" i="2" s="1"/>
  <c r="Y642" i="2" a="1"/>
  <c r="Y642" i="2" s="1"/>
  <c r="Y927" i="2" a="1"/>
  <c r="Y927" i="2" s="1"/>
  <c r="Y536" i="2" a="1"/>
  <c r="Y536" i="2" s="1"/>
  <c r="Y635" i="2" a="1"/>
  <c r="Y635" i="2" s="1"/>
  <c r="Y470" i="2" a="1"/>
  <c r="Y470" i="2" s="1"/>
  <c r="Y616" i="2" a="1"/>
  <c r="Y616" i="2" s="1"/>
  <c r="Y805" i="2" a="1"/>
  <c r="Y805" i="2" s="1"/>
  <c r="Y572" i="2" a="1"/>
  <c r="Y572" i="2" s="1"/>
  <c r="Y779" i="2" a="1"/>
  <c r="Y779" i="2" s="1"/>
  <c r="Y973" i="2" a="1"/>
  <c r="Y973" i="2" s="1"/>
  <c r="Y701" i="2" a="1"/>
  <c r="Y701" i="2" s="1"/>
  <c r="Y881" i="2" a="1"/>
  <c r="Y881" i="2" s="1"/>
  <c r="Y636" i="2" a="1"/>
  <c r="Y636" i="2" s="1"/>
  <c r="Y485" i="2" a="1"/>
  <c r="Y485" i="2" s="1"/>
  <c r="Y743" i="2" a="1"/>
  <c r="Y743" i="2" s="1"/>
  <c r="Y891" i="2" a="1"/>
  <c r="Y891" i="2" s="1"/>
  <c r="Y611" i="2" a="1"/>
  <c r="Y611" i="2" s="1"/>
  <c r="Y788" i="2" a="1"/>
  <c r="Y788" i="2" s="1"/>
  <c r="Y537" i="2" a="1"/>
  <c r="Y537" i="2" s="1"/>
  <c r="Y875" i="2" a="1"/>
  <c r="Y875" i="2" s="1"/>
  <c r="Y966" i="2" a="1"/>
  <c r="Y966" i="2" s="1"/>
  <c r="Y568" i="2" a="1"/>
  <c r="Y568" i="2" s="1"/>
  <c r="Y547" i="2" a="1"/>
  <c r="Y547" i="2" s="1"/>
  <c r="Y552" i="2" a="1"/>
  <c r="Y552" i="2" s="1"/>
  <c r="Y682" i="2" a="1"/>
  <c r="Y682" i="2" s="1"/>
  <c r="Y507" i="2" a="1"/>
  <c r="Y507" i="2" s="1"/>
  <c r="Y516" i="2" a="1"/>
  <c r="Y516" i="2" s="1"/>
  <c r="Y971" i="2" a="1"/>
  <c r="Y971" i="2" s="1"/>
  <c r="Y877" i="2" a="1"/>
  <c r="Y877" i="2" s="1"/>
  <c r="Y522" i="2" a="1"/>
  <c r="Y522" i="2" s="1"/>
  <c r="Y473" i="2" a="1"/>
  <c r="Y473" i="2" s="1"/>
  <c r="Y505" i="2" a="1"/>
  <c r="Y505" i="2" s="1"/>
  <c r="Y490" i="2" a="1"/>
  <c r="Y490" i="2" s="1"/>
  <c r="Y586" i="2" a="1"/>
  <c r="Y586" i="2" s="1"/>
  <c r="Y856" i="2" a="1"/>
  <c r="Y856" i="2" s="1"/>
  <c r="Y695" i="2" a="1"/>
  <c r="Y695" i="2" s="1"/>
  <c r="Y867" i="2" a="1"/>
  <c r="Y867" i="2" s="1"/>
  <c r="Y755" i="2" a="1"/>
  <c r="Y755" i="2" s="1"/>
  <c r="Y532" i="2" a="1"/>
  <c r="Y532" i="2" s="1"/>
  <c r="Y935" i="2" a="1"/>
  <c r="Y935" i="2" s="1"/>
  <c r="Y558" i="2" a="1"/>
  <c r="Y558" i="2" s="1"/>
  <c r="Y561" i="2" a="1"/>
  <c r="Y561" i="2" s="1"/>
  <c r="Y837" i="2" a="1"/>
  <c r="Y837" i="2" s="1"/>
  <c r="Y862" i="2" a="1"/>
  <c r="Y862" i="2" s="1"/>
  <c r="Y924" i="2" a="1"/>
  <c r="Y924" i="2" s="1"/>
  <c r="Y820" i="2" a="1"/>
  <c r="Y820" i="2" s="1"/>
  <c r="Y646" i="2" a="1"/>
  <c r="Y646" i="2" s="1"/>
  <c r="Y842" i="2" a="1"/>
  <c r="Y842" i="2" s="1"/>
  <c r="Y691" i="2" a="1"/>
  <c r="Y691" i="2" s="1"/>
  <c r="Y599" i="2" a="1"/>
  <c r="Y599" i="2" s="1"/>
  <c r="Y915" i="2" a="1"/>
  <c r="Y915" i="2" s="1"/>
  <c r="Y556" i="2" a="1"/>
  <c r="Y556" i="2" s="1"/>
  <c r="Y750" i="2" a="1"/>
  <c r="Y750" i="2" s="1"/>
  <c r="Y564" i="2" a="1"/>
  <c r="Y564" i="2" s="1"/>
  <c r="Y733" i="2" a="1"/>
  <c r="Y733" i="2" s="1"/>
  <c r="Y639" i="2" a="1"/>
  <c r="Y639" i="2" s="1"/>
  <c r="Y900" i="2" a="1"/>
  <c r="Y900" i="2" s="1"/>
  <c r="Y679" i="2" a="1"/>
  <c r="Y679" i="2" s="1"/>
  <c r="Y644" i="2" a="1"/>
  <c r="Y644" i="2" s="1"/>
  <c r="Y671" i="2" a="1"/>
  <c r="Y671" i="2" s="1"/>
  <c r="Y834" i="2" a="1"/>
  <c r="Y834" i="2" s="1"/>
  <c r="Y481" i="2" a="1"/>
  <c r="Y481" i="2" s="1"/>
  <c r="Y472" i="2" a="1"/>
  <c r="Y472" i="2" s="1"/>
  <c r="Y563" i="2" a="1"/>
  <c r="Y563" i="2" s="1"/>
  <c r="Y748" i="2" a="1"/>
  <c r="Y748" i="2" s="1"/>
  <c r="Y819" i="2" a="1"/>
  <c r="Y819" i="2" s="1"/>
  <c r="Y948" i="2" a="1"/>
  <c r="Y948" i="2" s="1"/>
  <c r="Y565" i="2" a="1"/>
  <c r="Y565" i="2" s="1"/>
  <c r="Y688" i="2" a="1"/>
  <c r="Y688" i="2" s="1"/>
  <c r="Y972" i="2" a="1"/>
  <c r="Y972" i="2" s="1"/>
  <c r="Y523" i="2" a="1"/>
  <c r="Y523" i="2" s="1"/>
  <c r="Y548" i="2" a="1"/>
  <c r="Y548" i="2" s="1"/>
  <c r="Y893" i="2" a="1"/>
  <c r="Y893" i="2" s="1"/>
  <c r="Y860" i="2" a="1"/>
  <c r="Y860" i="2" s="1"/>
  <c r="Y965" i="2" l="1" a="1"/>
  <c r="Y965" i="2" s="1"/>
  <c r="Y913" i="2" a="1"/>
  <c r="Y913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194774B-3DAB-4464-80FD-2CED58B88017}" keepAlive="1" name="Query - Table1" description="Connection to the 'Table1' query in the workbook." type="5" refreshedVersion="0" background="1" saveData="1">
    <dbPr connection="Provider=Microsoft.Mashup.OleDb.1;Data Source=$Workbook$;Location=Table1;Extended Properties=&quot;&quot;" command="SELECT * FROM [Table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<sst xmlns="http://schemas.openxmlformats.org/spreadsheetml/2006/main" count="6099" uniqueCount="2025">
  <si>
    <t>Contact:</t>
  </si>
  <si>
    <t>Phone:</t>
  </si>
  <si>
    <t>Email:</t>
  </si>
  <si>
    <t>Grower's Choice Bundles</t>
  </si>
  <si>
    <t>Week #:</t>
  </si>
  <si>
    <t>Essentials Bundle</t>
  </si>
  <si>
    <t>Traditional Bundle</t>
  </si>
  <si>
    <t>H2O Bundle</t>
  </si>
  <si>
    <t>QTY</t>
  </si>
  <si>
    <t>Retail Display Bundle</t>
  </si>
  <si>
    <t>Select your Zone</t>
  </si>
  <si>
    <t>Shipping Cost</t>
  </si>
  <si>
    <t>Check here</t>
  </si>
  <si>
    <t>Zone A:</t>
  </si>
  <si>
    <t>Zone B:</t>
  </si>
  <si>
    <t>Zone C:</t>
  </si>
  <si>
    <t>Zone D:</t>
  </si>
  <si>
    <t>Zone E:</t>
  </si>
  <si>
    <t>Zone F:</t>
  </si>
  <si>
    <t xml:space="preserve">Do you Require a Lift Gate:  </t>
  </si>
  <si>
    <t>ITEMS</t>
  </si>
  <si>
    <t>UNITS/CASE</t>
  </si>
  <si>
    <t>PRICE/CASE</t>
  </si>
  <si>
    <t>CASE QTY</t>
  </si>
  <si>
    <t>TOTAL ADD ON CASE QTY</t>
  </si>
  <si>
    <t>Buyer's Choice Ordering</t>
  </si>
  <si>
    <t>Size</t>
  </si>
  <si>
    <t>Collection</t>
  </si>
  <si>
    <t># Ordering</t>
  </si>
  <si>
    <t>Total pcs</t>
  </si>
  <si>
    <t>Unit Cost</t>
  </si>
  <si>
    <t>Plant Sub-Total</t>
  </si>
  <si>
    <t>Plant Specs</t>
  </si>
  <si>
    <t>Suggested Retails in Grower Pot</t>
  </si>
  <si>
    <t xml:space="preserve">H20 </t>
  </si>
  <si>
    <t>leafjoy H20®</t>
  </si>
  <si>
    <t>leafjoy H20®Bowls   12/case</t>
  </si>
  <si>
    <t>Bowl</t>
  </si>
  <si>
    <t>$19.99 - $24.99</t>
  </si>
  <si>
    <t>leafjoy H20® Minis  20/case</t>
  </si>
  <si>
    <t>Mini Cylinder</t>
  </si>
  <si>
    <t>$14.99 - $19.99</t>
  </si>
  <si>
    <t>leafjoy H20® Venti Bowls  6/case</t>
  </si>
  <si>
    <t>Venti Bowl</t>
  </si>
  <si>
    <t>$39.99- $49.99</t>
  </si>
  <si>
    <t>leafjoy H20® Specialty Elkhorn  16/case</t>
  </si>
  <si>
    <t>Asst.</t>
  </si>
  <si>
    <t>leafjoy H20® Specialty Shenandoah  16/case</t>
  </si>
  <si>
    <t>leafjoy H20® Specialty Deco Ring  24/case</t>
  </si>
  <si>
    <t>leafjoy H20® Specialty Mason Jar 20/case</t>
  </si>
  <si>
    <t xml:space="preserve">Asst. </t>
  </si>
  <si>
    <t>Terraform Terrariums</t>
  </si>
  <si>
    <t>Large</t>
  </si>
  <si>
    <t>Terraform Terrarium</t>
  </si>
  <si>
    <t>Large Terraform Terrarium (Case of 2)</t>
  </si>
  <si>
    <t>Medium</t>
  </si>
  <si>
    <t>Small</t>
  </si>
  <si>
    <t>Rare and Wonderful!</t>
  </si>
  <si>
    <t># in Cache Pot</t>
  </si>
  <si>
    <t>17cm</t>
  </si>
  <si>
    <t>FP-1639</t>
  </si>
  <si>
    <t>16" - 22"</t>
  </si>
  <si>
    <t>$129.99 - $149.99</t>
  </si>
  <si>
    <t>FP-2094</t>
  </si>
  <si>
    <t>FP-1671</t>
  </si>
  <si>
    <t>16" - 24"</t>
  </si>
  <si>
    <t>SPECIALTY PRICING</t>
  </si>
  <si>
    <t xml:space="preserve">Mix and Match! </t>
  </si>
  <si>
    <t>Each Plant</t>
  </si>
  <si>
    <t>12cm</t>
  </si>
  <si>
    <t xml:space="preserve">3 leaves 3-6" long </t>
  </si>
  <si>
    <t>9cm</t>
  </si>
  <si>
    <t>Begonia African Jungle</t>
  </si>
  <si>
    <t>FP-1292</t>
  </si>
  <si>
    <t>8" - 10"</t>
  </si>
  <si>
    <t>$6.99 - $7.99</t>
  </si>
  <si>
    <t>FP-1289</t>
  </si>
  <si>
    <t>6" - 8"</t>
  </si>
  <si>
    <t>Begonia Dappled Morning™ (Double Dot)</t>
  </si>
  <si>
    <t>FP-1254</t>
  </si>
  <si>
    <t>Begonia Obsidian™ (Black Forest)</t>
  </si>
  <si>
    <t>FP-829</t>
  </si>
  <si>
    <t>FP-822</t>
  </si>
  <si>
    <t>H 8"-10" W 7"</t>
  </si>
  <si>
    <t>Crassula Pretty in Pewter™ (Tenelli)</t>
  </si>
  <si>
    <t>FP-827</t>
  </si>
  <si>
    <t>H 5.5"- 7.5" W 5"</t>
  </si>
  <si>
    <t>Curio Turquoise Tentacles™ (Mount Everest)</t>
  </si>
  <si>
    <t>FP-826</t>
  </si>
  <si>
    <t>7" - 10"</t>
  </si>
  <si>
    <t>Cyanotis Frosted Terra™ (Somaliensis)</t>
  </si>
  <si>
    <t>FP-1145</t>
  </si>
  <si>
    <t>H 5"-6"  W 5"</t>
  </si>
  <si>
    <t>FP-1259</t>
  </si>
  <si>
    <t>H 5"- 6"  W 4.5"</t>
  </si>
  <si>
    <t>FP-989</t>
  </si>
  <si>
    <t>H 7"-9" W 7"</t>
  </si>
  <si>
    <t>Epipremnum Njoy</t>
  </si>
  <si>
    <t>FP-1160</t>
  </si>
  <si>
    <t>H 6"-8" W 6"</t>
  </si>
  <si>
    <t>Epipremnum Off to Oz™ (Neon)</t>
  </si>
  <si>
    <t>FP-990</t>
  </si>
  <si>
    <t>Epipremnum Snowy Morning™ (Marble Queen)</t>
  </si>
  <si>
    <t>FP-849</t>
  </si>
  <si>
    <t>FP-843</t>
  </si>
  <si>
    <t>Fern Cute as a Button™ (Duffi)</t>
  </si>
  <si>
    <t>FP-790</t>
  </si>
  <si>
    <t>FP-1429</t>
  </si>
  <si>
    <t>7" - 12"</t>
  </si>
  <si>
    <t>Fern Platycerium Sword Dance™ (bifurcatum)</t>
  </si>
  <si>
    <t>FP-1871</t>
  </si>
  <si>
    <t>Fern Ruffled Arrow™ (Rumohra Variegata)</t>
  </si>
  <si>
    <t>FP-1442</t>
  </si>
  <si>
    <t>Fern Wooly Tassel™ (Davallia Fejeensis)</t>
  </si>
  <si>
    <t>FP-1428</t>
  </si>
  <si>
    <t>7"-14"</t>
  </si>
  <si>
    <t>Fern Twirly Whirly™  (Emina)</t>
  </si>
  <si>
    <t>FP-788</t>
  </si>
  <si>
    <t>Fittonia All The Time (Tiger/White Tiger)</t>
  </si>
  <si>
    <t>FP-872</t>
  </si>
  <si>
    <t>H 4.5"-7" W 4.5"</t>
  </si>
  <si>
    <t>Fittonia Breaking News (Jungle Flame)</t>
  </si>
  <si>
    <t>FP-969</t>
  </si>
  <si>
    <t>Fittonia Broadcast (Purple Snow Anne)</t>
  </si>
  <si>
    <t>FP-974</t>
  </si>
  <si>
    <t>Fittonia Current News (Forest)</t>
  </si>
  <si>
    <t>FP-1112</t>
  </si>
  <si>
    <t>Fittonia Dispatch™ (Verschaffeltii Pink)</t>
  </si>
  <si>
    <t>FP-1395</t>
  </si>
  <si>
    <t>Fittonia Late Night (Marble Green)</t>
  </si>
  <si>
    <t>FP-972</t>
  </si>
  <si>
    <t>Fittonia Latest News (Flammule)</t>
  </si>
  <si>
    <t>FP-971</t>
  </si>
  <si>
    <t>Fittonia Media (Red Flame)</t>
  </si>
  <si>
    <t>FP-871</t>
  </si>
  <si>
    <t>Fittonia Nightly (Zalm Forest Flame)</t>
  </si>
  <si>
    <t>FP-867</t>
  </si>
  <si>
    <t>Fittonia Primetime (Skeleton)</t>
  </si>
  <si>
    <t>FP-865</t>
  </si>
  <si>
    <t>Fittonia Top Stories (Pink Forest Flame)</t>
  </si>
  <si>
    <t>FP-973</t>
  </si>
  <si>
    <t>Fittonia World Views (Lovers)</t>
  </si>
  <si>
    <t>FP-870</t>
  </si>
  <si>
    <t>Hoya Adrift™ (Rosita)</t>
  </si>
  <si>
    <t>FP-1045</t>
  </si>
  <si>
    <t>H 5"-7" W 5"</t>
  </si>
  <si>
    <t>FP-1320</t>
  </si>
  <si>
    <t>H 5" - 7" W 6"</t>
  </si>
  <si>
    <t>Hoya Carnosa Freckled Splash</t>
  </si>
  <si>
    <t>FP-1044</t>
  </si>
  <si>
    <t>H 6"- 8" W 6"</t>
  </si>
  <si>
    <t>Hoya Chouke</t>
  </si>
  <si>
    <t>FP-1369</t>
  </si>
  <si>
    <t>Hoya Emerald Surf™ (Endauensis)</t>
  </si>
  <si>
    <t>FP-1299</t>
  </si>
  <si>
    <t>H 5" - 8"</t>
  </si>
  <si>
    <t>Hoya Green Light™ (Carnosa Tricolor)</t>
  </si>
  <si>
    <t>FP-1188</t>
  </si>
  <si>
    <t>H 6" - 8" W 6"</t>
  </si>
  <si>
    <t>Hoya Kelp Grove™ (Wayettii Tricolor)</t>
  </si>
  <si>
    <t>FP-1047</t>
  </si>
  <si>
    <t>H 5"-7" W 6"</t>
  </si>
  <si>
    <t>Hoya Mathilde Splash</t>
  </si>
  <si>
    <t>FP-1332</t>
  </si>
  <si>
    <t>H 6" - 7"  W 6"</t>
  </si>
  <si>
    <t>Hoya Misty Morning™ (Lacunosa Mint)</t>
  </si>
  <si>
    <t>FP-1186</t>
  </si>
  <si>
    <t>Hoya Sea Stones™ (Burtoniae Variegated/DS-70)</t>
  </si>
  <si>
    <t>FP-1043</t>
  </si>
  <si>
    <t>H 5"-7"</t>
  </si>
  <si>
    <t>Hoya Teacup Anemone™ (Fitchii)</t>
  </si>
  <si>
    <t>FP-1042</t>
  </si>
  <si>
    <t>H 7"-10"</t>
  </si>
  <si>
    <t>Hoya Vangviengiensis</t>
  </si>
  <si>
    <t>FP-1302</t>
  </si>
  <si>
    <t>Peperomia Salt and Pepper™ (Gold Dust)</t>
  </si>
  <si>
    <t>FP-589</t>
  </si>
  <si>
    <t>H 6.5"- 8.5" W 5"</t>
  </si>
  <si>
    <t>Peperomia Spice is Nice™ (Obtipan Green)</t>
  </si>
  <si>
    <t>FP-821</t>
  </si>
  <si>
    <t>Peperomia Sweet and Sour™ (Obtipan bi-color)</t>
  </si>
  <si>
    <t>FP-582</t>
  </si>
  <si>
    <t>Sansevieria Superba</t>
  </si>
  <si>
    <t>FP-1523</t>
  </si>
  <si>
    <t>9" - 12"</t>
  </si>
  <si>
    <t>Scindapsus Sage and Cream™ (Silver Philo/Scandens Picta)</t>
  </si>
  <si>
    <t>FP-1527</t>
  </si>
  <si>
    <t>H 6"-8" W 7"</t>
  </si>
  <si>
    <t>Senecio Kathmandu™ (Himalaya)</t>
  </si>
  <si>
    <t>FP-824</t>
  </si>
  <si>
    <t>7" - 9"</t>
  </si>
  <si>
    <t>Senecio Mini Mammoth™ (Scaposus)</t>
  </si>
  <si>
    <t>FP-825</t>
  </si>
  <si>
    <t>H 6"-8" W 5"</t>
  </si>
  <si>
    <t>Syngonium Champaign Reign™ (Milk Confetti)</t>
  </si>
  <si>
    <t>FP-1230</t>
  </si>
  <si>
    <t>H 7"-9" W 6"</t>
  </si>
  <si>
    <t>Syngonium Cupid's Quiver™ (Neon)</t>
  </si>
  <si>
    <t>FP-1231</t>
  </si>
  <si>
    <t>Syngonium Glacier Reign™ (Snow White/White Butterfly)</t>
  </si>
  <si>
    <t>FP-1119</t>
  </si>
  <si>
    <t>Syngonium Ruby Reign™ (Red Vein)</t>
  </si>
  <si>
    <t>FP-1009</t>
  </si>
  <si>
    <t xml:space="preserve">Tradescantia Feeling Flirty™ </t>
  </si>
  <si>
    <t>FP-892</t>
  </si>
  <si>
    <t>FP-1242</t>
  </si>
  <si>
    <t>Add a cache pot for an additional $2.25 per plant!</t>
  </si>
  <si>
    <t>Aglaonema Bold Forest™ (Zebra)</t>
  </si>
  <si>
    <t>FP-1071</t>
  </si>
  <si>
    <t>Aglaonema Crystal Vision™ (Stripes)</t>
  </si>
  <si>
    <t>FP-1266</t>
  </si>
  <si>
    <t>Aglaonema Glitter Glamour™ (Silver Bay)</t>
  </si>
  <si>
    <t>FP-1265</t>
  </si>
  <si>
    <t>Aglaonema Ivory Frost™ (Thai White)</t>
  </si>
  <si>
    <t>FP-1268</t>
  </si>
  <si>
    <t>Aglaonema Timeless Tides™ (Silver Queen)</t>
  </si>
  <si>
    <t>FP-1073</t>
  </si>
  <si>
    <t>Alocasia Dragon Scale</t>
  </si>
  <si>
    <t>FP-028</t>
  </si>
  <si>
    <t>Alocasia Dragonite™ (Melo)</t>
  </si>
  <si>
    <t>FP-040</t>
  </si>
  <si>
    <t>Alocasia Into the Night™ (Antoro Velvet)</t>
  </si>
  <si>
    <t>FP-656</t>
  </si>
  <si>
    <t>$26.99 - $29.99</t>
  </si>
  <si>
    <t>Alocasia Jungle Music™ (Siberian Tiger)</t>
  </si>
  <si>
    <t>FP-1205</t>
  </si>
  <si>
    <t>16" - 20"</t>
  </si>
  <si>
    <t>Alocasia Pining For You™ (Scalprum)</t>
  </si>
  <si>
    <t>FP-054</t>
  </si>
  <si>
    <t>Alocasia Quicksilver™  (Reginae/Platinum)</t>
  </si>
  <si>
    <t>FP-1202</t>
  </si>
  <si>
    <t>Alocasia Rumplestiltskin™  (Sinuata)</t>
  </si>
  <si>
    <t>FP-057</t>
  </si>
  <si>
    <t>Alocasia Silver Dragon</t>
  </si>
  <si>
    <t>FP-055</t>
  </si>
  <si>
    <t>Alocasia Tentacular™ (Flying Squid)</t>
  </si>
  <si>
    <t>FP-655</t>
  </si>
  <si>
    <t>Anthurium Michelle™</t>
  </si>
  <si>
    <t>FP-1547</t>
  </si>
  <si>
    <t>2+ leaves &gt;6" long, 10" H</t>
  </si>
  <si>
    <t>Anthurium (Michelle™ x DocBlock Zara™) '28' x DocBlock Zara™ '52'</t>
  </si>
  <si>
    <t>FP-1221</t>
  </si>
  <si>
    <t>Anthurium Angela™ '35' x Michelle™ '1'</t>
  </si>
  <si>
    <t>FP-1987</t>
  </si>
  <si>
    <t>Anthurium Black Widow™ '43' x Black Widow™ '13'</t>
  </si>
  <si>
    <t>FP-1882</t>
  </si>
  <si>
    <t>Anthurium Black Widow™ '43' x Carlablackiae '80'</t>
  </si>
  <si>
    <t>FP00</t>
  </si>
  <si>
    <t>Anthurium Briëlle™ '16' x Briëlle™ '16'</t>
  </si>
  <si>
    <t>FP-1883</t>
  </si>
  <si>
    <t>Anthurium Brown Derby™ '29' x (Michelle™ x DocBlock Zara™) '28'</t>
  </si>
  <si>
    <t>FP-1161</t>
  </si>
  <si>
    <t>Anthurium Brown Derby™ '29' x DocBlock Purple Rain™ '27'</t>
  </si>
  <si>
    <t>FP-1877</t>
  </si>
  <si>
    <t>Anthurium Brown Derby™ '29' x DocBlock Zara™ '3'</t>
  </si>
  <si>
    <t>FP-1686</t>
  </si>
  <si>
    <t>Anthurium Brown Derby™ '29' x Wonderful™ '7'</t>
  </si>
  <si>
    <t>FP-1989</t>
  </si>
  <si>
    <t>FP-1682</t>
  </si>
  <si>
    <t>Anthurium Brown Derby™ '39' x DocBlock Purple Rain™ '27'</t>
  </si>
  <si>
    <t>FP-1340</t>
  </si>
  <si>
    <t>Anthurium Crystallinum '8' x DocBlock Crystal Red™ '12'</t>
  </si>
  <si>
    <t>FP-1151</t>
  </si>
  <si>
    <t>Anthurium DocBlock Crystal Red™ '12' x Angela™ '35'</t>
  </si>
  <si>
    <t>FP-1988</t>
  </si>
  <si>
    <t>Anthurium DocBlock Crystal Red™ '12' x DocBlock Zara™ '3'</t>
  </si>
  <si>
    <t>FP-1220</t>
  </si>
  <si>
    <t>Anthurium DocBlock Dark &amp; Handsome™ '9' x Black Widow™ '13</t>
  </si>
  <si>
    <t>FP-1884</t>
  </si>
  <si>
    <t>Anthurium DocBlock Dark &amp; Handsome™ '9' x DocBlock Dark &amp; Handsome™ '9'</t>
  </si>
  <si>
    <t>FP-1150</t>
  </si>
  <si>
    <t>Anthurium DocBlock Dark &amp; Handsome™ '9' x DocBlock Zara™ '33'</t>
  </si>
  <si>
    <t>FP-1684</t>
  </si>
  <si>
    <t>Anthurium DocBlock Dark &amp; Handsome™ '9' x Red Velvet Cake™ '24'</t>
  </si>
  <si>
    <t>FP-1674</t>
  </si>
  <si>
    <t>Anthurium DocBlock Minerva™ '20' x DocBlock Minerva™ '20'</t>
  </si>
  <si>
    <t>FP-1491</t>
  </si>
  <si>
    <t>Anthurium DocBlock Minerva™ '20' x Michelle™ Long '22'</t>
  </si>
  <si>
    <t>FP01</t>
  </si>
  <si>
    <t>Anthurium DocBlock Zara™ '14' x Home, Sweet Home™ '32'</t>
  </si>
  <si>
    <t>FP-1687</t>
  </si>
  <si>
    <t>Anthurium DocBlock Zara™ '3' x Big Ruby '56'</t>
  </si>
  <si>
    <t>FP-1885</t>
  </si>
  <si>
    <t>Anthurium DocBlock Zara™ '3' x DocBlock Zara™ '33'</t>
  </si>
  <si>
    <t>FP-1683</t>
  </si>
  <si>
    <t>Anthurium DocBlock Zara™ '31' x DocBlock Crystal Red™ '12'</t>
  </si>
  <si>
    <t>FP-1679</t>
  </si>
  <si>
    <t>Anthurium DocBlock Zara™ '33' x Home, Sweet Home™ '32'</t>
  </si>
  <si>
    <t>FP-1681</t>
  </si>
  <si>
    <t>FP-1990</t>
  </si>
  <si>
    <t>Anthurium Magnificent Dark '49' x Brown Derby™ '39'</t>
  </si>
  <si>
    <t>FP-2124</t>
  </si>
  <si>
    <t>Anthurium Magnificent Dark '49' x Home, Sweet Home™ '32'</t>
  </si>
  <si>
    <t>FP-1919</t>
  </si>
  <si>
    <t>Anthurium Michelle™ '1' x DocBlock Zara™ '14'</t>
  </si>
  <si>
    <t>FP-1924</t>
  </si>
  <si>
    <t>Anthurium Michelle™ '1' x Red Velvet Cake™ '24'</t>
  </si>
  <si>
    <t>FP-1677</t>
  </si>
  <si>
    <t>Anthurium Michelle™ '10' x Brown Derby™ '29'</t>
  </si>
  <si>
    <t>FP-1342</t>
  </si>
  <si>
    <t>Anthurium Michelle™ '10' x DocBlock Minerva™ '20</t>
  </si>
  <si>
    <t>FP-1676</t>
  </si>
  <si>
    <t>Anthurium Michelle™ '11' x DocBlock Purple Rain™ '27'</t>
  </si>
  <si>
    <t>FP-2045</t>
  </si>
  <si>
    <t>Anthurium Michelle™ '11' x Michelle™ '1'</t>
  </si>
  <si>
    <t>FP-1152</t>
  </si>
  <si>
    <t>Anthurium Red Velvet Cake™ '24' x Home, Sweet Home™ '32'</t>
  </si>
  <si>
    <t>FP-1673</t>
  </si>
  <si>
    <t>Anthurium Red Velvet Cake™ '24' x Michelle™ '11'</t>
  </si>
  <si>
    <t>FP-1678</t>
  </si>
  <si>
    <t>Anthurium Thor's Lightning™ '30' x Home, Sweet Home™ '32'</t>
  </si>
  <si>
    <t>FP-1680</t>
  </si>
  <si>
    <t>Anthurium Alexandrite is Right™ (Crystallinum)</t>
  </si>
  <si>
    <t>FP-996</t>
  </si>
  <si>
    <t>Anthurium DocBlock Zara™ '31' x Tortoise Shell™ Grey '36'</t>
  </si>
  <si>
    <t>FP-2126</t>
  </si>
  <si>
    <t>Anthurium Heart's Afire™ (Magnificum)</t>
  </si>
  <si>
    <t>FP-1024</t>
  </si>
  <si>
    <t>$99.99 - $114.99</t>
  </si>
  <si>
    <t>Anthurium Heart's Desire™ (Silver Blush)</t>
  </si>
  <si>
    <t>FP-916</t>
  </si>
  <si>
    <t>8" - 16"</t>
  </si>
  <si>
    <t>Apoballis Opulence™ (Red Sword)</t>
  </si>
  <si>
    <t>FP-1062</t>
  </si>
  <si>
    <t>Begonia Criss Cross™ (Masonia Mountain/Rock)</t>
  </si>
  <si>
    <t>FP-527</t>
  </si>
  <si>
    <t>10" - 14"</t>
  </si>
  <si>
    <t>Begonia Crystalline Sparkle™ (Masoniana Jungle)</t>
  </si>
  <si>
    <t>FP-1213</t>
  </si>
  <si>
    <t>Calathea Elger grass</t>
  </si>
  <si>
    <t>FP-082</t>
  </si>
  <si>
    <t>Calathea Freddie</t>
  </si>
  <si>
    <t>FP-085</t>
  </si>
  <si>
    <t>Calathea Insignis™  (lancifolia)</t>
  </si>
  <si>
    <t>FP-088</t>
  </si>
  <si>
    <t>Calathea Lancelot™ (Wave Star)</t>
  </si>
  <si>
    <t>FP-738</t>
  </si>
  <si>
    <t>Calathea Like a Prayer™ (Marion)</t>
  </si>
  <si>
    <t>FP-737</t>
  </si>
  <si>
    <t>Calathea Makoyona</t>
  </si>
  <si>
    <t>FP-091</t>
  </si>
  <si>
    <t>Calathea Medallion</t>
  </si>
  <si>
    <t>FP-094</t>
  </si>
  <si>
    <t>Calathea Orbifolia</t>
  </si>
  <si>
    <t>FP-098</t>
  </si>
  <si>
    <t>Calathea Ornata Beauty Star</t>
  </si>
  <si>
    <t>FP-100</t>
  </si>
  <si>
    <t>Calathea Ornata sanderiana</t>
  </si>
  <si>
    <t>FP-101</t>
  </si>
  <si>
    <t>FP-106</t>
  </si>
  <si>
    <t>Calathea Thoreau™  (Misto)</t>
  </si>
  <si>
    <t>FP-096</t>
  </si>
  <si>
    <t>FP-707</t>
  </si>
  <si>
    <t>Ctenanthe Burle-marxii</t>
  </si>
  <si>
    <t>FP-706</t>
  </si>
  <si>
    <t>Ctenanthe Burle-marxii Amagris</t>
  </si>
  <si>
    <t>FP-123</t>
  </si>
  <si>
    <t>Ctenanthe Neverland (Golden Mosaic)</t>
  </si>
  <si>
    <t>FP-424</t>
  </si>
  <si>
    <t>Ctenanthe Setosa Exotica</t>
  </si>
  <si>
    <t>FP-918</t>
  </si>
  <si>
    <t>14" - 18"</t>
  </si>
  <si>
    <t>Ctenanthe Setosa Grey Star</t>
  </si>
  <si>
    <t>FP-1183</t>
  </si>
  <si>
    <t>Epipremnum Golden Glen™</t>
  </si>
  <si>
    <t>Fern Asplenium Hurricane (Twisted Birds Nest)</t>
  </si>
  <si>
    <t>FP-402</t>
  </si>
  <si>
    <t>Fern Asplenium Mother</t>
  </si>
  <si>
    <t>FP-180</t>
  </si>
  <si>
    <t>Fern Asplenium Victoria (Japanese Bird's Nest Fern)</t>
  </si>
  <si>
    <t>FP-159</t>
  </si>
  <si>
    <t>Fern Bird's Nest Antiquum</t>
  </si>
  <si>
    <t>FP-157</t>
  </si>
  <si>
    <t>Fern Phlebodium Davana</t>
  </si>
  <si>
    <t>FP-163</t>
  </si>
  <si>
    <t>FP-1910</t>
  </si>
  <si>
    <t>Ficus Ghost Rider™ (Shivereana)</t>
  </si>
  <si>
    <t>FP-234</t>
  </si>
  <si>
    <t>FP-1219</t>
  </si>
  <si>
    <t>Ficus benjamina Anastasia</t>
  </si>
  <si>
    <t>FP-198</t>
  </si>
  <si>
    <t>Ficus benjamina Danielle</t>
  </si>
  <si>
    <t>FP-203</t>
  </si>
  <si>
    <t>Ficus benjamina Over the Edge™ (Samantha)</t>
  </si>
  <si>
    <t>FP-213</t>
  </si>
  <si>
    <t>Ficus elastica Abidjan</t>
  </si>
  <si>
    <t>FP-221</t>
  </si>
  <si>
    <t>Ficus elastica Belize</t>
  </si>
  <si>
    <t>FP-224</t>
  </si>
  <si>
    <t>Ficus elastica Chloe</t>
  </si>
  <si>
    <t>FP-227</t>
  </si>
  <si>
    <t>Ficus elastica Tineke</t>
  </si>
  <si>
    <t>FP-235</t>
  </si>
  <si>
    <t>FP-667</t>
  </si>
  <si>
    <t>H 8"-12" W 8"</t>
  </si>
  <si>
    <t>Homalomena Uplift™ (Camouflage)</t>
  </si>
  <si>
    <t>FP-430</t>
  </si>
  <si>
    <t>FP-1436</t>
  </si>
  <si>
    <t>Hoya Coastal Ripple™ (Erythrina)</t>
  </si>
  <si>
    <t>FP-1034</t>
  </si>
  <si>
    <t>7" - 14"</t>
  </si>
  <si>
    <t>Hoya Fresh Rain™ (Rangsan)</t>
  </si>
  <si>
    <t>FP-1134</t>
  </si>
  <si>
    <t>Hoya Latifolia Pot of Gold</t>
  </si>
  <si>
    <t>FP-1516</t>
  </si>
  <si>
    <t>FP-1270</t>
  </si>
  <si>
    <t>Hoya Quinquenervia</t>
  </si>
  <si>
    <t>FP-1038</t>
  </si>
  <si>
    <t>FP-1040</t>
  </si>
  <si>
    <t>FP-1272</t>
  </si>
  <si>
    <t>Hoya Sarawak Cream</t>
  </si>
  <si>
    <t>FP-1035</t>
  </si>
  <si>
    <t>Hoya Shining Sea Star™ (Flamingo Dream)</t>
  </si>
  <si>
    <t>FP-1039</t>
  </si>
  <si>
    <t>FP-2144</t>
  </si>
  <si>
    <t xml:space="preserve">Labisia Kura Kura™ (Turtle Back) </t>
  </si>
  <si>
    <t>FP-1149</t>
  </si>
  <si>
    <t>Maranta Say Grace™ (Kerchoveana Variegata)</t>
  </si>
  <si>
    <t>Monstera Adansonii</t>
  </si>
  <si>
    <t>FP-256</t>
  </si>
  <si>
    <t>Monstera Spotsylvania™ (Thai Constellation)</t>
  </si>
  <si>
    <t>FP-1206</t>
  </si>
  <si>
    <t>Philodendron Atabapoense</t>
  </si>
  <si>
    <t>Philodendron Birkin</t>
  </si>
  <si>
    <t>FP-275</t>
  </si>
  <si>
    <t>Philodendron Brandtianum</t>
  </si>
  <si>
    <t>FP-279</t>
  </si>
  <si>
    <t>Philodendron Deviant™ (Rugosum Aberant)</t>
  </si>
  <si>
    <t>FP-1063</t>
  </si>
  <si>
    <t>FP-541</t>
  </si>
  <si>
    <t>Philodendron Fall Leaves™ (McColley's Finale/Cherry Red)</t>
  </si>
  <si>
    <t>FP-306</t>
  </si>
  <si>
    <t>FP-315</t>
  </si>
  <si>
    <t>Philodendron Golden Apple™ (Stenolobum Narrow/Golden Narrow)</t>
  </si>
  <si>
    <t>FP-1501</t>
  </si>
  <si>
    <t>Philodendron Golden Girl™ (Golden Ring of Fire)</t>
  </si>
  <si>
    <t>FP-434</t>
  </si>
  <si>
    <t>12"-16"</t>
  </si>
  <si>
    <t>Philodendron Orange Smooth™ (Billietae)</t>
  </si>
  <si>
    <t>FP-638</t>
  </si>
  <si>
    <t>Philodendron Orange You Gorgeous™ (Orange Marmalade)</t>
  </si>
  <si>
    <t>FP-785</t>
  </si>
  <si>
    <t>Philodendron Pink Princess</t>
  </si>
  <si>
    <t>FP-320</t>
  </si>
  <si>
    <t>Philodendron Pop Art™ (Black Cardinal)</t>
  </si>
  <si>
    <t>FP-277</t>
  </si>
  <si>
    <t>Philodendron Prince of Orange</t>
  </si>
  <si>
    <t>FP-323</t>
  </si>
  <si>
    <t>Philodendron Regal Rouge™ (Orange Mutant Red Imperial II)</t>
  </si>
  <si>
    <t>FP-1061</t>
  </si>
  <si>
    <t>Philodendron Rojo Congo</t>
  </si>
  <si>
    <t>FP-327</t>
  </si>
  <si>
    <t>Philodendron Ruby Ripcurl™ (Red Heart)</t>
  </si>
  <si>
    <t>FP-836</t>
  </si>
  <si>
    <t>Philodendron Sun Red</t>
  </si>
  <si>
    <t>FP-338</t>
  </si>
  <si>
    <t>Philodendron Toasted Toffee™ (El Choco Red)</t>
  </si>
  <si>
    <t>FP-1237</t>
  </si>
  <si>
    <t>Philodendron White Wizzard</t>
  </si>
  <si>
    <t>FP-438</t>
  </si>
  <si>
    <t>Philodendron Splash Dash™ (White Princess)</t>
  </si>
  <si>
    <t>FP-699</t>
  </si>
  <si>
    <t>Philodendron Twisted Sister™ (Tortum)</t>
  </si>
  <si>
    <t>FP-639</t>
  </si>
  <si>
    <t>Piper Pink Crocodile™ (Crocatum)</t>
  </si>
  <si>
    <t>FP-1055</t>
  </si>
  <si>
    <t>Piper Salmon Sky™ (Indonesia Pink)</t>
  </si>
  <si>
    <t>FP-1049</t>
  </si>
  <si>
    <t>Piper Tahitian Dreamin'™ (Sylvaticum)</t>
  </si>
  <si>
    <t>FP-1054</t>
  </si>
  <si>
    <t>Scindapsus Silver Splash</t>
  </si>
  <si>
    <t>Stromanthe Stripestar</t>
  </si>
  <si>
    <t>FP-110</t>
  </si>
  <si>
    <t>Stromanthe Triostar</t>
  </si>
  <si>
    <t>FP-112</t>
  </si>
  <si>
    <t>HB</t>
  </si>
  <si>
    <t>$24.99-26.99</t>
  </si>
  <si>
    <t>Add a cache pot for an additional $3.47 per plant!</t>
  </si>
  <si>
    <t>Alocasia Blackout™ (Zebrina Black)</t>
  </si>
  <si>
    <t>FP-890</t>
  </si>
  <si>
    <t>22" - 27"</t>
  </si>
  <si>
    <t>$32.99 - $34.99</t>
  </si>
  <si>
    <t>Alocasia Cucullata</t>
  </si>
  <si>
    <t>FP-026</t>
  </si>
  <si>
    <t>20"- 24"</t>
  </si>
  <si>
    <t>FP-029</t>
  </si>
  <si>
    <t>Alocasia Frydek</t>
  </si>
  <si>
    <t>FP-032</t>
  </si>
  <si>
    <t>18"- 22"</t>
  </si>
  <si>
    <t>Alocasia Jungle Cat™ (Tigrina Superba)</t>
  </si>
  <si>
    <t>FP-549</t>
  </si>
  <si>
    <t>FP-891</t>
  </si>
  <si>
    <t>22" - 26"</t>
  </si>
  <si>
    <t>Alocasia Lauterbachiana</t>
  </si>
  <si>
    <t>FP-037</t>
  </si>
  <si>
    <t>24" - 27"</t>
  </si>
  <si>
    <t>Alocasia Longiloba</t>
  </si>
  <si>
    <t>FP-038</t>
  </si>
  <si>
    <t>20" - 25"</t>
  </si>
  <si>
    <t>FP12</t>
  </si>
  <si>
    <t>3 leaves &gt;6" long</t>
  </si>
  <si>
    <t>FP-1940</t>
  </si>
  <si>
    <t>FP-1936</t>
  </si>
  <si>
    <t>FP-1935</t>
  </si>
  <si>
    <t>FP-1937</t>
  </si>
  <si>
    <t>Anthurium DocBlock Crystal Red '12' x DocBlock Zara™ '3'</t>
  </si>
  <si>
    <t>FP-1941</t>
  </si>
  <si>
    <t>FP-1939</t>
  </si>
  <si>
    <t>FP-1543</t>
  </si>
  <si>
    <t>16"-24"</t>
  </si>
  <si>
    <t>FP-492</t>
  </si>
  <si>
    <t>FP-1199</t>
  </si>
  <si>
    <t>16" - 21"</t>
  </si>
  <si>
    <t>FP-095</t>
  </si>
  <si>
    <t>16"- 21"</t>
  </si>
  <si>
    <t>FP-099</t>
  </si>
  <si>
    <t>Calathea Ornata Sanderiana</t>
  </si>
  <si>
    <t>FP-1180</t>
  </si>
  <si>
    <t>FP-1991</t>
  </si>
  <si>
    <t>FP-907</t>
  </si>
  <si>
    <t>Ctenanthe Neverland™ (Golden Mosaic)</t>
  </si>
  <si>
    <t>FP-443</t>
  </si>
  <si>
    <t>18" - 24"</t>
  </si>
  <si>
    <t>FP-124</t>
  </si>
  <si>
    <t>FP-125</t>
  </si>
  <si>
    <t>Dieffenbachia Ocelot™ (Cheetah)</t>
  </si>
  <si>
    <t>FP-504</t>
  </si>
  <si>
    <t>Dieffenbachia Tasmanian Tiger™ (Maroba)</t>
  </si>
  <si>
    <t>FP-134</t>
  </si>
  <si>
    <t>FP-160</t>
  </si>
  <si>
    <t>H 14" - 20" W 14"</t>
  </si>
  <si>
    <t>FP-164</t>
  </si>
  <si>
    <t>Fern Platycerium Sword Dance™ (Staghorn)</t>
  </si>
  <si>
    <t>FP-2115</t>
  </si>
  <si>
    <t>15"-20"</t>
  </si>
  <si>
    <t>Ficus Celebrate™ (Smile)</t>
  </si>
  <si>
    <t>FP-893</t>
  </si>
  <si>
    <t>Ficus Cyathistipula</t>
  </si>
  <si>
    <t>FP-219</t>
  </si>
  <si>
    <t>21"- 28"</t>
  </si>
  <si>
    <t>Ficus Happiness™ (Joy)</t>
  </si>
  <si>
    <t>FP-894</t>
  </si>
  <si>
    <t>FP-218</t>
  </si>
  <si>
    <t>22" - 24"</t>
  </si>
  <si>
    <t>Ficus Umbellata</t>
  </si>
  <si>
    <t>FP-244</t>
  </si>
  <si>
    <t>FP-199</t>
  </si>
  <si>
    <t>21"- 24"</t>
  </si>
  <si>
    <t>FP-204</t>
  </si>
  <si>
    <t>FP-214</t>
  </si>
  <si>
    <t>FP-222</t>
  </si>
  <si>
    <t>22"- 26"</t>
  </si>
  <si>
    <t>FP-225</t>
  </si>
  <si>
    <t>Ficus elastica Robusta</t>
  </si>
  <si>
    <t>FP-232</t>
  </si>
  <si>
    <t>FP-236</t>
  </si>
  <si>
    <t>FP-250</t>
  </si>
  <si>
    <t>FP-1929</t>
  </si>
  <si>
    <t>18"-21"</t>
  </si>
  <si>
    <t>Monstera Deliciosa</t>
  </si>
  <si>
    <t>FP-260</t>
  </si>
  <si>
    <t>FP-497</t>
  </si>
  <si>
    <t>20" - 24"</t>
  </si>
  <si>
    <t>$39.99 - $42.99</t>
  </si>
  <si>
    <t>FP-1545</t>
  </si>
  <si>
    <t>14"- 18"</t>
  </si>
  <si>
    <t>FP-276</t>
  </si>
  <si>
    <t>FP-807</t>
  </si>
  <si>
    <t>FP-450</t>
  </si>
  <si>
    <t>FP-670</t>
  </si>
  <si>
    <t>Philodendron Emerald Ripcurl™ (Squamiferum)</t>
  </si>
  <si>
    <t>FP-455</t>
  </si>
  <si>
    <t>H 14"- 18" W 14"</t>
  </si>
  <si>
    <t>Philodendron Florida Green</t>
  </si>
  <si>
    <t>FP-289</t>
  </si>
  <si>
    <t>FP-316</t>
  </si>
  <si>
    <t>Philodendron Gloriosum</t>
  </si>
  <si>
    <t>FP-290</t>
  </si>
  <si>
    <t>18"- 21"</t>
  </si>
  <si>
    <t>Philodendron Mayoi</t>
  </si>
  <si>
    <t>FP-305</t>
  </si>
  <si>
    <t>FP-328</t>
  </si>
  <si>
    <t>FP-1867</t>
  </si>
  <si>
    <t>Philodendron silver sword w Moss Pole</t>
  </si>
  <si>
    <t>FP-335</t>
  </si>
  <si>
    <t>$49.99 - $59.99</t>
  </si>
  <si>
    <t>FP-649</t>
  </si>
  <si>
    <t>Philodendron Zigzag™ (Pluto)</t>
  </si>
  <si>
    <t>FP-924</t>
  </si>
  <si>
    <t>Orange You Gorgeous™ (Orange Marmalade)</t>
  </si>
  <si>
    <t>FP-1840</t>
  </si>
  <si>
    <t>FP-351</t>
  </si>
  <si>
    <t>Schismatoglottis Rivera™ (Wallichii 190822)</t>
  </si>
  <si>
    <t>FP-702</t>
  </si>
  <si>
    <t>FP-1288</t>
  </si>
  <si>
    <t>FP-2154</t>
  </si>
  <si>
    <t>FP-1296</t>
  </si>
  <si>
    <t>FP-1291</t>
  </si>
  <si>
    <t>FP-1293</t>
  </si>
  <si>
    <t>FP-1526</t>
  </si>
  <si>
    <t>FP-1295</t>
  </si>
  <si>
    <t>TRIAL - Begonia Spotlight Dark</t>
  </si>
  <si>
    <t>FP-2130</t>
  </si>
  <si>
    <t>TRIAL - Begonia Spotlight Green</t>
  </si>
  <si>
    <t>FP-2131</t>
  </si>
  <si>
    <t>FP-1609</t>
  </si>
  <si>
    <t>H 7" W 7"</t>
  </si>
  <si>
    <t>FP-1610</t>
  </si>
  <si>
    <t>FP-1297</t>
  </si>
  <si>
    <t>FP-1607</t>
  </si>
  <si>
    <t>FP-1521</t>
  </si>
  <si>
    <t>FP-1517</t>
  </si>
  <si>
    <t>FP-1407</t>
  </si>
  <si>
    <t>FP-1408</t>
  </si>
  <si>
    <t>FP-1519</t>
  </si>
  <si>
    <t>FP-1409</t>
  </si>
  <si>
    <t>FP-1850</t>
  </si>
  <si>
    <t>FP-1851</t>
  </si>
  <si>
    <t>H 8" " W 7"</t>
  </si>
  <si>
    <t>FP-1897</t>
  </si>
  <si>
    <t>FP-1431</t>
  </si>
  <si>
    <t>FP-1852</t>
  </si>
  <si>
    <t>FP-2180</t>
  </si>
  <si>
    <t>FP-1853</t>
  </si>
  <si>
    <t>FP-1854</t>
  </si>
  <si>
    <t>FP-1855</t>
  </si>
  <si>
    <t>FP-1856</t>
  </si>
  <si>
    <t>FP-1858</t>
  </si>
  <si>
    <t>FP-1859</t>
  </si>
  <si>
    <t>FP-1857</t>
  </si>
  <si>
    <t>FP-1860</t>
  </si>
  <si>
    <t>FP-1861</t>
  </si>
  <si>
    <t>FP-1865</t>
  </si>
  <si>
    <t>FP-2134</t>
  </si>
  <si>
    <t>FP-1435</t>
  </si>
  <si>
    <t>H 4.5" W 5"</t>
  </si>
  <si>
    <t>FP-970</t>
  </si>
  <si>
    <t>FP-862</t>
  </si>
  <si>
    <t>FP-1452</t>
  </si>
  <si>
    <t>FP-864</t>
  </si>
  <si>
    <t>FP-868</t>
  </si>
  <si>
    <t>FP-976</t>
  </si>
  <si>
    <t>FP-863</t>
  </si>
  <si>
    <t>FP-1550</t>
  </si>
  <si>
    <t>FP-1548</t>
  </si>
  <si>
    <t>FP-901</t>
  </si>
  <si>
    <t>FP-9025</t>
  </si>
  <si>
    <t>FP-1549</t>
  </si>
  <si>
    <t>FP-906</t>
  </si>
  <si>
    <t>TRIAL- Hoya Australis Lisa</t>
  </si>
  <si>
    <t>FP-2120</t>
  </si>
  <si>
    <t>H 6" W 5"</t>
  </si>
  <si>
    <t>FP-1298</t>
  </si>
  <si>
    <t>H 6" W 6"</t>
  </si>
  <si>
    <t>FP-1185</t>
  </si>
  <si>
    <t>H 5" W 5"</t>
  </si>
  <si>
    <t>FP-1370</t>
  </si>
  <si>
    <t>FP-1300</t>
  </si>
  <si>
    <t>FP-1301</t>
  </si>
  <si>
    <t>FP-2052</t>
  </si>
  <si>
    <t>FP-1046</t>
  </si>
  <si>
    <t>FP-1304</t>
  </si>
  <si>
    <t>H 4" W 5"</t>
  </si>
  <si>
    <t>FP-2069</t>
  </si>
  <si>
    <t>FP-1566</t>
  </si>
  <si>
    <t>FP-2070</t>
  </si>
  <si>
    <t>FP-2071</t>
  </si>
  <si>
    <t>FP-2072</t>
  </si>
  <si>
    <t>FP-1567</t>
  </si>
  <si>
    <t>FP-1568</t>
  </si>
  <si>
    <t>FP-2075</t>
  </si>
  <si>
    <t>FP-1931</t>
  </si>
  <si>
    <t>FP-1932</t>
  </si>
  <si>
    <t>FP-1107</t>
  </si>
  <si>
    <t>FP-2076</t>
  </si>
  <si>
    <t>FP-2078</t>
  </si>
  <si>
    <t>FP-1138</t>
  </si>
  <si>
    <t>FP-1140</t>
  </si>
  <si>
    <t>FP-1143</t>
  </si>
  <si>
    <t>FP-1627</t>
  </si>
  <si>
    <t>H 7-9" W 6"</t>
  </si>
  <si>
    <t>FP-2140</t>
  </si>
  <si>
    <t>H 5-6" W 6"</t>
  </si>
  <si>
    <t>TRIAL- Pilea Mollis</t>
  </si>
  <si>
    <t>FP-2141</t>
  </si>
  <si>
    <t>FP-1624</t>
  </si>
  <si>
    <t>H 8-10" W 4"</t>
  </si>
  <si>
    <t>FP-1626</t>
  </si>
  <si>
    <t>FP-1410</t>
  </si>
  <si>
    <t>H 5" W 6"</t>
  </si>
  <si>
    <t>FP-1210</t>
  </si>
  <si>
    <t>H 7" W 8"</t>
  </si>
  <si>
    <t>FP-1211</t>
  </si>
  <si>
    <t>H 7 " W 8"</t>
  </si>
  <si>
    <t>FP-1378</t>
  </si>
  <si>
    <t xml:space="preserve">H 6" W 6" </t>
  </si>
  <si>
    <t>FP-1372</t>
  </si>
  <si>
    <t>FP-1258</t>
  </si>
  <si>
    <t>FP-1356</t>
  </si>
  <si>
    <t>H 7" W 6"</t>
  </si>
  <si>
    <t>FP-2122</t>
  </si>
  <si>
    <t>FP-1337</t>
  </si>
  <si>
    <t>FP-1120</t>
  </si>
  <si>
    <t>FP-1391</t>
  </si>
  <si>
    <t>FP-1439</t>
  </si>
  <si>
    <t>FP-1441</t>
  </si>
  <si>
    <t>FP-1232</t>
  </si>
  <si>
    <t>FP-1438</t>
  </si>
  <si>
    <t>FP-1249</t>
  </si>
  <si>
    <t>FP-1646</t>
  </si>
  <si>
    <t>FP-1453</t>
  </si>
  <si>
    <t>FP-1122</t>
  </si>
  <si>
    <t>FP-1392</t>
  </si>
  <si>
    <t>FP-1412</t>
  </si>
  <si>
    <t>FP-1454</t>
  </si>
  <si>
    <t>FP-1413</t>
  </si>
  <si>
    <t>FP-1455</t>
  </si>
  <si>
    <t>FP-1338</t>
  </si>
  <si>
    <t>FP-1393</t>
  </si>
  <si>
    <t>FP-1411</t>
  </si>
  <si>
    <t>TRIAL - Tradescantia Albiflora Albovittata Pink Clone</t>
  </si>
  <si>
    <t>TRIAL - Tradescantia Pallida 'Pale Puma'</t>
  </si>
  <si>
    <t>Boutique</t>
  </si>
  <si>
    <t>FP-1075</t>
  </si>
  <si>
    <t>Premium</t>
  </si>
  <si>
    <t>FP-1076</t>
  </si>
  <si>
    <t>FP-1074</t>
  </si>
  <si>
    <t>FP-1083</t>
  </si>
  <si>
    <t>FP-1080</t>
  </si>
  <si>
    <t>FP-1084</t>
  </si>
  <si>
    <t>FP-1072</t>
  </si>
  <si>
    <t>FP-1079</t>
  </si>
  <si>
    <t>FP-621</t>
  </si>
  <si>
    <t>FP-1264</t>
  </si>
  <si>
    <t>FP-1263</t>
  </si>
  <si>
    <t>FP-1078</t>
  </si>
  <si>
    <t>FP1081</t>
  </si>
  <si>
    <t>FP-1414</t>
  </si>
  <si>
    <t>FP-1487</t>
  </si>
  <si>
    <t>FP-1591</t>
  </si>
  <si>
    <t>10"-12"</t>
  </si>
  <si>
    <t>FP-601</t>
  </si>
  <si>
    <t>FP-1488</t>
  </si>
  <si>
    <t>FP-1706</t>
  </si>
  <si>
    <t>FP-1675</t>
  </si>
  <si>
    <t>FP-1602</t>
  </si>
  <si>
    <t>FP-1603</t>
  </si>
  <si>
    <t>Collectors</t>
  </si>
  <si>
    <t>FP-2247</t>
  </si>
  <si>
    <t>FP-1191</t>
  </si>
  <si>
    <t>FP-1360</t>
  </si>
  <si>
    <t>9" "</t>
  </si>
  <si>
    <t>FP-1417</t>
  </si>
  <si>
    <t>FP-2172</t>
  </si>
  <si>
    <t>FP-1192</t>
  </si>
  <si>
    <t>FP-1685</t>
  </si>
  <si>
    <t>H 8-12" W 8"</t>
  </si>
  <si>
    <t>FP-734</t>
  </si>
  <si>
    <t>FP-2032</t>
  </si>
  <si>
    <t>FP-995</t>
  </si>
  <si>
    <t>FP-955</t>
  </si>
  <si>
    <t>FP-1240</t>
  </si>
  <si>
    <t>FP-731</t>
  </si>
  <si>
    <t>FP-997</t>
  </si>
  <si>
    <t>FP-1365</t>
  </si>
  <si>
    <t>FP-956</t>
  </si>
  <si>
    <t>FP-957</t>
  </si>
  <si>
    <t>FP-1922</t>
  </si>
  <si>
    <t>H 8" " W 8"</t>
  </si>
  <si>
    <t>FP-2145</t>
  </si>
  <si>
    <t>FP-2169</t>
  </si>
  <si>
    <t>FP-1916</t>
  </si>
  <si>
    <t>TRIAL- Calathea C049</t>
  </si>
  <si>
    <t>FP-2202</t>
  </si>
  <si>
    <t>FP-736</t>
  </si>
  <si>
    <t>FP-2090</t>
  </si>
  <si>
    <t>H 8-12" W 6"</t>
  </si>
  <si>
    <t>FP-1367</t>
  </si>
  <si>
    <t>TRIAL- Calathea Gandersii</t>
  </si>
  <si>
    <t>FP-2101</t>
  </si>
  <si>
    <t>FP-1066</t>
  </si>
  <si>
    <t>FP-1118</t>
  </si>
  <si>
    <t>10"-14"</t>
  </si>
  <si>
    <t>FP-1203</t>
  </si>
  <si>
    <t>FP-2091</t>
  </si>
  <si>
    <t>10-16H</t>
  </si>
  <si>
    <t>FP-1570</t>
  </si>
  <si>
    <t>FP-724</t>
  </si>
  <si>
    <t>FP-2208</t>
  </si>
  <si>
    <t>FP-117</t>
  </si>
  <si>
    <t>FP-2146</t>
  </si>
  <si>
    <t>FP-2210</t>
  </si>
  <si>
    <t>FP-1964</t>
  </si>
  <si>
    <t>FP-2116</t>
  </si>
  <si>
    <t>FP-2118</t>
  </si>
  <si>
    <t>FP-1130</t>
  </si>
  <si>
    <t>FP-1927</t>
  </si>
  <si>
    <t>FP-2006</t>
  </si>
  <si>
    <t>FP-2000</t>
  </si>
  <si>
    <t>FP-1999</t>
  </si>
  <si>
    <t>FP-2001</t>
  </si>
  <si>
    <t>FP-2002</t>
  </si>
  <si>
    <t>FP-2003</t>
  </si>
  <si>
    <t>TRIAL - Episcia Pink Panther</t>
  </si>
  <si>
    <t>FP-2063</t>
  </si>
  <si>
    <t>FP-2004</t>
  </si>
  <si>
    <t>FP-2005</t>
  </si>
  <si>
    <t>H 9" " W 10"</t>
  </si>
  <si>
    <t>FP-1898</t>
  </si>
  <si>
    <t>FP-1896</t>
  </si>
  <si>
    <t>FP-999</t>
  </si>
  <si>
    <t>FP-998</t>
  </si>
  <si>
    <t>FP-1899</t>
  </si>
  <si>
    <t>FP-1374</t>
  </si>
  <si>
    <t>FP-1485</t>
  </si>
  <si>
    <t>FP-1901</t>
  </si>
  <si>
    <t>FP-1902</t>
  </si>
  <si>
    <t>H 8" " W 10"</t>
  </si>
  <si>
    <t>FP-1900</t>
  </si>
  <si>
    <t>FP-1903</t>
  </si>
  <si>
    <t>FP-1905</t>
  </si>
  <si>
    <t>FP-1909</t>
  </si>
  <si>
    <t>FP-1907</t>
  </si>
  <si>
    <t>FP-1908</t>
  </si>
  <si>
    <t>FP-1552</t>
  </si>
  <si>
    <t>H 7" W 10"</t>
  </si>
  <si>
    <t>FP-1375</t>
  </si>
  <si>
    <t>FP-1617</t>
  </si>
  <si>
    <t>FP-1376</t>
  </si>
  <si>
    <t>FP-1578</t>
  </si>
  <si>
    <t>FP-1920</t>
  </si>
  <si>
    <t>FP-1622</t>
  </si>
  <si>
    <t>FP-1692</t>
  </si>
  <si>
    <t>FP-1037</t>
  </si>
  <si>
    <t>FP-1693</t>
  </si>
  <si>
    <t>FP-1564</t>
  </si>
  <si>
    <t>FP-1464</t>
  </si>
  <si>
    <t>FP-1620</t>
  </si>
  <si>
    <t>FP-1027</t>
  </si>
  <si>
    <t>FP-1368</t>
  </si>
  <si>
    <t>FP-1484</t>
  </si>
  <si>
    <t>FP-1665</t>
  </si>
  <si>
    <t>FP-1666</t>
  </si>
  <si>
    <t>FP-1468</t>
  </si>
  <si>
    <t>FP-1703</t>
  </si>
  <si>
    <t>FP-1562</t>
  </si>
  <si>
    <t>FP-1469</t>
  </si>
  <si>
    <t>FP-1561</t>
  </si>
  <si>
    <t>FP-1475</t>
  </si>
  <si>
    <t>FP-1914</t>
  </si>
  <si>
    <t>FP-1466</t>
  </si>
  <si>
    <t>FP-1467</t>
  </si>
  <si>
    <t>FP-1028</t>
  </si>
  <si>
    <t>FP-1495</t>
  </si>
  <si>
    <t>FP-1444</t>
  </si>
  <si>
    <t>FP-1560</t>
  </si>
  <si>
    <t>FP-1031</t>
  </si>
  <si>
    <t>FP-1471</t>
  </si>
  <si>
    <t>FP-1621</t>
  </si>
  <si>
    <t>TRIAL - Hoya SP Aceh</t>
  </si>
  <si>
    <t>FP-1029</t>
  </si>
  <si>
    <t>FP-1689</t>
  </si>
  <si>
    <t>FP-1695</t>
  </si>
  <si>
    <t>FP-1470</t>
  </si>
  <si>
    <t>FP-1472</t>
  </si>
  <si>
    <t>FP-1480</t>
  </si>
  <si>
    <t>FP-1559</t>
  </si>
  <si>
    <t>FP-1558</t>
  </si>
  <si>
    <t>FP-1667</t>
  </si>
  <si>
    <t>FP-1473</t>
  </si>
  <si>
    <t>FP-1557</t>
  </si>
  <si>
    <t>FP-1030</t>
  </si>
  <si>
    <t>FP-1623</t>
  </si>
  <si>
    <t>FP-1555</t>
  </si>
  <si>
    <t>FP-1041</t>
  </si>
  <si>
    <t>FP-1690</t>
  </si>
  <si>
    <t>FP-1554</t>
  </si>
  <si>
    <t>FP-1479</t>
  </si>
  <si>
    <t>FP-1474</t>
  </si>
  <si>
    <t>FP-2248</t>
  </si>
  <si>
    <t>H 10"-14" W 6</t>
  </si>
  <si>
    <t xml:space="preserve">TRIAL - Labisia Zebra </t>
  </si>
  <si>
    <t>FP-2194</t>
  </si>
  <si>
    <t>FP-1447</t>
  </si>
  <si>
    <t>FP-1448</t>
  </si>
  <si>
    <t>FP-1449</t>
  </si>
  <si>
    <t>FP-1450</t>
  </si>
  <si>
    <t>H 9" " W 9"</t>
  </si>
  <si>
    <t>FP-1451</t>
  </si>
  <si>
    <t>FP-1702</t>
  </si>
  <si>
    <t xml:space="preserve">TRIAL - Maranta Fantasy </t>
  </si>
  <si>
    <t>FP-1002</t>
  </si>
  <si>
    <t>FP-1402</t>
  </si>
  <si>
    <t>FP-1001</t>
  </si>
  <si>
    <t>FP-1572</t>
  </si>
  <si>
    <t>FP-1745</t>
  </si>
  <si>
    <t>FP-2173</t>
  </si>
  <si>
    <t>FP-2093</t>
  </si>
  <si>
    <t>FP-2187</t>
  </si>
  <si>
    <t xml:space="preserve">TRIAL - Maranta Red </t>
  </si>
  <si>
    <t>FP-1401</t>
  </si>
  <si>
    <t>FP-1274</t>
  </si>
  <si>
    <t>FP-1704</t>
  </si>
  <si>
    <t>FP-1097</t>
  </si>
  <si>
    <t>FP-1095</t>
  </si>
  <si>
    <t>FP-1917</t>
  </si>
  <si>
    <t>FP-648</t>
  </si>
  <si>
    <t>FP-1486</t>
  </si>
  <si>
    <t>FP-1719</t>
  </si>
  <si>
    <t>FP-2249</t>
  </si>
  <si>
    <t>FP-744</t>
  </si>
  <si>
    <t>FP-940</t>
  </si>
  <si>
    <t>FP-1418</t>
  </si>
  <si>
    <t>FP-1276</t>
  </si>
  <si>
    <t>FP-1117</t>
  </si>
  <si>
    <t>FP-2128</t>
  </si>
  <si>
    <t>FP-2082</t>
  </si>
  <si>
    <t>FP-1252</t>
  </si>
  <si>
    <t>FP-663</t>
  </si>
  <si>
    <t>FP-1721</t>
  </si>
  <si>
    <t>FP-1533</t>
  </si>
  <si>
    <t>FP-1204</t>
  </si>
  <si>
    <t>FP-1250</t>
  </si>
  <si>
    <t>FP-1321</t>
  </si>
  <si>
    <t>FP-1630</t>
  </si>
  <si>
    <t>FP-1051</t>
  </si>
  <si>
    <t>FP-1053</t>
  </si>
  <si>
    <t>FP-1056</t>
  </si>
  <si>
    <t>FP-1052</t>
  </si>
  <si>
    <t>FP-1048</t>
  </si>
  <si>
    <t>FP-1050</t>
  </si>
  <si>
    <t>FP-1542</t>
  </si>
  <si>
    <t>FP-1483</t>
  </si>
  <si>
    <t>FP-1277</t>
  </si>
  <si>
    <t>FP-1278</t>
  </si>
  <si>
    <t>FP-1279</t>
  </si>
  <si>
    <t>FP-1895</t>
  </si>
  <si>
    <t>FP-1125</t>
  </si>
  <si>
    <t>H 8" W 8"</t>
  </si>
  <si>
    <t>FP-354</t>
  </si>
  <si>
    <t>H 8" W 10"</t>
  </si>
  <si>
    <t>FP-1208</t>
  </si>
  <si>
    <t>FP-1126</t>
  </si>
  <si>
    <t>FP-1088</t>
  </si>
  <si>
    <t>FP-1209</t>
  </si>
  <si>
    <t>FP-1283</t>
  </si>
  <si>
    <t>FP-992</t>
  </si>
  <si>
    <t>FP-1280</t>
  </si>
  <si>
    <t>FP-1284</t>
  </si>
  <si>
    <t>FP-1085</t>
  </si>
  <si>
    <t>FP-1089</t>
  </si>
  <si>
    <t>FP-1286</t>
  </si>
  <si>
    <t>FP-2042</t>
  </si>
  <si>
    <t>FP-1529</t>
  </si>
  <si>
    <t>H 10"-16" W 10"</t>
  </si>
  <si>
    <t>FP-855</t>
  </si>
  <si>
    <t>FP-991</t>
  </si>
  <si>
    <t>TRIAL - Tradescantia Chrysophylla Baby Bunny Bellies Variegata</t>
  </si>
  <si>
    <t>FP-2228</t>
  </si>
  <si>
    <t>H 6-8 W 7</t>
  </si>
  <si>
    <t>TRIAL - Tradescantia Mundula Tricolor Varigata</t>
  </si>
  <si>
    <t>FP-2067</t>
  </si>
  <si>
    <t xml:space="preserve">H 7" to 10, W 7" to 11" </t>
  </si>
  <si>
    <t>TRIAL - Tradescantia Pallidia</t>
  </si>
  <si>
    <t>FP-1090</t>
  </si>
  <si>
    <t xml:space="preserve">H 8" to 10, W 5" to 8" </t>
  </si>
  <si>
    <t>TRIAL - Tradescantia Silamontana Varigated</t>
  </si>
  <si>
    <t>FP-2068</t>
  </si>
  <si>
    <t xml:space="preserve">H 7" to 10, W 7" to 10" </t>
  </si>
  <si>
    <t>FP-1363</t>
  </si>
  <si>
    <t>FP-1026</t>
  </si>
  <si>
    <t xml:space="preserve">TRIAL - Alocasia Gageana Aurea Variegated </t>
  </si>
  <si>
    <t>FP-1638</t>
  </si>
  <si>
    <t>FP-607</t>
  </si>
  <si>
    <t>FP-653</t>
  </si>
  <si>
    <t>FP-677</t>
  </si>
  <si>
    <t>FP-598</t>
  </si>
  <si>
    <t>FP-065</t>
  </si>
  <si>
    <t>TRIAL- Anthurium Clarinervium</t>
  </si>
  <si>
    <t>FP-2243</t>
  </si>
  <si>
    <t>16-20"</t>
  </si>
  <si>
    <t>FP-1546</t>
  </si>
  <si>
    <t>18-24"</t>
  </si>
  <si>
    <t>FP-1197</t>
  </si>
  <si>
    <t>FP-709</t>
  </si>
  <si>
    <t>FP-1217</t>
  </si>
  <si>
    <t>FP-1655</t>
  </si>
  <si>
    <t>FP-1316</t>
  </si>
  <si>
    <t>FP-1317</t>
  </si>
  <si>
    <t>FP-1318</t>
  </si>
  <si>
    <t>FP-1594</t>
  </si>
  <si>
    <t>FP-252</t>
  </si>
  <si>
    <t>FP-1460</t>
  </si>
  <si>
    <t>FP-1181</t>
  </si>
  <si>
    <t>FP-1461</t>
  </si>
  <si>
    <t>FP-1068</t>
  </si>
  <si>
    <t>FP-253</t>
  </si>
  <si>
    <t>FP-1245</t>
  </si>
  <si>
    <t>FP-1462</t>
  </si>
  <si>
    <t>FP-1019</t>
  </si>
  <si>
    <t>FP-1253</t>
  </si>
  <si>
    <t>FP-1661</t>
  </si>
  <si>
    <t>FP-1869</t>
  </si>
  <si>
    <t>FP-264</t>
  </si>
  <si>
    <t>FP-1697</t>
  </si>
  <si>
    <t>FP-2096</t>
  </si>
  <si>
    <t>FP-1364</t>
  </si>
  <si>
    <t>FP-1387</t>
  </si>
  <si>
    <t>FP-1419</t>
  </si>
  <si>
    <t>FP-280</t>
  </si>
  <si>
    <t>FP-1353</t>
  </si>
  <si>
    <t>FP-888</t>
  </si>
  <si>
    <t>FP-1380</t>
  </si>
  <si>
    <t>FP-1544</t>
  </si>
  <si>
    <t>FP-889</t>
  </si>
  <si>
    <t>FP-1163</t>
  </si>
  <si>
    <t>FP-1492</t>
  </si>
  <si>
    <t>FP-1359</t>
  </si>
  <si>
    <t>FP-1872</t>
  </si>
  <si>
    <t>FP-947</t>
  </si>
  <si>
    <t>FP-1664</t>
  </si>
  <si>
    <t>FP-745</t>
  </si>
  <si>
    <t>TRIAL - Philodendron Goeldii</t>
  </si>
  <si>
    <t>21"-25"</t>
  </si>
  <si>
    <t>FP-1421</t>
  </si>
  <si>
    <t>FP-716</t>
  </si>
  <si>
    <t>FP-1352</t>
  </si>
  <si>
    <t>FP-672</t>
  </si>
  <si>
    <t>FP-2088</t>
  </si>
  <si>
    <t>FP-1482</t>
  </si>
  <si>
    <t>FP-2139</t>
  </si>
  <si>
    <t xml:space="preserve">TRIAL - Yucca Elephantipes Silver </t>
  </si>
  <si>
    <t>FP-1992</t>
  </si>
  <si>
    <t>Buyers Choice Sub Total:</t>
  </si>
  <si>
    <t>Buyers Choice 10% Convenience Fee:</t>
  </si>
  <si>
    <t>Configure Your Shipping Charge</t>
  </si>
  <si>
    <t>*UPC Labels can ONLY be added to BUYERS CHOICE ORDERS for $.25 each.</t>
  </si>
  <si>
    <t>*Payment terms are NET 30, we do have ACH available, and we accept credit card payments with a processing fee of 5%</t>
  </si>
  <si>
    <t xml:space="preserve">*Orders must be submitted by 10am on the Wednesday following this Availability Document release in order to receive the order for the following week. </t>
  </si>
  <si>
    <t>TRIAL- Peperomia Caperata Frost</t>
  </si>
  <si>
    <t>TRIAL- Sansevieria Trifasciata Gold Flame</t>
  </si>
  <si>
    <t>TRIAL- Dwarf Amazonica</t>
  </si>
  <si>
    <t>TRIAL- Ficus Petiolaris</t>
  </si>
  <si>
    <t>TRIAL- Lyrata Bambino</t>
  </si>
  <si>
    <t>TRIAL - Yucca Elephantipes Argenta Blaze</t>
  </si>
  <si>
    <t>TRIAL- Fittonia Jade</t>
  </si>
  <si>
    <t>TRIAL- Fittonia Forest Flame</t>
  </si>
  <si>
    <t>TRIAL- Hoya Nabawensis Splash</t>
  </si>
  <si>
    <t>TRIAL- Alocasia Little Zebrina</t>
  </si>
  <si>
    <t>12cm Boutique</t>
  </si>
  <si>
    <t>Special Pricing</t>
  </si>
  <si>
    <t>Hoya Blushing Sunset™ (wibergiae) on Climb-itt™ Tripod</t>
  </si>
  <si>
    <t>Hoya Reef Rider™ (Latifolia Albomarginata) on Climb-itt™ Tripod</t>
  </si>
  <si>
    <t>Hoya Sabah on Climb-itt™ Tripod</t>
  </si>
  <si>
    <t>Hoya Night Sparrow™ (Clemensiorum Dark Leaf) on Climb-itt™ Tripod</t>
  </si>
  <si>
    <t>Hoya Shadow Falls™ (Callistophylla KAL 16) on Climb-itt™ Tripod</t>
  </si>
  <si>
    <t>TRIAL- Alocasia Nebula</t>
  </si>
  <si>
    <t xml:space="preserve"> Disclaimer: If you do not select LGS but require it; FedEx will bill you directly for the service.Please note: FedEx applies a Residential Delivery Charge to shipments delivered to a home or private residence. This fee is assessed by FedEx and will be added to the total shipping cost. 
</t>
  </si>
  <si>
    <t xml:space="preserve">Is the Address Residential?  </t>
  </si>
  <si>
    <t>Epipremnum Green Isle™</t>
  </si>
  <si>
    <t>TRIAL- Philodendron Red Anderson</t>
  </si>
  <si>
    <t>TRIAL- Chlorphytum COB</t>
  </si>
  <si>
    <t>TRIAL- Episcia Pink Smoke</t>
  </si>
  <si>
    <t>TRIAL- Saxifraga Tricolor- 12</t>
  </si>
  <si>
    <t>Company:</t>
  </si>
  <si>
    <t xml:space="preserve"> Disclaimer: If you do not select LGS but require it; FedEx will bill you directly for the service. FedEx applies a Residential Delivery Charge to shipments delivered to a home or private residence. This fee is assessed by FedEx and will be added to the total shipping cost. 
</t>
  </si>
  <si>
    <t xml:space="preserve"> Pick up Order</t>
  </si>
  <si>
    <t>* Pick-up orders are subject to the same quantity requirements as shipping orders to ensure uniformity in fulfillment.</t>
  </si>
  <si>
    <t>* Pick- Ups are scheduled on Monday and Tuesday's between 1-4pm EST unless approved.</t>
  </si>
  <si>
    <t>TRIAL - Murdannia loriformis</t>
  </si>
  <si>
    <t>TRIAL - Syngonium Maria Allusion</t>
  </si>
  <si>
    <t>TRIAL - Aglaonema Prosperity</t>
  </si>
  <si>
    <t>TRIAL- Epipremnum Gigantenum Variegated</t>
  </si>
  <si>
    <t>TRIAL- Fern Crocodyllus</t>
  </si>
  <si>
    <t>TRIAL- Fern Green Flame</t>
  </si>
  <si>
    <t>TRIAL - Ficus benjamina Monique</t>
  </si>
  <si>
    <t>Anthurium DocBlock Premier™ - Home, Sweet Home™ '32' x Red Velvet Cake™ '24'</t>
  </si>
  <si>
    <t>TRIAL - Begonia Black Mamba</t>
  </si>
  <si>
    <t>TRIAL- Fern Nephrolepis Cotton Candy</t>
  </si>
  <si>
    <t>TRIAL- Fern Nephrolepis Petticoat</t>
  </si>
  <si>
    <t>TBD</t>
  </si>
  <si>
    <t>TRIAL-Homalomena KT Green</t>
  </si>
  <si>
    <t>Philodendron Pink Princess Galaxy</t>
  </si>
  <si>
    <t>Dracaena Silver Sea Monkey™ (Kanzi)-12</t>
  </si>
  <si>
    <t>Anthurium Home, Sweet Home™ '32' x DocBlock Dark &amp; Handsome™ '9'</t>
  </si>
  <si>
    <t>Trial- Dracaena Sanderiana</t>
  </si>
  <si>
    <t>Trial- Dracaena White Jewel</t>
  </si>
  <si>
    <t>Trial- Hoya Clemensiorum Short Leaf</t>
  </si>
  <si>
    <t>Trial- Aglaonema Lady Valentine</t>
  </si>
  <si>
    <t>9"-12"</t>
  </si>
  <si>
    <t>Trial- Fern Nicolas Diamond</t>
  </si>
  <si>
    <t>Trial- Fern Bronze Venus</t>
  </si>
  <si>
    <t>Trial- Calathea C054</t>
  </si>
  <si>
    <t>Trial- Stromanthe Variegata</t>
  </si>
  <si>
    <t>17cm Boutique</t>
  </si>
  <si>
    <t>Small Terraform Terrarium</t>
  </si>
  <si>
    <t>12cm CLIMB-ITT™ Boutique</t>
  </si>
  <si>
    <t>Small Terraform Terrarium (Case of 16)</t>
  </si>
  <si>
    <t>Medium Terraform Terrarium (Case of 6)</t>
  </si>
  <si>
    <t>leaves halfway up</t>
  </si>
  <si>
    <t>Anthurium DocBlock Premier™ - DocBlock Briëlle™ '16' x DocBlock Black Widow™ '13'</t>
  </si>
  <si>
    <t>Anthurium DocBlock Premier™ - DocBlock Minerva™ '20' x DocBlock Zara™ '14'</t>
  </si>
  <si>
    <t>3/4 up on all sides</t>
  </si>
  <si>
    <t>Leaves 3/4 up the pole</t>
  </si>
  <si>
    <t>9cm Premium w/ Upgrade Container</t>
  </si>
  <si>
    <t>FLASH SALE</t>
  </si>
  <si>
    <t>DocBlock®Anthuriums</t>
  </si>
  <si>
    <t>Tradescantia Feeling Frosty™</t>
  </si>
  <si>
    <t>TRIAL- Hoya Lacunosa Laos</t>
  </si>
  <si>
    <t>W 7"</t>
  </si>
  <si>
    <t>Trial- Episcia Black Velvet on Climb-itt™ Trunk</t>
  </si>
  <si>
    <t>Trial- Episcia Cleopatra on Climb-itt™ Trunk</t>
  </si>
  <si>
    <t>Trial- Episcia Country Brillance on Climb-itt™ Trunk</t>
  </si>
  <si>
    <t>Trial- Episcia Picasso on Climb-itt™ Trunk</t>
  </si>
  <si>
    <t>Trial- Episcia Malayan Gem on Climb-itt™ Trunk</t>
  </si>
  <si>
    <t>Trial- Episcia Joy Sweetie Pink on Climb-itt™ Trunk</t>
  </si>
  <si>
    <t>Trial- Episcia Pink Acajou on Climb-itt™ Trunk</t>
  </si>
  <si>
    <t>Trial- Episcia Pink Panther on Climb-itt™ Trunk</t>
  </si>
  <si>
    <t>Trial- Episcia Red Crocodile on Climb-itt™ Trunk</t>
  </si>
  <si>
    <t>Trial- Episcia Silver Shield on Climb-itt™ Trunk</t>
  </si>
  <si>
    <t>Trial- Maranta Leuconeura Marsiele</t>
  </si>
  <si>
    <t>Trial- Fern Asplenium Gioia</t>
  </si>
  <si>
    <t>Trial- Philodendron Marble Pink</t>
  </si>
  <si>
    <t>Trial- Philodendron Splendid on Climb-itt™ pole</t>
  </si>
  <si>
    <t>Trial- Philondendron Green Congo Hybrid</t>
  </si>
  <si>
    <t>Trial- Amydrium Medium Silver on Climb-itt™ Pole</t>
  </si>
  <si>
    <t>Trial- Monstera Acuminata on Climb-itt™ pole</t>
  </si>
  <si>
    <t>Want to choose your own combinations? Select your options below in full case amounts. Minimum 20 cases.</t>
  </si>
  <si>
    <t xml:space="preserve">Pick Up Order minimum $1200. </t>
  </si>
  <si>
    <t xml:space="preserve">TRIAL - Alocasia Macrorrhizos Camouflage Variegata/Odora Variegated Batik </t>
  </si>
  <si>
    <t>Trial- Calathea C057</t>
  </si>
  <si>
    <t>TRIAL - Cordyline Fruticosa Rainbow Green - 9</t>
  </si>
  <si>
    <t>TRIAL - Cordyline Fruticosa White Fairytale - 9</t>
  </si>
  <si>
    <t>TRIAL - Cordyline Fruticosa Waihee Rianbow - 9</t>
  </si>
  <si>
    <t>TRIAL - Cordyline Fruticosa Chocolate Queen - 9</t>
  </si>
  <si>
    <t>TRIAL - Cordyline Fruticosa Cherry Cordial Compacta - 9</t>
  </si>
  <si>
    <t>TRIAL- Cordyline Fruticosa Chocolate</t>
  </si>
  <si>
    <t>7"-11"</t>
  </si>
  <si>
    <t xml:space="preserve">8"-12" </t>
  </si>
  <si>
    <t>8"-12"</t>
  </si>
  <si>
    <t>TRIAL- Rhaphidophora Puberula Varigated on Climb-itt™ Pole</t>
  </si>
  <si>
    <t>TRIAL- Syngonium Wendlandii Black Velvet on Climb-itt™ Pole</t>
  </si>
  <si>
    <t>TRIAL- Syngonium Frosted Heart on Climb-itt™ Pole</t>
  </si>
  <si>
    <t>Total Estimated Pallets:</t>
  </si>
  <si>
    <t>Case Count:</t>
  </si>
  <si>
    <t>Add- on Case Total:</t>
  </si>
  <si>
    <t>leafjoy littles™</t>
  </si>
  <si>
    <t>leafjoy H2O®</t>
  </si>
  <si>
    <t>Total Pallets:</t>
  </si>
  <si>
    <t>size</t>
  </si>
  <si>
    <t>min qty</t>
  </si>
  <si>
    <t>Total Cases:</t>
  </si>
  <si>
    <t>Available in any Quantity!</t>
  </si>
  <si>
    <t xml:space="preserve">12cm - 12 units per case                                   </t>
  </si>
  <si>
    <t>Trial- Tradescantia Continental Group Unicorn</t>
  </si>
  <si>
    <t xml:space="preserve">Available to order in any quantity! </t>
  </si>
  <si>
    <t xml:space="preserve">17cm - 6 units per case       </t>
  </si>
  <si>
    <t xml:space="preserve">Split Cases in Qty of 3 &amp; 3                                           </t>
  </si>
  <si>
    <t xml:space="preserve">Split cases in Qty of 6 &amp; 6 </t>
  </si>
  <si>
    <t xml:space="preserve"> Split cases 12 and 12, Cache Pot cases will be split 8 and 8 </t>
  </si>
  <si>
    <t xml:space="preserve">Add a cache pot for an additional $2.10 per plant! </t>
  </si>
  <si>
    <t xml:space="preserve"> Add a cache pot for an additional $2.10 per plant!                            </t>
  </si>
  <si>
    <r>
      <t xml:space="preserve">9cm Trial Availability </t>
    </r>
    <r>
      <rPr>
        <b/>
        <sz val="14"/>
        <color theme="1"/>
        <rFont val="Aptos Serif"/>
        <family val="1"/>
      </rPr>
      <t>(Trial Tag included)</t>
    </r>
  </si>
  <si>
    <r>
      <t>12cm Trial Availability</t>
    </r>
    <r>
      <rPr>
        <b/>
        <sz val="18"/>
        <color theme="1"/>
        <rFont val="Aptos Serif"/>
        <family val="1"/>
      </rPr>
      <t xml:space="preserve"> (Trial Tag included)</t>
    </r>
  </si>
  <si>
    <r>
      <t xml:space="preserve">17cm Trial Availability </t>
    </r>
    <r>
      <rPr>
        <b/>
        <sz val="16"/>
        <color theme="1"/>
        <rFont val="Aptos Serif"/>
        <family val="1"/>
      </rPr>
      <t>(Trial Tag included)</t>
    </r>
  </si>
  <si>
    <t>Split Cases in Qty of 3 &amp; 3</t>
  </si>
  <si>
    <t>Split cases in Qty of 6 &amp; 6</t>
  </si>
  <si>
    <t>TRIAL - Fern Microsorum Punctatum Dragon's Wing</t>
  </si>
  <si>
    <t>TRIAL - Dieffenbachia  Seguine Wilsons's Delight</t>
  </si>
  <si>
    <t>TRIAL - Epipremnum Cebu Blue on Climb-itt™ Pole</t>
  </si>
  <si>
    <t>TRIAL - Alocasia Dwarf Amazonica Variegated</t>
  </si>
  <si>
    <t>TRIAL- Tradescantia Zononia Mexican Flag Varigated</t>
  </si>
  <si>
    <t>TRIAL- Calathea Princess Black Rose</t>
  </si>
  <si>
    <t>TRIAL- Calathea Bella</t>
  </si>
  <si>
    <t>TRIAL - Schismatoglottis Batem</t>
  </si>
  <si>
    <t>TRIAL - Fern Dryopteris Dickensii Crispa</t>
  </si>
  <si>
    <t>$19.99 - $22.99</t>
  </si>
  <si>
    <t>$39.99 - $44.99</t>
  </si>
  <si>
    <t>$70.99 - $75.99</t>
  </si>
  <si>
    <t>⚠️Very Low QTY!</t>
  </si>
  <si>
    <t>TRIAL - Fittonia Joly Lemon</t>
  </si>
  <si>
    <t>Trial- Calathea C055</t>
  </si>
  <si>
    <t>TRIAL- Dieffenbachia Sublime</t>
  </si>
  <si>
    <t>TRIAL- Diedffenbachia Moonlight</t>
  </si>
  <si>
    <t>TRIAL-Philodendron Melanochrysum on Climb-itt™ Pole</t>
  </si>
  <si>
    <t>Trial- Philodendron Brazil on Climb-itt™ pole</t>
  </si>
  <si>
    <t>TRIAL - Monstera Siltepecana on Climb-itt™ Pole</t>
  </si>
  <si>
    <t>TRIAL- Dieffenbachia Camilla</t>
  </si>
  <si>
    <t>TRIAL - Dieffenbachia Snow</t>
  </si>
  <si>
    <t>TRIAL - Philodendron Brazil on Climb-itt™ pole (wide 26")</t>
  </si>
  <si>
    <t>Trial- Philodendron Fozzie™ (Fuzzy Petiole) on Climb-itt™ pole</t>
  </si>
  <si>
    <t>TRIAL- Syngonium Pink Salmon</t>
  </si>
  <si>
    <t>TRIAL- Syngonium Bold Allusion (Elephant Ear T24)</t>
  </si>
  <si>
    <t>TRIAL- Syngonium Godzilla</t>
  </si>
  <si>
    <t>TRIAL- Syngonium Jade (Three Kings)</t>
  </si>
  <si>
    <t>TRIAL- Syngonium Berry Allusion</t>
  </si>
  <si>
    <t>TRIAL- Syngonium Red Plum Allusion</t>
  </si>
  <si>
    <t>TRIAL- Syngonium Golden Allusion</t>
  </si>
  <si>
    <t>Anthurium Michelle™ Hot Pink '23' x Brown Derby™ '39'</t>
  </si>
  <si>
    <t>TRIAL- Philodendron Hederaceum Varigated</t>
  </si>
  <si>
    <t>Alocasia Quicksilver</t>
  </si>
  <si>
    <t>16"-20"</t>
  </si>
  <si>
    <t>Scindapsus Silver Splash (Canopy)</t>
  </si>
  <si>
    <t>Begonia Black Velvet</t>
  </si>
  <si>
    <t>Chlorophytum Pixie Punk™ (Ocean)</t>
  </si>
  <si>
    <t>Delosperma Cactini™ (Echinatum)</t>
  </si>
  <si>
    <t>Dracaena Stingray Star™ (Tornad</t>
  </si>
  <si>
    <t>Epipremnum Jade</t>
  </si>
  <si>
    <t>Epipremnum Summer Nights™ (Hawaiian)</t>
  </si>
  <si>
    <t>Fern Davallia Tyermannii</t>
  </si>
  <si>
    <t>Fern Platycerium Ribbon Dance™ (Veitchii)</t>
  </si>
  <si>
    <t>Fern Twilight Tassel™ (Davallia tyermanii)</t>
  </si>
  <si>
    <t>Hoya Autumn Blush</t>
  </si>
  <si>
    <t>Tradescnatia Feeling Sweet™ (Tenderness)</t>
  </si>
  <si>
    <t>FP-2412</t>
  </si>
  <si>
    <t>FP-2374</t>
  </si>
  <si>
    <t>FP-1537</t>
  </si>
  <si>
    <t>FP-2799</t>
  </si>
  <si>
    <t>FP-1241</t>
  </si>
  <si>
    <t>H 8" - 12" W 7"</t>
  </si>
  <si>
    <t>Anthurium Brown Derby™ '39' x Brown Derby™ '29'</t>
  </si>
  <si>
    <t xml:space="preserve">Anthurium DocBlock Briëlle™ '16' x DocBlock Black Widow™ </t>
  </si>
  <si>
    <t xml:space="preserve">Anthurium DocBlock Minerva™ '20' x DocBlock Zara™ </t>
  </si>
  <si>
    <t>Anthurium Home, Sweet Home™ '32' x Red Velvet Cake™ '24'</t>
  </si>
  <si>
    <t>Anthurium by DocBlock NOID</t>
  </si>
  <si>
    <t>Calathea Rufibarba</t>
  </si>
  <si>
    <t>Calathea Xena™  (Tropistar)</t>
  </si>
  <si>
    <t>Dracaena Silver Sea Monkey™ (Kanzi</t>
  </si>
  <si>
    <t>Dracaena Stingray Star™ (Tornado</t>
  </si>
  <si>
    <t>Dracaena Urban Urchin™ (Malaika</t>
  </si>
  <si>
    <t>Draceana Banacle Lemon Surprise</t>
  </si>
  <si>
    <t>Epipremnum Golden Glen™ on Climb-itt™ Pole</t>
  </si>
  <si>
    <t>Epipremnum Icy Mammoth™</t>
  </si>
  <si>
    <t>Epipremnum Sea Storm™</t>
  </si>
  <si>
    <t>Epipremnum Snowy Stream™</t>
  </si>
  <si>
    <t>Ruffled Arrow™ (Rumohra adiantiformis)</t>
  </si>
  <si>
    <t>Fern Sword Dance™ (platycerium bifurcatum)</t>
  </si>
  <si>
    <t>Ficus Mini Zen™ (Cyathistipula Mini)</t>
  </si>
  <si>
    <t>Geogenanthus Roxie™ (Poeppigii)</t>
  </si>
  <si>
    <t>Hoya Blushing Sunset™ (Wibergiae)</t>
  </si>
  <si>
    <t>Hoya Freckled Splash</t>
  </si>
  <si>
    <t>Hoya Night Sparrow™ (Clemensiorum Dark Leaf)</t>
  </si>
  <si>
    <t>Hoya Reef Rider™ (Latifolia Albomarginata)</t>
  </si>
  <si>
    <t>Hoya Sabah</t>
  </si>
  <si>
    <t>Hoya Shadow Falls™</t>
  </si>
  <si>
    <t>Labisia Kura Kura™ (Turtle Back)</t>
  </si>
  <si>
    <t>Philodendron Bronze</t>
  </si>
  <si>
    <t>Philodendron Double-edged Sword™ (Golden Ring of Fire/Rambo)</t>
  </si>
  <si>
    <t>Philodendron Fozzie™ (Fuzzy Petiole)</t>
  </si>
  <si>
    <t>Scindapsus Kalimantan</t>
  </si>
  <si>
    <t>Tradescantia Feeling Flirty</t>
  </si>
  <si>
    <t>Tradescantia Feeling Frosty</t>
  </si>
  <si>
    <t>DocBlock NOID Pricing</t>
  </si>
  <si>
    <t>14"-18"</t>
  </si>
  <si>
    <t>11"-14"</t>
  </si>
  <si>
    <t>3/4 up and FULL</t>
  </si>
  <si>
    <t>CLIMB-ITT™ Collectors</t>
  </si>
  <si>
    <t>Piper Tahitian Dreamin™ (Sylvaticum) on Climb-itt™ Pole</t>
  </si>
  <si>
    <t>Syngonium Pink Splash on Climb-itt™ Pole</t>
  </si>
  <si>
    <t>14"-16"</t>
  </si>
  <si>
    <t>H 11"-15" W 11"</t>
  </si>
  <si>
    <t>8"-10"</t>
  </si>
  <si>
    <t>8"-16"</t>
  </si>
  <si>
    <t>7"-10"</t>
  </si>
  <si>
    <t>H 9"-12" W 11"</t>
  </si>
  <si>
    <t>H 9"-14" W 12"</t>
  </si>
  <si>
    <t>H 11"-16" W 12"</t>
  </si>
  <si>
    <t>H 10"-12" W 12"</t>
  </si>
  <si>
    <t>H 12"-17" W 10"</t>
  </si>
  <si>
    <t>6"-14"</t>
  </si>
  <si>
    <t>H 8"-14" W 9"</t>
  </si>
  <si>
    <t>10"-16"</t>
  </si>
  <si>
    <t>7"-12"</t>
  </si>
  <si>
    <t>H 7"-9" W 10"</t>
  </si>
  <si>
    <t xml:space="preserve">H 8"-10" W 10" </t>
  </si>
  <si>
    <t>15-18" with 4 leaves</t>
  </si>
  <si>
    <t>$29.99 - $34.99</t>
  </si>
  <si>
    <t>SPECIAL PRICING</t>
  </si>
  <si>
    <t>FP-2304</t>
  </si>
  <si>
    <t>FP-2305</t>
  </si>
  <si>
    <t>FP-2569</t>
  </si>
  <si>
    <t>FP-2392</t>
  </si>
  <si>
    <t>tbd</t>
  </si>
  <si>
    <t>FP-692</t>
  </si>
  <si>
    <t>FP-684</t>
  </si>
  <si>
    <t>FP-687</t>
  </si>
  <si>
    <t>FP-682</t>
  </si>
  <si>
    <t>FP-2707</t>
  </si>
  <si>
    <t>FP-2745</t>
  </si>
  <si>
    <t>FP-2266</t>
  </si>
  <si>
    <t>FP-1384</t>
  </si>
  <si>
    <t>FP-2710</t>
  </si>
  <si>
    <t>FP-2731</t>
  </si>
  <si>
    <t>FP-2728</t>
  </si>
  <si>
    <t>FP-2798</t>
  </si>
  <si>
    <t>FP-2590</t>
  </si>
  <si>
    <t>FP-2805</t>
  </si>
  <si>
    <t>FP-2806</t>
  </si>
  <si>
    <t>FP-2593</t>
  </si>
  <si>
    <t>FP-2591</t>
  </si>
  <si>
    <t>FP-2592</t>
  </si>
  <si>
    <t>FP-2807</t>
  </si>
  <si>
    <t>FP-2594</t>
  </si>
  <si>
    <t>FP-2816</t>
  </si>
  <si>
    <t>FP-2644</t>
  </si>
  <si>
    <t>FP-2224</t>
  </si>
  <si>
    <t>FP-2189</t>
  </si>
  <si>
    <t>FP-2832</t>
  </si>
  <si>
    <t>FP-2826</t>
  </si>
  <si>
    <t>FP-2761</t>
  </si>
  <si>
    <t>FP-2790</t>
  </si>
  <si>
    <t>FP-2828</t>
  </si>
  <si>
    <t>FP-2765</t>
  </si>
  <si>
    <t>Epipremnum Golden Glen™ (Canopy)</t>
  </si>
  <si>
    <t xml:space="preserve">Epipremnum Icy Mammoth™ (Canopy) </t>
  </si>
  <si>
    <t>Epipremnum Njoy (Canopy)</t>
  </si>
  <si>
    <t xml:space="preserve">Epipremnum Sea Storm™  (Canopy) </t>
  </si>
  <si>
    <t xml:space="preserve">Epipremnum Snowy Stream™ (Canopy) </t>
  </si>
  <si>
    <t>Fern Sword Dance™ (platycerium bifurcatum) (Canopy)</t>
  </si>
  <si>
    <t>Hoya Freckled Splash (Canopy)</t>
  </si>
  <si>
    <t>Hoya Mathilde Splash (Canopy)</t>
  </si>
  <si>
    <t>Hoya Shadow Falls™ (Canopy)</t>
  </si>
  <si>
    <t>Maranta Say Grace™ (Kerchoveana Variegata) (Canopy)</t>
  </si>
  <si>
    <t>Scindapsus Kalimantan (Canopy)</t>
  </si>
  <si>
    <t>Tradescantia Feeling Flirty  (Canopy)</t>
  </si>
  <si>
    <t>Tradescantia Feeling Frosty (Canopy)</t>
  </si>
  <si>
    <t>12cm Canopy Collection</t>
  </si>
  <si>
    <t>Please order in quantities of 6. Comes in assorted hanging basket upgrade.</t>
  </si>
  <si>
    <t>Calathea Royal Standard</t>
  </si>
  <si>
    <t>Calathea Thoreau™ (Misto)</t>
  </si>
  <si>
    <t>Homalomena Sea Turtle™ (Maggy)</t>
  </si>
  <si>
    <t>Philodendron Electric Eel™ (Joepii)</t>
  </si>
  <si>
    <t>Philodendron Electric Eel™ (joepii) on Climb-itt™ pole</t>
  </si>
  <si>
    <t>Philodendron Fozzie™ (Fuzzy Petiole) on Climb-itt™ Pole</t>
  </si>
  <si>
    <t>Philodendron Twisted Sister™ (tortum wide form</t>
  </si>
  <si>
    <t>Schismatoglottis Gothic™ (Wallichi)</t>
  </si>
  <si>
    <t>H 12"-16" W 16"</t>
  </si>
  <si>
    <t>FP-609</t>
  </si>
  <si>
    <t>FP-560</t>
  </si>
  <si>
    <t>FP-2851</t>
  </si>
  <si>
    <t>FP-2645</t>
  </si>
  <si>
    <t>FP-2646</t>
  </si>
  <si>
    <t>FP-2791</t>
  </si>
  <si>
    <t>Philodendron Twisted Sister™ (tortum wide form)</t>
  </si>
  <si>
    <t>TRIAL - Chlorophytum Lemon</t>
  </si>
  <si>
    <t>TRIAL - Chlorophytum Lowcountry™ (Atlentic)</t>
  </si>
  <si>
    <t>TRIAL - Chlorophytum Reverse</t>
  </si>
  <si>
    <t>TRIAL - Chlorophytum Variegatum</t>
  </si>
  <si>
    <t>TRIAL- Cordyline Cherry Cordial Compact</t>
  </si>
  <si>
    <t>TRIAL- Cordyline Fruticosa Chocola</t>
  </si>
  <si>
    <t>TRIAL- Cordyline Fruticosa Rainbow Gre</t>
  </si>
  <si>
    <t>TRIAL- Cordyline Fruticosa Waihee Rainbo</t>
  </si>
  <si>
    <t>TRIAL- Cordyline Fruticosa White Fairytal</t>
  </si>
  <si>
    <t>Trial- Dracaena Sanderia</t>
  </si>
  <si>
    <t>TRIAL - Episcia Country Brilliance</t>
  </si>
  <si>
    <t>TRIAL - Episcia Joy Sweetie Pink</t>
  </si>
  <si>
    <t>TRIAL - Episcia Malayan Gem</t>
  </si>
  <si>
    <t>TRIAL - Episcia Pink Acajou</t>
  </si>
  <si>
    <t>TRIAL - Episcia Red Crocodile</t>
  </si>
  <si>
    <t>TRIAL - Episcia Silver Shield</t>
  </si>
  <si>
    <t>TRIAL - Actiniopteris Australis</t>
  </si>
  <si>
    <t>TRIAL - Adiantum Fritz Luthi</t>
  </si>
  <si>
    <t>TRIAL - Aspenium Ebenoides</t>
  </si>
  <si>
    <t>TRIAL - Dainty Buttons™ (Nephrolepis Green Fantasy)</t>
  </si>
  <si>
    <t>TRIAL - Dryopteris Linearis Polydatila</t>
  </si>
  <si>
    <t>TRIAL - Fern Fluffy Ruffles</t>
  </si>
  <si>
    <t>TRIAL - Fern Frilly Forest™ (Polystichum Rigens)</t>
  </si>
  <si>
    <t>TRIAL - Hemionitis Arifolia</t>
  </si>
  <si>
    <t>TRIAL - Phyllitis Angustifolia</t>
  </si>
  <si>
    <t>TRIAL - Phyllitis Cristata</t>
  </si>
  <si>
    <t>TRIAL - Phyllitis Scolopendrium</t>
  </si>
  <si>
    <t>TRIAL - Phyllitis Scolopendrium Undulata</t>
  </si>
  <si>
    <t>TRIAL - Polystichum Densum</t>
  </si>
  <si>
    <t>TRIAL - Polystichum Polyblepharum</t>
  </si>
  <si>
    <t>Trial- Fern Polystichum Tsis-simen</t>
  </si>
  <si>
    <t>TRIAL - Fern Rolling Ribbons™ (Microsorum diversifolium)</t>
  </si>
  <si>
    <t>TRIAL - Verdant Sequin™ (Pellaea Rotundifolia)</t>
  </si>
  <si>
    <t>TRIAL - Fittonia Albivenis Red</t>
  </si>
  <si>
    <t>TRIAL - Fittonia Firetail</t>
  </si>
  <si>
    <t>TRIAL - Fittonia Light Pink Anne</t>
  </si>
  <si>
    <t>TRIAL - Fittonia Mistral</t>
  </si>
  <si>
    <t>TRIAL - Fittonia Pink Anne</t>
  </si>
  <si>
    <t>TRIAL - Fittonia Whisper</t>
  </si>
  <si>
    <t>TRIAL - Fittonia Zalm Ruby Lime</t>
  </si>
  <si>
    <t>TRIAL - Hedera Glacier</t>
  </si>
  <si>
    <t>TRIAL - Hedera Goldstern</t>
  </si>
  <si>
    <t>TRIAL - Hedera Luzii</t>
  </si>
  <si>
    <t>TRIAL - Hedera Yellow Ripple</t>
  </si>
  <si>
    <t>TRIAL- Carnosa Star</t>
  </si>
  <si>
    <t>TRIAL - Hoya Crassiopetiolata Splash Round Leaf</t>
  </si>
  <si>
    <t>TRIAL - Hoya Gracilis</t>
  </si>
  <si>
    <t>TRIAL - Hoya Heuschkeliana Variegated</t>
  </si>
  <si>
    <t>TRIAL - Hoya Krinkle 8</t>
  </si>
  <si>
    <t>TRIAL - Hoya Krohniana Eskimo</t>
  </si>
  <si>
    <t>TRIAL- Hoya Lacunosa Lao</t>
  </si>
  <si>
    <t>TRIAL- Lacunosa Snow leo</t>
  </si>
  <si>
    <t>TRIAL- Lacunosa sp B</t>
  </si>
  <si>
    <t>TRIAL- Hoya Nabawensis Splas</t>
  </si>
  <si>
    <t>TRIAL- Hoya Red Maroo</t>
  </si>
  <si>
    <t>TRIAL- Hoya Serpen</t>
  </si>
  <si>
    <t>TRIAL - Hoya Sigillatis</t>
  </si>
  <si>
    <t>TRIAL- Hoya sp Garu</t>
  </si>
  <si>
    <t>TRIAL - Hoya Zambales</t>
  </si>
  <si>
    <t>TRIAL - Murdannia Feeling Elegant™ (loriformis)</t>
  </si>
  <si>
    <t>TRIAL - Peperomia Angulata Rocca High</t>
  </si>
  <si>
    <t>TRIAL- Peperomia Caperata Fros</t>
  </si>
  <si>
    <t>TRIAL - Peperomia Caperata Greyhound</t>
  </si>
  <si>
    <t>TRIAL - Peperomia Caperata Milano</t>
  </si>
  <si>
    <t>TRIAL - Peperomia Caperata Royal Princess</t>
  </si>
  <si>
    <t>TRIAL- Peperomia Chocolate Chili™ (Rosso</t>
  </si>
  <si>
    <t>TRIAL - Peperomia clusiifolia compact</t>
  </si>
  <si>
    <t>TRIAL - Peperomia Clusiifolia Red Margin</t>
  </si>
  <si>
    <t>TRIAL - Peperomia Napoli Night</t>
  </si>
  <si>
    <t>TRIAL-Peperomia Orange Macaron™ (Crème Brulee)</t>
  </si>
  <si>
    <t>TRIAL- Peperomia Piccolo Ban</t>
  </si>
  <si>
    <t>TRAIL - Peperomia Prostrata</t>
  </si>
  <si>
    <t>TRIAL-Peperomia Spicy Chard™ (Burbella)</t>
  </si>
  <si>
    <t>TRIAL-Peperomia Sugar Melon™ (Sunrise)</t>
  </si>
  <si>
    <t>TRIAL - Philodendron Brazil</t>
  </si>
  <si>
    <t>TRIAL - Philodendron Lupinum</t>
  </si>
  <si>
    <t>TRIAL - Philodendron Neon</t>
  </si>
  <si>
    <t>TRIAL - Pilea Hitchcockii</t>
  </si>
  <si>
    <t>TRIAL- Pilea Involucrata Norfolk</t>
  </si>
  <si>
    <t>TRIAL - Pilea Spp</t>
  </si>
  <si>
    <t>TRIAL - Pilea Spruceana</t>
  </si>
  <si>
    <t>TRIAL- Sanseveria Black Hahni</t>
  </si>
  <si>
    <t>TRIAL-Sanseveria Golden Hahni</t>
  </si>
  <si>
    <t>TRIAL-Sanseveria Green Hahni</t>
  </si>
  <si>
    <t>TRIAL- Sanseveria Lotus Hahni</t>
  </si>
  <si>
    <t>TRIAL- Sanseveria Snow Hahni</t>
  </si>
  <si>
    <t>TRIAL- Sanseveria Superba Hahni</t>
  </si>
  <si>
    <t>TRIAL- Sansevieria Trifasciata Gold Fla</t>
  </si>
  <si>
    <t>TRIAL- Sanseveria Whitney Hahni</t>
  </si>
  <si>
    <t>Trial- Saxifraga Pink Sunrise™ (Tricolor)</t>
  </si>
  <si>
    <t>TRIAL - Scindapsus Brushed Tides™ (NR 14)</t>
  </si>
  <si>
    <t>TRIAL - Scindapsus Pictus Exotica</t>
  </si>
  <si>
    <t>TRIAL - Scindapsus Pictus Sterling Silver</t>
  </si>
  <si>
    <t>TRIAL - Scindapsus Sparkling Borneo</t>
  </si>
  <si>
    <t>TRIAL - Scindapsus Treubii Moonlight</t>
  </si>
  <si>
    <t>TRIAL - Senecio Celphalophorus</t>
  </si>
  <si>
    <t>TRIAL - Senecio Macroglossus</t>
  </si>
  <si>
    <t>TRIAL - Syngonium Batik</t>
  </si>
  <si>
    <t>TRIAL- Syngonium Berry Allusio</t>
  </si>
  <si>
    <t>TRIAL- Syngonium Bold Allusion (Elephant Ear T24</t>
  </si>
  <si>
    <t>TRIAL - Syngonium Bronze</t>
  </si>
  <si>
    <t>TRIAL- Syngonium Godzill</t>
  </si>
  <si>
    <t>TRIAL- Syngonium Golden Allusio</t>
  </si>
  <si>
    <t>TRIAL - Syngonium Green Velvet</t>
  </si>
  <si>
    <t>TRIAL- Syngonium Jade (Three Kings</t>
  </si>
  <si>
    <t>TRIAL - Syngonium Little Star</t>
  </si>
  <si>
    <t>TRIAL - Syngonium Mango Allusion</t>
  </si>
  <si>
    <t>TRIAL - Syngonium Maya Red</t>
  </si>
  <si>
    <t>TRIAL - Syngonium New Wendlandii</t>
  </si>
  <si>
    <t>TRIAL - Syngonium Nguengi laima 200835</t>
  </si>
  <si>
    <t>TRIAL - Syngonium Panda</t>
  </si>
  <si>
    <t>TRIAL - Syngonium Pink Arrow</t>
  </si>
  <si>
    <t>TRIAL - Syngonium Pick Green</t>
  </si>
  <si>
    <t>TRIAL - Syngonium Pink Perfection</t>
  </si>
  <si>
    <t>TRIAL- Syngonium Pink Salmo</t>
  </si>
  <si>
    <t>TRIAL - Syngonium Pink Shade</t>
  </si>
  <si>
    <t>TRIAL - Syngonium Pink Splash</t>
  </si>
  <si>
    <t>TRIAL - Syngonium Pink Wink</t>
  </si>
  <si>
    <t>TRIAL - Syngonium Profar Red</t>
  </si>
  <si>
    <t>TRIAL- Syngonium Red Plum Allusio</t>
  </si>
  <si>
    <t>TRIAL - Syngonium Red Spot Tricolor</t>
  </si>
  <si>
    <t>TRIAL - Syngonium Silver Ash</t>
  </si>
  <si>
    <t>TRIAL - Syngonium Starlite</t>
  </si>
  <si>
    <t>TRIAL - Syngonium Infrared</t>
  </si>
  <si>
    <t>Trial- Tradescantia Cerin Blan</t>
  </si>
  <si>
    <t>Trial- Tradescantia Continental Group Unico</t>
  </si>
  <si>
    <t>TRIAL - Tradescantia Feeling Moody™ (Sweet Tabby Mini Lilac Sport)</t>
  </si>
  <si>
    <t>TRIAL - Tradescantia Feeling Trendy™ (Sillamontana Variegated)</t>
  </si>
  <si>
    <t>TRIAL- Tradescantia Gelfli</t>
  </si>
  <si>
    <t>TRIAL-Asparagus Ethereal™ (setaceus Plumosus Nanus)</t>
  </si>
  <si>
    <t>TRIAL - Begonia Kingiana Dark</t>
  </si>
  <si>
    <t>TRIAL - Begonia Pink Spot</t>
  </si>
  <si>
    <t>TRIAL - Begonia Red Slippers</t>
  </si>
  <si>
    <t>TRIAL - Begonia Rex Escargot</t>
  </si>
  <si>
    <t>TRIAL - Begonia Rex Salsa</t>
  </si>
  <si>
    <t>TRIAL - Begonia Snow Capped</t>
  </si>
  <si>
    <t>delete</t>
  </si>
  <si>
    <t>DNU</t>
  </si>
  <si>
    <t>6"-10"</t>
  </si>
  <si>
    <t>5"-8"</t>
  </si>
  <si>
    <t>6"-8"</t>
  </si>
  <si>
    <t>8"-12" and FULL</t>
  </si>
  <si>
    <t>9"-14"</t>
  </si>
  <si>
    <t>8"-14"</t>
  </si>
  <si>
    <t>H 8"-12"</t>
  </si>
  <si>
    <t xml:space="preserve">H 6"-10" </t>
  </si>
  <si>
    <t>H 8"-12" W 7"</t>
  </si>
  <si>
    <t>H 7"-10" W 5"</t>
  </si>
  <si>
    <t>H 8"-10" W 8"</t>
  </si>
  <si>
    <t>H 9"-14" W 8"</t>
  </si>
  <si>
    <t>H 6"-9" W 6"</t>
  </si>
  <si>
    <t>H 4.5"-7"  W 5"</t>
  </si>
  <si>
    <t>H 7-8" W 7"</t>
  </si>
  <si>
    <t>H 6"-8", W 6"</t>
  </si>
  <si>
    <t>H 6"-7" W 5"</t>
  </si>
  <si>
    <t>5"-7" H, W 6"</t>
  </si>
  <si>
    <t>H 5"-8"  W 6"</t>
  </si>
  <si>
    <t>H 6"-10" W 5"</t>
  </si>
  <si>
    <t>H 7"-10" W 6"</t>
  </si>
  <si>
    <t>H 5"-6" W 4"</t>
  </si>
  <si>
    <t>H 6"-7" W 4"</t>
  </si>
  <si>
    <t>H 7", W 7"</t>
  </si>
  <si>
    <t>H 6", W 6"</t>
  </si>
  <si>
    <t>FP-2618</t>
  </si>
  <si>
    <t>FP-2056</t>
  </si>
  <si>
    <t>FP-2563</t>
  </si>
  <si>
    <t>FP-2561</t>
  </si>
  <si>
    <t>FP-2564</t>
  </si>
  <si>
    <t>FP-2562</t>
  </si>
  <si>
    <t>FP-2565</t>
  </si>
  <si>
    <t>FP-2547</t>
  </si>
  <si>
    <t>FP-2607</t>
  </si>
  <si>
    <t>FP-2682</t>
  </si>
  <si>
    <t>FP-2356</t>
  </si>
  <si>
    <t>FP-2357</t>
  </si>
  <si>
    <t>FP-2483</t>
  </si>
  <si>
    <t>FP-2800</t>
  </si>
  <si>
    <t>FP-2099</t>
  </si>
  <si>
    <t>FP-1670</t>
  </si>
  <si>
    <t>FP-2801</t>
  </si>
  <si>
    <t>FP-2802</t>
  </si>
  <si>
    <t>FP-2803</t>
  </si>
  <si>
    <t>FP-2804</t>
  </si>
  <si>
    <t>FP-2217</t>
  </si>
  <si>
    <t>FP-1494</t>
  </si>
  <si>
    <t>FP-2315</t>
  </si>
  <si>
    <t>FP-2316</t>
  </si>
  <si>
    <t>FP-2318</t>
  </si>
  <si>
    <t>FP-2220</t>
  </si>
  <si>
    <t>FP-2319</t>
  </si>
  <si>
    <t>FP-2314</t>
  </si>
  <si>
    <t>FP-2823</t>
  </si>
  <si>
    <t>FP-2447</t>
  </si>
  <si>
    <t>FP-586</t>
  </si>
  <si>
    <t>FP-2648</t>
  </si>
  <si>
    <t>FP-2469</t>
  </si>
  <si>
    <t>FP-2446</t>
  </si>
  <si>
    <t>FP-2164</t>
  </si>
  <si>
    <t>FP-1314</t>
  </si>
  <si>
    <t>FP-1310</t>
  </si>
  <si>
    <t>FP-1315</t>
  </si>
  <si>
    <t>FP-1309</t>
  </si>
  <si>
    <t>FP-1311</t>
  </si>
  <si>
    <t>FP-1313</t>
  </si>
  <si>
    <t>FP-2312</t>
  </si>
  <si>
    <t>FP-1312</t>
  </si>
  <si>
    <t>FP-1345</t>
  </si>
  <si>
    <t>FP-2610</t>
  </si>
  <si>
    <t>FP-2611</t>
  </si>
  <si>
    <t>FP-2612</t>
  </si>
  <si>
    <t>FP-2613</t>
  </si>
  <si>
    <t>FP-2614</t>
  </si>
  <si>
    <t>FP-1440</t>
  </si>
  <si>
    <t>FP-2684</t>
  </si>
  <si>
    <t>FP-2617</t>
  </si>
  <si>
    <t>FP-1965</t>
  </si>
  <si>
    <t>FP-2556</t>
  </si>
  <si>
    <t>FP-2421</t>
  </si>
  <si>
    <t>FP-1979</t>
  </si>
  <si>
    <t>FP-1978</t>
  </si>
  <si>
    <t>FP-2159</t>
  </si>
  <si>
    <t>FP-1976</t>
  </si>
  <si>
    <t>TRIAL- Aglaonema Alpine Spires™ (Siam Pink)</t>
  </si>
  <si>
    <t>TRIAL - Aglaonema Bidadari</t>
  </si>
  <si>
    <t>TRIAL - Aglaonema Crete Fire</t>
  </si>
  <si>
    <t>TRIAL - Aglaonema Dud</t>
  </si>
  <si>
    <t>TRIAL - Aglaonema Frozen</t>
  </si>
  <si>
    <t>TRIAL- Aglaonema Garnet Stream™ (Red Bourjous)</t>
  </si>
  <si>
    <t>TRIAL - Aglaonema Green Lady</t>
  </si>
  <si>
    <t>TRIAL - Aglaonema Grey Ghost</t>
  </si>
  <si>
    <t>TRIAL - Aglaonema Jubilee Compacta</t>
  </si>
  <si>
    <t>Trial- Aglaonema Lady Valentin</t>
  </si>
  <si>
    <t>TRIAL - Aglaonema Lipstick Pink</t>
  </si>
  <si>
    <t>TRIAL- Aglaonema Night Sparkle</t>
  </si>
  <si>
    <t>TRIAL - Aglaonema Osaka</t>
  </si>
  <si>
    <t>TRIAL - Aglaonema Peacock</t>
  </si>
  <si>
    <t>TRIAL - Aglaonema Pincut</t>
  </si>
  <si>
    <t>TRIAL- Aglaonema Red Valentine</t>
  </si>
  <si>
    <t>TRIAL- Aglaonema Ruby Rock™ (Siam Violet)</t>
  </si>
  <si>
    <t>TRIAL- Aglonema DS-04</t>
  </si>
  <si>
    <t>TRIAL - Alocasia Cuprea Green</t>
  </si>
  <si>
    <t>TRIAL - Alocasia Cuprea Koch</t>
  </si>
  <si>
    <t>TRIAL - Alocasia Green Unicorn</t>
  </si>
  <si>
    <t>TRIAL- Alocasia Little Zebrin</t>
  </si>
  <si>
    <t>TRIAL - Alocasia Lukiwan</t>
  </si>
  <si>
    <t>TRIAL - Alocasia Reginae L. Lindenex N.E. Br</t>
  </si>
  <si>
    <t>TRIAL - Luteocarpa Red Rubin</t>
  </si>
  <si>
    <t>TRIAL - Anthurium Clarinervium hybrid sulanjana</t>
  </si>
  <si>
    <t>TRIAL - Anthurium Doryaki Silver</t>
  </si>
  <si>
    <t>TRIAL - Anthurium Forgettii No. 1</t>
  </si>
  <si>
    <t>TRIAL - Anthurium Forgettii No. 2</t>
  </si>
  <si>
    <t>TRIAL - Anthurium Hookeri Aurea Variegated</t>
  </si>
  <si>
    <t>TRIAL - Anthurium Magnificum</t>
  </si>
  <si>
    <t>TRIAL - Anthurium Veitchii</t>
  </si>
  <si>
    <t>TRIAL - Anthurium Villenaorum</t>
  </si>
  <si>
    <t>TRIAL - Anthurium Waroqueanum</t>
  </si>
  <si>
    <t>TRIAL - Anthurium Forgetii</t>
  </si>
  <si>
    <t>TRIAL - Anthurium Futura Superba</t>
  </si>
  <si>
    <t>TRIAL - Anthurium Hookeri</t>
  </si>
  <si>
    <t xml:space="preserve">TRIAL - Anthurium Hookeri No 3 </t>
  </si>
  <si>
    <t>TRIAL - Anthurium Hookeri Variegated (Mint)</t>
  </si>
  <si>
    <t>TRIAL - Anthurium Jenamnii</t>
  </si>
  <si>
    <t>TRIAL - Anthurium Jenmanii Green Lady</t>
  </si>
  <si>
    <t>TRIAL - Anthurium Jenmanii Variegated</t>
  </si>
  <si>
    <t>TRIAL - Anthurium Magnificum Crystallinum</t>
  </si>
  <si>
    <t xml:space="preserve">TRIAL - Anthurium Vittariifolium </t>
  </si>
  <si>
    <t>TRIAL - Aphelandra Squarrosa Dania</t>
  </si>
  <si>
    <t>TRIAL - Aphelandra White Wash</t>
  </si>
  <si>
    <t>TRIAL - Aphelandra Zebra</t>
  </si>
  <si>
    <t>TRIAL - Begonia Criss Cross™ (masoniana Boulder)</t>
  </si>
  <si>
    <t>Trial- Calathea C05</t>
  </si>
  <si>
    <t>TRIAL - Calathea Fasciata Borusica</t>
  </si>
  <si>
    <t>TRIAL - Calathea Fusion White</t>
  </si>
  <si>
    <t>TRIAL - Calathea Fusion Yellow</t>
  </si>
  <si>
    <t>TRIAL - Calathea Helen Kennedy</t>
  </si>
  <si>
    <t>TRIAL - Calathea Illustris</t>
  </si>
  <si>
    <t>TRIAL - Calathea Julia</t>
  </si>
  <si>
    <t>TRIAL - Calathea Louisae Thai Beauty</t>
  </si>
  <si>
    <t>TRIAL - Calathea Roseopicta</t>
  </si>
  <si>
    <t>TRIAL - Calathea Roseopicta Silvia</t>
  </si>
  <si>
    <t>TRIAL - Calathea Silver Plate Red Leaf</t>
  </si>
  <si>
    <t>TRIAL - Calathea Veitchiana</t>
  </si>
  <si>
    <t>TRIAL - Calathea Zebrina</t>
  </si>
  <si>
    <t>TRIAL- Cercestis Mirabilis</t>
  </si>
  <si>
    <t>TRIAL- Dieffenbachia American</t>
  </si>
  <si>
    <t>TRIAL- Dieffenbachia Sublim</t>
  </si>
  <si>
    <t>TRIAL - Dieffenbachia White Blizzard</t>
  </si>
  <si>
    <t>TRIAL - Dracaena Black Kanzi</t>
  </si>
  <si>
    <t>Trial- Dracaena Dragontree dorad</t>
  </si>
  <si>
    <t>Trial- Dracaena Jade Jewe</t>
  </si>
  <si>
    <t>Trial- Dracaena Surpris</t>
  </si>
  <si>
    <t>Trial- Dracaena White Jewe</t>
  </si>
  <si>
    <t>TRIAL- Draceana Janet Craig Compacta</t>
  </si>
  <si>
    <t>TRIAL - Epipremnum Champs Elysees</t>
  </si>
  <si>
    <t>TRIAL - Epipremnum Golden Ray™ (Hot Needle)</t>
  </si>
  <si>
    <t>TRIAL - Epipremnum Manjula</t>
  </si>
  <si>
    <t>TRIAL - Epipremnum Snow Leopard</t>
  </si>
  <si>
    <t>TRIAL - Episcia Black Velvet</t>
  </si>
  <si>
    <t>TRIAL - Episcia Cleopatra</t>
  </si>
  <si>
    <t>TRIAL - Episcia Picasso</t>
  </si>
  <si>
    <t>TRIAL- Episcia Pink Smok</t>
  </si>
  <si>
    <t>TRIAL- Fern Hawaiian Laua'e Climb-itt™ Trunk</t>
  </si>
  <si>
    <t>TRIAL - Asplenium Antiquum Osaka</t>
  </si>
  <si>
    <t>TRIAL- Fern Asplenium Scolopendrium Angustifolium</t>
  </si>
  <si>
    <t>TRIAL - Fern Asplenium Scolopendrium No 3</t>
  </si>
  <si>
    <t>Trial- Fern Bronze Venu</t>
  </si>
  <si>
    <t>TRIAL - Microsorum Diversifolium</t>
  </si>
  <si>
    <t>Trial- Fern Nicolas Diamon</t>
  </si>
  <si>
    <t>TRIAL - Fern Nidus No. 1</t>
  </si>
  <si>
    <t>TRIAL - Fern Nidus No. 2</t>
  </si>
  <si>
    <t>TRIAL - Pteris Albolineata</t>
  </si>
  <si>
    <t>TRIAL - Pteris Parkeri</t>
  </si>
  <si>
    <t>TRIAL- Fern Asplenium Scolopendrium</t>
  </si>
  <si>
    <t>TRIAL- Fern Green Flam</t>
  </si>
  <si>
    <t>TRIAL - Hoya Aff Vittelinea</t>
  </si>
  <si>
    <t>TRIAL - Hoya AH 074</t>
  </si>
  <si>
    <t>TRIAL - Hoya Callistophylla Black Cat</t>
  </si>
  <si>
    <t>TRIAL - Hoya Carnosa Chelsea</t>
  </si>
  <si>
    <t>TRIAL - Hoya Cinnamomifolia</t>
  </si>
  <si>
    <t>TRIAL - Hoya Clemensiorum</t>
  </si>
  <si>
    <t>Trial- Hoya Clemensiorum Short Lea</t>
  </si>
  <si>
    <t>TRIAL - Hoya Clemensiorum Splash</t>
  </si>
  <si>
    <t>TRIAL - Hoya Clemensiorum Sumatra</t>
  </si>
  <si>
    <t>TRIAL - Hoya Crassiopetiolata</t>
  </si>
  <si>
    <t>TRIAL - Hoya cv Larissa</t>
  </si>
  <si>
    <t>TRIAL - Hoya cv Michelle</t>
  </si>
  <si>
    <t>TRIAL - Hoya Dappled Forest™ (crassipetiolata Splash Round Leaf)</t>
  </si>
  <si>
    <t>TRIAL - Hoya Glabra Black Margin</t>
  </si>
  <si>
    <t>TRIAL - Hoya Glabra Gayo</t>
  </si>
  <si>
    <t>TRIAL - Hoya Gomas</t>
  </si>
  <si>
    <t>TRIAL - Hoya Kaikoeana SP Dahlia</t>
  </si>
  <si>
    <t>TRIAL - Hoya Kaikoena</t>
  </si>
  <si>
    <t>TRIAL - Hoya Krimson Queen</t>
  </si>
  <si>
    <t>TRIAL - Hoya Lacunosa Laos</t>
  </si>
  <si>
    <t>TRIAL - Hoya Macrophylla Groen</t>
  </si>
  <si>
    <t>TRIAL - Hoya Macrophylla Splash</t>
  </si>
  <si>
    <t>TRIAL - Hoya Ranauensis Sp</t>
  </si>
  <si>
    <t>TRIAL - Hoya Red Maroon</t>
  </si>
  <si>
    <t>TRIAL - Hoya Retusa</t>
  </si>
  <si>
    <t>TRIAL - Hoya Rindu Raflesia</t>
  </si>
  <si>
    <t>TRIAL - Hoya Rundumensis Splash</t>
  </si>
  <si>
    <t>TRIAL - Hoya Scortechinii</t>
  </si>
  <si>
    <t>TRIAL - Hoya Scortechinii White</t>
  </si>
  <si>
    <t>TRIAL - Hoya SP Aceh 9</t>
  </si>
  <si>
    <t>TRIAL - Hoya SP Gayo 8</t>
  </si>
  <si>
    <t>TRIAL - Hoya SP Sulawesi 3</t>
  </si>
  <si>
    <t>TRIAL - Hoya SP Timor</t>
  </si>
  <si>
    <t>TRIAL - Hoya SP Vietnam</t>
  </si>
  <si>
    <t>TRIAL - Hoya Sulawesiana</t>
  </si>
  <si>
    <t>TRIAL - Hoya Sumatra Tafel 7</t>
  </si>
  <si>
    <t>TRIAL - Hoya Tanggamus</t>
  </si>
  <si>
    <t>TRIAL - Hoya Tanggamus Small Leaf</t>
  </si>
  <si>
    <t>TRIAL - Hoya Ternate</t>
  </si>
  <si>
    <t>TRIAL - Hoya Undulata</t>
  </si>
  <si>
    <t>TRIAL - Hoya Verticillata sp Lampung</t>
  </si>
  <si>
    <t>TRIAL - Hoya Verticillata sp Nganjuk</t>
  </si>
  <si>
    <t>TRIAL - Hoya Vilosa</t>
  </si>
  <si>
    <t>TRIAL - Hoya Vietnam 2</t>
  </si>
  <si>
    <t>TRIAL - Hoya Wayang Splash</t>
  </si>
  <si>
    <t>TRIAL - Hoya Wayetii Green</t>
  </si>
  <si>
    <t>TRIAL - Hoya Waymaniae Kapuas</t>
  </si>
  <si>
    <t>TRIAL - Kaempferia Galanga Variegated</t>
  </si>
  <si>
    <t>TRIAL - Labisia Zebra</t>
  </si>
  <si>
    <t>TRIAL - Mangave Bad Hair Day</t>
  </si>
  <si>
    <t>TRIAL - Mangave Catch a Wave</t>
  </si>
  <si>
    <t>TRIAL - Mangave Night Owl</t>
  </si>
  <si>
    <t>TRIAL - Mangave Thunderbird</t>
  </si>
  <si>
    <t>TRIAL - Mangave Tooth Fairy</t>
  </si>
  <si>
    <t>TRIAL - Maranta Dark Green</t>
  </si>
  <si>
    <t>TRIAL - Maranta Green</t>
  </si>
  <si>
    <t>TRIAL - Maranta Kiwi Splash™ (Leuconeura Erythrophylla)</t>
  </si>
  <si>
    <t>TRIAL - Maranta Lemon</t>
  </si>
  <si>
    <t>TRIAL - Maranta Lemon Lime</t>
  </si>
  <si>
    <t>TRIAL - Maranta Leuconeura Kerchoveana</t>
  </si>
  <si>
    <t>TRIAL - Maranta Leuconeura Massangeana</t>
  </si>
  <si>
    <t>TRIAL - Maranta Mint Chocolate™ (Cat Mustache, NOID)</t>
  </si>
  <si>
    <t>TRIAL - Monstera Esqueleto</t>
  </si>
  <si>
    <t>TRIAL - Monstera Glorious Gold™ (Standleyana Variegated)</t>
  </si>
  <si>
    <t>TRIAL - Musa Acuminata Red Ruby</t>
  </si>
  <si>
    <t>TRIAL - Peperomia Clusifolia</t>
  </si>
  <si>
    <t>TRIAL - Peperomia Clusifolia Variegated</t>
  </si>
  <si>
    <t>TRIAL - Peperomia Orange Macaron™ (Crème Brulee)</t>
  </si>
  <si>
    <t>TRIAL - Peperomia Raindrop</t>
  </si>
  <si>
    <t>TRIAL - Peperomia Sarcophylla</t>
  </si>
  <si>
    <t>TRIAL - Philodendron Birkin High Variegation</t>
  </si>
  <si>
    <t>Trial- Philodendron Brazil on Climb-itt™ pol</t>
  </si>
  <si>
    <t>Trial- Philodendron Burle Marx Fantasy on Climb-itt™ Pol</t>
  </si>
  <si>
    <t>TRIAL - Philodendron Caramel Marble</t>
  </si>
  <si>
    <t>TRIAL - Philodendron Cherry Red</t>
  </si>
  <si>
    <t>TRIAL - Philodendron Cream Splash</t>
  </si>
  <si>
    <t>TRIAL - Philodendron Florida Ghost</t>
  </si>
  <si>
    <t>TRIAL - Philodendron Gloriosum Variegated</t>
  </si>
  <si>
    <t>TRIAL - Philodendron Grote Ox</t>
  </si>
  <si>
    <t>TRIAL - Philodendron Mossy Frond™ (Campii)</t>
  </si>
  <si>
    <t>TRIAL- Philodendron Rio on Climb-itt™ pol</t>
  </si>
  <si>
    <t>TRIAL - Philodendron Snowdrift</t>
  </si>
  <si>
    <t>TRIAL - Philodendron Sunlit Passion™ (Cream Splash)</t>
  </si>
  <si>
    <t>TRIAL- Philodendron White Wave Mini</t>
  </si>
  <si>
    <t>Trial- Philodendron Brazil on Climb-itt™ Arc</t>
  </si>
  <si>
    <t>TRIAL- Philodendron Ivory Vei</t>
  </si>
  <si>
    <t>TRIAL- Primula Pretty Turtle</t>
  </si>
  <si>
    <t>TRIAL - Rademachera Sinica</t>
  </si>
  <si>
    <t>TRIAL- Rhaphidophora Puberula Varigated on Climb-itt™ Pol</t>
  </si>
  <si>
    <t>TRIAL- Schismatoglottis Batem</t>
  </si>
  <si>
    <t>TRIAL - Schismatoglottis Calyptrata</t>
  </si>
  <si>
    <t>TRIAL - Scindapsus Boreno 2</t>
  </si>
  <si>
    <t>TRIAL- Scindapsus Brushed Tides™ (NR 14)</t>
  </si>
  <si>
    <t>TRIAL - Scindapsus Green Anaconda</t>
  </si>
  <si>
    <t>TRIAL - Scindapsus Nangga Seni</t>
  </si>
  <si>
    <t>TRIAL - Scindapsus Nearly Black</t>
  </si>
  <si>
    <t>TRIAL - Scindapsus Pictus Argyraeus</t>
  </si>
  <si>
    <t>TRIAL - Scindapsus Silver Hero</t>
  </si>
  <si>
    <t>TRIAL - Scindapsus Silver Lady</t>
  </si>
  <si>
    <t>TRIAL - Scindapsus Silver Philo</t>
  </si>
  <si>
    <t>TRIAL - Scindapsus Silver Platinum</t>
  </si>
  <si>
    <t>TRIAL - Scindapsus Silver Princess</t>
  </si>
  <si>
    <t>TRIAL - Scindapsus Silver Tattoo (NR 27)</t>
  </si>
  <si>
    <t>TRIAL - Scindapsus Snake Scale</t>
  </si>
  <si>
    <t>TRIAL - Scindapsus Tricolor</t>
  </si>
  <si>
    <t>TRIAL - Scindapsus Tricolor Silver</t>
  </si>
  <si>
    <t>TRIAL - Scindapsus Walet Sakti</t>
  </si>
  <si>
    <t>TRIAL- Syngonium Batik on Climb-itt™ Pole</t>
  </si>
  <si>
    <t>TRIAL - Syngonium Frosted Heart</t>
  </si>
  <si>
    <t>TRIAL - Syngonium Mottled</t>
  </si>
  <si>
    <t>TRIAL - Syngonium Three Kings</t>
  </si>
  <si>
    <t>TRIAL - Syngonium White Albo</t>
  </si>
  <si>
    <t>TRIAL - Anthurium Follow Your Heart™ (clarinervium)</t>
  </si>
  <si>
    <t>TRIAL - Cissus Verdant Tower™ (quadrangularis)</t>
  </si>
  <si>
    <t>TRIAL - Farfugium Japonicum Aureomaculatum</t>
  </si>
  <si>
    <t>TRIAL - Geogenanthus Leila™ (ciliatus)</t>
  </si>
  <si>
    <t>TRIAL - Monstera Gilded Glory™ (lechleriana Variegated)</t>
  </si>
  <si>
    <t>12"-15"</t>
  </si>
  <si>
    <t>W of 6"</t>
  </si>
  <si>
    <t xml:space="preserve">H 10"-16" </t>
  </si>
  <si>
    <t>H 10"-12" W 10"</t>
  </si>
  <si>
    <t>H 9"-12" W 9"</t>
  </si>
  <si>
    <t>H 14"-18" W 10"</t>
  </si>
  <si>
    <t>13"-16"</t>
  </si>
  <si>
    <t>13"-18"</t>
  </si>
  <si>
    <t>H 8"-12" W 9"</t>
  </si>
  <si>
    <t>H 7"-9" W 9"</t>
  </si>
  <si>
    <t>H 6"-9" W 7"</t>
  </si>
  <si>
    <t>11"-15"</t>
  </si>
  <si>
    <t>H 10"-16" W 8"</t>
  </si>
  <si>
    <t>H 10"-14" W 14"</t>
  </si>
  <si>
    <t>H 10"-14" W 10"</t>
  </si>
  <si>
    <t>H 10"-14" W 12"</t>
  </si>
  <si>
    <t>H 9"-14" W 10"</t>
  </si>
  <si>
    <t>H 14"-18" W 12"</t>
  </si>
  <si>
    <t>H 5"-7" W 7"</t>
  </si>
  <si>
    <t>H 7"-10" W 8"</t>
  </si>
  <si>
    <t>12"-14"</t>
  </si>
  <si>
    <t>H 9"-12" W 10"</t>
  </si>
  <si>
    <t>H 10"-14" W 8"</t>
  </si>
  <si>
    <t>13"-15"</t>
  </si>
  <si>
    <t>H 7"-10"  W 7"</t>
  </si>
  <si>
    <t>12" -16"</t>
  </si>
  <si>
    <t>H 7"-10" W 7"</t>
  </si>
  <si>
    <t>12"-18"</t>
  </si>
  <si>
    <t>H 8"-9" W 9"</t>
  </si>
  <si>
    <t>10"-16" W 10"</t>
  </si>
  <si>
    <t>FP-2235</t>
  </si>
  <si>
    <t>FP-1406</t>
  </si>
  <si>
    <t>FP-413</t>
  </si>
  <si>
    <t>FP-558</t>
  </si>
  <si>
    <t>FP-418</t>
  </si>
  <si>
    <t>FP-2236</t>
  </si>
  <si>
    <t>FP-2619</t>
  </si>
  <si>
    <t>FP-2746</t>
  </si>
  <si>
    <t>FP-2360</t>
  </si>
  <si>
    <t>FP-041</t>
  </si>
  <si>
    <t>FP-2649</t>
  </si>
  <si>
    <t>FP-1604</t>
  </si>
  <si>
    <t>FP-2650</t>
  </si>
  <si>
    <t>FP-2651</t>
  </si>
  <si>
    <t>FP-2489</t>
  </si>
  <si>
    <t>FP-2203</t>
  </si>
  <si>
    <t>FP-2204</t>
  </si>
  <si>
    <t>FP-2205</t>
  </si>
  <si>
    <t>FP-2206</t>
  </si>
  <si>
    <t>FP-2491</t>
  </si>
  <si>
    <t>FP-1571</t>
  </si>
  <si>
    <t>FP-1182</t>
  </si>
  <si>
    <t>FP-2685</t>
  </si>
  <si>
    <t>FP-2184</t>
  </si>
  <si>
    <t>FP-1997</t>
  </si>
  <si>
    <t>FP-2103</t>
  </si>
  <si>
    <t>FP-2450</t>
  </si>
  <si>
    <t>FP-2237</t>
  </si>
  <si>
    <t>FP-2548</t>
  </si>
  <si>
    <t>FP-686</t>
  </si>
  <si>
    <t>FP-689</t>
  </si>
  <si>
    <t>FP-1396</t>
  </si>
  <si>
    <t>FP-2744</t>
  </si>
  <si>
    <t>FP-2755</t>
  </si>
  <si>
    <t>FP-2492</t>
  </si>
  <si>
    <t>FP-2754</t>
  </si>
  <si>
    <t>FP-2751</t>
  </si>
  <si>
    <t>FP-2766</t>
  </si>
  <si>
    <t>FP-2652</t>
  </si>
  <si>
    <t>FP-2797</t>
  </si>
  <si>
    <t>FP-2653</t>
  </si>
  <si>
    <t>FP-2654</t>
  </si>
  <si>
    <t>FP-2655</t>
  </si>
  <si>
    <t>FP-2656</t>
  </si>
  <si>
    <t>FP-2657</t>
  </si>
  <si>
    <t>FP-2658</t>
  </si>
  <si>
    <t>FP-2768</t>
  </si>
  <si>
    <t>FP-2659</t>
  </si>
  <si>
    <t>FP-2353</t>
  </si>
  <si>
    <t>FP-2769</t>
  </si>
  <si>
    <t>FP-2660</t>
  </si>
  <si>
    <t>FP-2770</t>
  </si>
  <si>
    <t>FP-2661</t>
  </si>
  <si>
    <t>FP-2572</t>
  </si>
  <si>
    <t>FP-2749</t>
  </si>
  <si>
    <t>FP-2361</t>
  </si>
  <si>
    <t>FP-2487</t>
  </si>
  <si>
    <t>FP-2493</t>
  </si>
  <si>
    <t>FP-2683</t>
  </si>
  <si>
    <t>FP-182</t>
  </si>
  <si>
    <t>FP-2488</t>
  </si>
  <si>
    <t>FP-169</t>
  </si>
  <si>
    <t>FP-2363</t>
  </si>
  <si>
    <t>FP-1005</t>
  </si>
  <si>
    <t>FP-2509</t>
  </si>
  <si>
    <t>FP-2808</t>
  </si>
  <si>
    <t>FP-2817</t>
  </si>
  <si>
    <t>FP-2818</t>
  </si>
  <si>
    <t>FP-2662</t>
  </si>
  <si>
    <t>FP-2819</t>
  </si>
  <si>
    <t>FP-2821</t>
  </si>
  <si>
    <t>FP-2822</t>
  </si>
  <si>
    <t>FP-2743</t>
  </si>
  <si>
    <t>FP-1722</t>
  </si>
  <si>
    <t>FP-2597</t>
  </si>
  <si>
    <t>FP-2663</t>
  </si>
  <si>
    <t>FP-2322</t>
  </si>
  <si>
    <t>FP-2114</t>
  </si>
  <si>
    <t>FP-2700</t>
  </si>
  <si>
    <t>FP-2190</t>
  </si>
  <si>
    <t>FP-2750</t>
  </si>
  <si>
    <t>FP-2824</t>
  </si>
  <si>
    <t>FP-2383</t>
  </si>
  <si>
    <t>FP-2724</t>
  </si>
  <si>
    <t>FP-2188</t>
  </si>
  <si>
    <t>FP-2665</t>
  </si>
  <si>
    <t>FP-2494</t>
  </si>
  <si>
    <t>FP-2512</t>
  </si>
  <si>
    <t>FP-2703</t>
  </si>
  <si>
    <t>FP-2583</t>
  </si>
  <si>
    <t>FP-2260</t>
  </si>
  <si>
    <t>FP-2825</t>
  </si>
  <si>
    <t>FP-2760</t>
  </si>
  <si>
    <t>FP-2102</t>
  </si>
  <si>
    <t>FP-2742</t>
  </si>
  <si>
    <t>FP-2702</t>
  </si>
  <si>
    <t>FP-2701</t>
  </si>
  <si>
    <t>FP-2378</t>
  </si>
  <si>
    <t>Climb-Itt™ Boutique</t>
  </si>
  <si>
    <t>Climb-Itt™ Premium</t>
  </si>
  <si>
    <t>H 9" " W 12"-16"</t>
  </si>
  <si>
    <t xml:space="preserve">10"-14" </t>
  </si>
  <si>
    <t xml:space="preserve">8"  </t>
  </si>
  <si>
    <t>Trial- Philodendron Burle Marx Fantasy on Climb-itt™ Pole</t>
  </si>
  <si>
    <t>Trial- Philodendron Brazil on Climb-itt™ Arch</t>
  </si>
  <si>
    <t>TRIAL- Philodendron Rio on Climb-itt™ pole</t>
  </si>
  <si>
    <t>TRIAL- Philodendron Ivory Vein</t>
  </si>
  <si>
    <t>TRIAL - Alocasia Gageana Aurea Variegated</t>
  </si>
  <si>
    <t>TRIAL - Alocasia Phoebus™ (Macrorrhizos Camouflage Variegata/Odora Batik)</t>
  </si>
  <si>
    <t>TRIAL - Alocasia Velvet Radiance™ (Frydek Variegated)</t>
  </si>
  <si>
    <t>TRIAL - Caladium Lindenii</t>
  </si>
  <si>
    <t>TRIAL- Calathea C04</t>
  </si>
  <si>
    <t>TRIAL- Calathea Veitchiana</t>
  </si>
  <si>
    <t>TRIAL- Calathea Flashy Feather™ (C042/Peacock)</t>
  </si>
  <si>
    <t>TRIAL- Calathea Medallion V2</t>
  </si>
  <si>
    <t>TRIAL - Calathea Picturata</t>
  </si>
  <si>
    <t>TRIAL-Cyrtosperma Ruby Strike™ (Black Jack)</t>
  </si>
  <si>
    <t>TRIAL- Dieffenbachia Tropic Marianne</t>
  </si>
  <si>
    <t>TRIAL - Dieffenbachia Marsha</t>
  </si>
  <si>
    <t>TRIAL - Dieffenbachia Sublime</t>
  </si>
  <si>
    <t>TRIAL - Dieffenbachia Tiki</t>
  </si>
  <si>
    <t>TRIAL- Dieffenbachia White Blizzard</t>
  </si>
  <si>
    <t>TRIAL - Homalomena Wallisii Emerald Gem</t>
  </si>
  <si>
    <t>TRIAL - Monstera Burle Marx's Flame</t>
  </si>
  <si>
    <t>TRIAL - Monstera deliciosa Aurea</t>
  </si>
  <si>
    <t>TRIAL - Monstera Mint Variegated</t>
  </si>
  <si>
    <t>TRIAL - Monstera Siltepecana on moss pole</t>
  </si>
  <si>
    <t>TRIAL - Musa Acuminata Dwarf King</t>
  </si>
  <si>
    <t>TRIAL - Philodendron Bipennifolium x Pedatum</t>
  </si>
  <si>
    <t>TRIAL - Philodendron Brandtianum on Climb-itt™ pole (narrow 26")</t>
  </si>
  <si>
    <t>TRIAL - Philodendron Campii</t>
  </si>
  <si>
    <t>TRIAL - Philodendron Colombia</t>
  </si>
  <si>
    <t>TRIAL- Philodendron Columbia on Climb-itt™ Pole</t>
  </si>
  <si>
    <t>TRIAL - Philodendron Sunlit Passion™ (Cream Splash) on Climb-itt™ pole</t>
  </si>
  <si>
    <t>TRIAL - Philodendron Florida Beauty</t>
  </si>
  <si>
    <t>TRIAL - Philodendron Florida Bronze</t>
  </si>
  <si>
    <t>Trial- Philodendron Gigantenum Variegated</t>
  </si>
  <si>
    <t>TRIAL - Philodendron Giganteum Blizzard</t>
  </si>
  <si>
    <t xml:space="preserve">TRIAL - Philodendron Glorius on moss pole </t>
  </si>
  <si>
    <t>TRIAL - Philodendron Linnaei</t>
  </si>
  <si>
    <t>TRIAL- Philodendron Maxicanum on Climb-itt™ Pole</t>
  </si>
  <si>
    <t>TRIAL - Philodendron Melanochrysum on Climb-itt™ pole</t>
  </si>
  <si>
    <t>TRIAL - Philodendron Neon on moss pole</t>
  </si>
  <si>
    <t>TRIAL - Philodendron Pedulatum</t>
  </si>
  <si>
    <t>TRIAL- Philodendron Radiantum</t>
  </si>
  <si>
    <t>TRIAL - Philodendron Rio on Climb-itt™ pole</t>
  </si>
  <si>
    <t>TRIAL - Xanthosoma Lindenii</t>
  </si>
  <si>
    <t>16"-21"</t>
  </si>
  <si>
    <t>19"-24"</t>
  </si>
  <si>
    <t>16"-22"</t>
  </si>
  <si>
    <t>FP-031</t>
  </si>
  <si>
    <t>FP-2365</t>
  </si>
  <si>
    <t>FP-2666</t>
  </si>
  <si>
    <t>FP-2498</t>
  </si>
  <si>
    <t>FP-2632</t>
  </si>
  <si>
    <t>FP-2213</t>
  </si>
  <si>
    <t>FP-2667</t>
  </si>
  <si>
    <t>FP-2549</t>
  </si>
  <si>
    <t>FP-2332</t>
  </si>
  <si>
    <t>FP-137</t>
  </si>
  <si>
    <t>FP-2192</t>
  </si>
  <si>
    <t>FP-2263</t>
  </si>
  <si>
    <t>FP-2747</t>
  </si>
  <si>
    <t>FP-2214</t>
  </si>
  <si>
    <t>FP-2310</t>
  </si>
  <si>
    <t>FP-2555</t>
  </si>
  <si>
    <t>FP-2668</t>
  </si>
  <si>
    <t>FP-2698</t>
  </si>
  <si>
    <t>FP-2670</t>
  </si>
  <si>
    <t>FP-2460</t>
  </si>
  <si>
    <t>FP-291</t>
  </si>
  <si>
    <t>FP-2699</t>
  </si>
  <si>
    <t>FP-2520</t>
  </si>
  <si>
    <t>FP-2638</t>
  </si>
  <si>
    <t>FP-2553</t>
  </si>
  <si>
    <t>FP-2331</t>
  </si>
  <si>
    <t>22"-27"</t>
  </si>
  <si>
    <t>15"-18"</t>
  </si>
  <si>
    <t>18"-22"</t>
  </si>
  <si>
    <t>18"-24"</t>
  </si>
  <si>
    <t xml:space="preserve">14"-20" </t>
  </si>
  <si>
    <t>18"-26"</t>
  </si>
  <si>
    <t>19"-26"</t>
  </si>
  <si>
    <t>14"-20"</t>
  </si>
  <si>
    <t xml:space="preserve">16"-20" </t>
  </si>
  <si>
    <t>H 14"-20" W 12"</t>
  </si>
  <si>
    <t>H 11"-16"</t>
  </si>
  <si>
    <t>TRIAL- Cordyline Fruticosa Rainbow GreEN</t>
  </si>
  <si>
    <t>TRIAL- Peperomia Chocolate Chili™ (Rosso)</t>
  </si>
  <si>
    <t>TRIAL- Lacunosa Snow leopard</t>
  </si>
  <si>
    <t>TRIAL- Dieffenbachia Americana</t>
  </si>
  <si>
    <t>$29.99- $34.99</t>
  </si>
  <si>
    <t>Climb-Itt™ Collectors</t>
  </si>
  <si>
    <t>Trial- Philodendron Pastazanum Silver x Plowmanni on Climb-itt™ stake</t>
  </si>
  <si>
    <t>FP-2647</t>
  </si>
  <si>
    <t>$34.99 - $39.99</t>
  </si>
  <si>
    <t>$42.99-49.99</t>
  </si>
  <si>
    <t>H 11" with 3 leaves</t>
  </si>
  <si>
    <t>Category</t>
  </si>
  <si>
    <t>FS NUMBER</t>
  </si>
  <si>
    <t>Description</t>
  </si>
  <si>
    <t>leafjoy littles™ 9cm - 24 units per case</t>
  </si>
  <si>
    <t>Dracaena Stingray Star™ (Tornado)</t>
  </si>
  <si>
    <t>Dracaena Silver Sea Monkey™ (Kanzi)</t>
  </si>
  <si>
    <t>Fern Ruffled Arrow™ (Rumohra adiantiformis)</t>
  </si>
  <si>
    <t xml:space="preserve"> Split cases 12 and 12,                                                                                                         Cache Pot split cases 8 and 8 </t>
  </si>
  <si>
    <t>TRIAL - Tradescantia Cerinthoides Pink Furry</t>
  </si>
  <si>
    <t>FP-2062</t>
  </si>
  <si>
    <t>FP-2419</t>
  </si>
  <si>
    <t>TRIAL - Tradescantia Dichorisandra Musaica</t>
  </si>
  <si>
    <t>TRIAL - Fern Asplenium Nidus Campio</t>
  </si>
  <si>
    <t>FP-2153</t>
  </si>
  <si>
    <t>TRIAL - Alocasia White Variegata</t>
  </si>
  <si>
    <t>FP-2628</t>
  </si>
  <si>
    <t>TRIAL - Dieffenbachia Avocado</t>
  </si>
  <si>
    <t>FP-2576</t>
  </si>
  <si>
    <t># in Holiday Upgrades</t>
  </si>
  <si>
    <t>Medium Holiday Holly Terraform Terrarium (Case of 6)</t>
  </si>
  <si>
    <t>leafjoy H20® Holiday Ribbon Venti Bowls  6/case</t>
  </si>
  <si>
    <t>do not sell yet pls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</si>
</sst>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"/>
  </numFmts>
  <fonts count="86" x14ac:knownFonts="1">
    <font>
      <sz val="11"/>
      <color theme="1"/>
      <name val="Calibri"/>
      <family val="2"/>
      <scheme val="minor"/>
    </font>
    <font>
      <sz val="12"/>
      <color rgb="FF006100"/>
      <name val="Calibri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ptos Serif"/>
      <family val="1"/>
    </font>
    <font>
      <b/>
      <sz val="16"/>
      <color theme="1"/>
      <name val="Aptos Serif"/>
      <family val="1"/>
    </font>
    <font>
      <b/>
      <sz val="24"/>
      <color theme="9" tint="-0.249977111117893"/>
      <name val="Aptos Serif"/>
      <family val="1"/>
    </font>
    <font>
      <b/>
      <sz val="18"/>
      <color theme="1" tint="4.9989318521683403E-2"/>
      <name val="Aptos Serif"/>
      <family val="1"/>
    </font>
    <font>
      <b/>
      <sz val="22"/>
      <color rgb="FF000000"/>
      <name val="Aptos Serif"/>
      <family val="1"/>
    </font>
    <font>
      <b/>
      <sz val="11"/>
      <color theme="1"/>
      <name val="Aptos Serif"/>
      <family val="1"/>
    </font>
    <font>
      <b/>
      <sz val="14"/>
      <color rgb="FF000000"/>
      <name val="Aptos Serif"/>
      <family val="1"/>
    </font>
    <font>
      <b/>
      <u/>
      <sz val="14"/>
      <color rgb="FF000000"/>
      <name val="Aptos Serif"/>
      <family val="1"/>
    </font>
    <font>
      <b/>
      <sz val="12"/>
      <color rgb="FFFF0000"/>
      <name val="Aptos Serif"/>
      <family val="1"/>
    </font>
    <font>
      <b/>
      <sz val="26"/>
      <color theme="1"/>
      <name val="Aptos Serif"/>
      <family val="1"/>
    </font>
    <font>
      <b/>
      <sz val="14"/>
      <color theme="1"/>
      <name val="Aptos Serif"/>
      <family val="1"/>
    </font>
    <font>
      <b/>
      <i/>
      <sz val="14"/>
      <name val="Aptos Serif"/>
      <family val="1"/>
    </font>
    <font>
      <b/>
      <sz val="20"/>
      <color theme="1"/>
      <name val="Aptos Serif"/>
      <family val="1"/>
    </font>
    <font>
      <b/>
      <sz val="36"/>
      <color rgb="FFFF0000"/>
      <name val="Aptos Serif"/>
      <family val="1"/>
    </font>
    <font>
      <b/>
      <sz val="11"/>
      <color rgb="FF000000"/>
      <name val="Aptos Serif"/>
      <family val="1"/>
    </font>
    <font>
      <b/>
      <sz val="14"/>
      <name val="Aptos Serif"/>
      <family val="1"/>
    </font>
    <font>
      <b/>
      <sz val="26"/>
      <name val="Aptos Serif"/>
      <family val="1"/>
    </font>
    <font>
      <b/>
      <sz val="22"/>
      <color theme="1"/>
      <name val="Aptos Serif"/>
      <family val="1"/>
    </font>
    <font>
      <b/>
      <sz val="18"/>
      <color rgb="FF000000"/>
      <name val="Aptos Serif"/>
      <family val="1"/>
    </font>
    <font>
      <b/>
      <sz val="11"/>
      <color theme="1"/>
      <name val="Calibri"/>
      <family val="2"/>
      <scheme val="minor"/>
    </font>
    <font>
      <b/>
      <sz val="18"/>
      <color theme="1"/>
      <name val="Aptos Serif"/>
      <family val="1"/>
    </font>
    <font>
      <b/>
      <sz val="16"/>
      <color theme="1"/>
      <name val="Georgia"/>
      <family val="1"/>
    </font>
    <font>
      <b/>
      <sz val="12"/>
      <color theme="1"/>
      <name val="Georgia"/>
      <family val="1"/>
    </font>
    <font>
      <b/>
      <sz val="24"/>
      <color theme="9" tint="-0.499984740745262"/>
      <name val="Aptos Serif"/>
      <family val="1"/>
    </font>
    <font>
      <b/>
      <sz val="14"/>
      <color theme="9" tint="-0.499984740745262"/>
      <name val="Aptos Serif"/>
      <family val="1"/>
    </font>
    <font>
      <b/>
      <sz val="12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2"/>
      <color theme="1"/>
      <name val="Aptos Serif"/>
      <family val="1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8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9" tint="-0.499984740745262"/>
      <name val="Segoe UI"/>
      <family val="2"/>
    </font>
    <font>
      <b/>
      <sz val="14"/>
      <color theme="9" tint="-0.499984740745262"/>
      <name val="Segoe UI"/>
      <family val="2"/>
    </font>
    <font>
      <b/>
      <sz val="16"/>
      <color theme="1"/>
      <name val="Segoe UI"/>
      <family val="2"/>
    </font>
    <font>
      <b/>
      <sz val="20"/>
      <color rgb="FF000000"/>
      <name val="Calibri"/>
      <family val="2"/>
      <scheme val="minor"/>
    </font>
    <font>
      <b/>
      <sz val="28"/>
      <color theme="0"/>
      <name val="Georgia"/>
      <family val="1"/>
    </font>
    <font>
      <b/>
      <sz val="10"/>
      <color theme="1"/>
      <name val="Aptos Serif"/>
      <family val="1"/>
    </font>
    <font>
      <b/>
      <sz val="16"/>
      <color rgb="FF000000"/>
      <name val="Aptos Serif"/>
      <family val="1"/>
    </font>
    <font>
      <b/>
      <sz val="16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9" tint="-0.249977111117893"/>
      <name val="Aptos Serif"/>
      <family val="1"/>
    </font>
    <font>
      <sz val="18"/>
      <color theme="1"/>
      <name val="Quire Sans"/>
      <family val="2"/>
    </font>
    <font>
      <b/>
      <sz val="11"/>
      <color theme="9" tint="-0.249977111117893"/>
      <name val="Aptos Serif"/>
      <family val="1"/>
    </font>
    <font>
      <b/>
      <sz val="9"/>
      <color theme="9" tint="-0.249977111117893"/>
      <name val="Aptos Serif"/>
      <family val="1"/>
    </font>
    <font>
      <i/>
      <sz val="14"/>
      <color theme="1"/>
      <name val="Georgia"/>
      <family val="1"/>
    </font>
    <font>
      <sz val="11"/>
      <name val="Calibri"/>
      <family val="2"/>
    </font>
    <font>
      <sz val="11"/>
      <color rgb="FF000000"/>
      <name val="Aptos Serif"/>
      <family val="1"/>
    </font>
    <font>
      <b/>
      <sz val="28"/>
      <color rgb="FF000000"/>
      <name val="Calibri"/>
      <family val="2"/>
      <scheme val="minor"/>
    </font>
    <font>
      <b/>
      <sz val="36"/>
      <color theme="0"/>
      <name val="Georgia"/>
      <family val="1"/>
    </font>
    <font>
      <b/>
      <sz val="14"/>
      <color rgb="FFFF0000"/>
      <name val="Calibri"/>
      <family val="2"/>
      <scheme val="minor"/>
    </font>
    <font>
      <b/>
      <sz val="24"/>
      <color theme="9" tint="-0.499984740745262"/>
      <name val="Georgia"/>
      <family val="1"/>
    </font>
    <font>
      <b/>
      <sz val="14"/>
      <color theme="1"/>
      <name val="Georgia"/>
      <family val="1"/>
    </font>
    <font>
      <b/>
      <sz val="20"/>
      <color rgb="FF4F763D"/>
      <name val="Georgia"/>
      <family val="1"/>
    </font>
    <font>
      <b/>
      <i/>
      <sz val="20"/>
      <color rgb="FF4F763D"/>
      <name val="Georgia"/>
      <family val="1"/>
    </font>
    <font>
      <b/>
      <sz val="18"/>
      <color rgb="FF000000"/>
      <name val="Georgia"/>
      <family val="1"/>
    </font>
    <font>
      <b/>
      <sz val="14"/>
      <color theme="1"/>
      <name val="Segoe UI"/>
      <family val="2"/>
    </font>
    <font>
      <b/>
      <sz val="26"/>
      <color rgb="FF000000"/>
      <name val="Aptos Serif"/>
      <family val="1"/>
    </font>
    <font>
      <sz val="24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4"/>
      <color theme="1"/>
      <name val="Aptos Serif"/>
      <family val="1"/>
    </font>
    <font>
      <b/>
      <sz val="20"/>
      <color rgb="FF000000"/>
      <name val="Georgia"/>
      <family val="1"/>
    </font>
    <font>
      <b/>
      <sz val="22"/>
      <color rgb="FF00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name val="Aptos Serif"/>
      <family val="1"/>
    </font>
    <font>
      <b/>
      <sz val="22"/>
      <color theme="1" tint="4.9989318521683403E-2"/>
      <name val="Aptos"/>
      <family val="2"/>
    </font>
    <font>
      <b/>
      <sz val="22"/>
      <color theme="1"/>
      <name val="Aptos"/>
      <family val="2"/>
    </font>
    <font>
      <sz val="12"/>
      <color theme="1"/>
      <name val="Calibri"/>
      <family val="2"/>
    </font>
    <font>
      <b/>
      <sz val="14"/>
      <color rgb="FFFF0000"/>
      <name val="Aptos Serif"/>
      <family val="1"/>
    </font>
    <font>
      <u/>
      <sz val="11"/>
      <color theme="10"/>
      <name val="Calibri"/>
      <family val="2"/>
      <scheme val="minor"/>
    </font>
    <font>
      <b/>
      <sz val="28"/>
      <color theme="0"/>
      <name val="Aptos Serif"/>
      <family val="1"/>
    </font>
    <font>
      <b/>
      <sz val="14"/>
      <color theme="0"/>
      <name val="Aptos Serif"/>
      <family val="1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sz val="16"/>
      <color theme="0"/>
      <name val="Calibri"/>
      <family val="2"/>
    </font>
    <font>
      <b/>
      <sz val="15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rgb="FFFF0000"/>
      <name val="Calibri"/>
      <family val="2"/>
      <scheme val="minor"/>
    </font>
    <font>
      <b/>
      <sz val="15"/>
      <color theme="1"/>
      <name val="Aptos Serif"/>
      <family val="1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DBAAB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0E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F763D"/>
        <bgColor indexed="64"/>
      </patternFill>
    </fill>
    <fill>
      <patternFill patternType="solid">
        <fgColor rgb="FFD6E7CF"/>
        <bgColor indexed="64"/>
      </patternFill>
    </fill>
    <fill>
      <patternFill patternType="solid">
        <fgColor rgb="FFA1C690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7AB69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3" fillId="0" borderId="0"/>
    <xf numFmtId="0" fontId="75" fillId="0" borderId="0" applyNumberFormat="0" applyFill="0" applyBorder="0" applyAlignment="0" applyProtection="0"/>
  </cellStyleXfs>
  <cellXfs count="649">
    <xf numFmtId="0" fontId="0" fillId="0" borderId="0" xfId="0"/>
    <xf numFmtId="0" fontId="33" fillId="8" borderId="1" xfId="0" applyFont="1" applyFill="1" applyBorder="1" applyAlignment="1" applyProtection="1">
      <alignment horizontal="center"/>
      <protection locked="0"/>
    </xf>
    <xf numFmtId="0" fontId="33" fillId="4" borderId="1" xfId="0" applyFont="1" applyFill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" fontId="33" fillId="4" borderId="1" xfId="0" applyNumberFormat="1" applyFont="1" applyFill="1" applyBorder="1" applyAlignment="1" applyProtection="1">
      <alignment horizontal="center" wrapText="1"/>
      <protection locked="0"/>
    </xf>
    <xf numFmtId="164" fontId="33" fillId="0" borderId="1" xfId="3" applyNumberFormat="1" applyFont="1" applyBorder="1" applyAlignment="1" applyProtection="1">
      <alignment horizontal="center"/>
    </xf>
    <xf numFmtId="44" fontId="33" fillId="5" borderId="1" xfId="3" applyFont="1" applyFill="1" applyBorder="1" applyAlignment="1" applyProtection="1">
      <alignment horizontal="center"/>
    </xf>
    <xf numFmtId="44" fontId="33" fillId="5" borderId="4" xfId="3" applyFont="1" applyFill="1" applyBorder="1" applyAlignment="1" applyProtection="1">
      <alignment horizontal="center"/>
    </xf>
    <xf numFmtId="0" fontId="9" fillId="0" borderId="0" xfId="0" applyFont="1"/>
    <xf numFmtId="164" fontId="29" fillId="3" borderId="13" xfId="0" applyNumberFormat="1" applyFont="1" applyFill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9" fillId="0" borderId="11" xfId="0" applyFont="1" applyBorder="1"/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0" xfId="0" applyFont="1"/>
    <xf numFmtId="0" fontId="9" fillId="0" borderId="0" xfId="0" applyFont="1" applyAlignment="1">
      <alignment horizontal="center"/>
    </xf>
    <xf numFmtId="0" fontId="22" fillId="3" borderId="11" xfId="0" applyFont="1" applyFill="1" applyBorder="1" applyAlignment="1">
      <alignment vertical="center"/>
    </xf>
    <xf numFmtId="164" fontId="36" fillId="5" borderId="23" xfId="0" applyNumberFormat="1" applyFont="1" applyFill="1" applyBorder="1" applyAlignment="1">
      <alignment horizontal="right" vertical="top"/>
    </xf>
    <xf numFmtId="164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164" fontId="36" fillId="5" borderId="22" xfId="0" applyNumberFormat="1" applyFont="1" applyFill="1" applyBorder="1" applyAlignment="1">
      <alignment horizontal="right" vertical="top"/>
    </xf>
    <xf numFmtId="8" fontId="4" fillId="3" borderId="28" xfId="0" applyNumberFormat="1" applyFont="1" applyFill="1" applyBorder="1" applyAlignment="1">
      <alignment horizontal="center" wrapText="1"/>
    </xf>
    <xf numFmtId="8" fontId="29" fillId="3" borderId="28" xfId="0" applyNumberFormat="1" applyFont="1" applyFill="1" applyBorder="1" applyAlignment="1">
      <alignment horizontal="center"/>
    </xf>
    <xf numFmtId="0" fontId="9" fillId="0" borderId="0" xfId="0" applyFont="1" applyAlignment="1">
      <alignment wrapText="1"/>
    </xf>
    <xf numFmtId="0" fontId="4" fillId="0" borderId="28" xfId="2" applyFont="1" applyBorder="1" applyAlignment="1">
      <alignment horizontal="center"/>
    </xf>
    <xf numFmtId="0" fontId="4" fillId="3" borderId="28" xfId="0" applyFont="1" applyFill="1" applyBorder="1" applyAlignment="1">
      <alignment horizontal="center"/>
    </xf>
    <xf numFmtId="0" fontId="9" fillId="3" borderId="28" xfId="0" applyFont="1" applyFill="1" applyBorder="1" applyAlignment="1">
      <alignment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0" borderId="0" xfId="0" applyFont="1"/>
    <xf numFmtId="164" fontId="29" fillId="0" borderId="28" xfId="0" applyNumberFormat="1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28" xfId="0" applyFont="1" applyBorder="1" applyAlignment="1">
      <alignment vertical="center"/>
    </xf>
    <xf numFmtId="8" fontId="4" fillId="0" borderId="28" xfId="0" applyNumberFormat="1" applyFont="1" applyBorder="1" applyAlignment="1">
      <alignment horizontal="center"/>
    </xf>
    <xf numFmtId="8" fontId="34" fillId="0" borderId="1" xfId="0" applyNumberFormat="1" applyFont="1" applyBorder="1" applyAlignment="1">
      <alignment horizontal="center"/>
    </xf>
    <xf numFmtId="8" fontId="34" fillId="0" borderId="4" xfId="0" applyNumberFormat="1" applyFont="1" applyBorder="1" applyAlignment="1">
      <alignment horizontal="center"/>
    </xf>
    <xf numFmtId="0" fontId="34" fillId="0" borderId="5" xfId="0" applyFont="1" applyBorder="1" applyAlignment="1">
      <alignment horizontal="center" wrapText="1"/>
    </xf>
    <xf numFmtId="164" fontId="34" fillId="0" borderId="1" xfId="0" applyNumberFormat="1" applyFont="1" applyBorder="1" applyAlignment="1">
      <alignment horizontal="center" vertical="center"/>
    </xf>
    <xf numFmtId="8" fontId="33" fillId="0" borderId="1" xfId="0" applyNumberFormat="1" applyFont="1" applyBorder="1" applyAlignment="1">
      <alignment horizontal="center" wrapText="1"/>
    </xf>
    <xf numFmtId="0" fontId="33" fillId="0" borderId="9" xfId="0" applyFont="1" applyBorder="1" applyAlignment="1">
      <alignment horizontal="center" wrapText="1"/>
    </xf>
    <xf numFmtId="8" fontId="33" fillId="0" borderId="1" xfId="0" applyNumberFormat="1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164" fontId="34" fillId="0" borderId="5" xfId="0" applyNumberFormat="1" applyFont="1" applyBorder="1" applyAlignment="1">
      <alignment horizontal="center"/>
    </xf>
    <xf numFmtId="0" fontId="28" fillId="0" borderId="28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wrapText="1"/>
    </xf>
    <xf numFmtId="164" fontId="10" fillId="0" borderId="28" xfId="0" applyNumberFormat="1" applyFont="1" applyBorder="1" applyAlignment="1">
      <alignment horizontal="center" vertical="center" wrapText="1"/>
    </xf>
    <xf numFmtId="0" fontId="31" fillId="0" borderId="28" xfId="0" applyFont="1" applyBorder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0" fontId="10" fillId="6" borderId="1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4" fillId="11" borderId="14" xfId="0" applyFont="1" applyFill="1" applyBorder="1" applyAlignment="1">
      <alignment wrapText="1"/>
    </xf>
    <xf numFmtId="0" fontId="4" fillId="0" borderId="28" xfId="0" applyFont="1" applyBorder="1" applyAlignment="1">
      <alignment wrapText="1"/>
    </xf>
    <xf numFmtId="0" fontId="10" fillId="0" borderId="28" xfId="0" applyFont="1" applyBorder="1" applyAlignment="1">
      <alignment vertical="center"/>
    </xf>
    <xf numFmtId="0" fontId="30" fillId="0" borderId="28" xfId="0" applyFont="1" applyBorder="1" applyAlignment="1">
      <alignment vertical="center"/>
    </xf>
    <xf numFmtId="0" fontId="10" fillId="6" borderId="7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left"/>
    </xf>
    <xf numFmtId="0" fontId="9" fillId="11" borderId="9" xfId="0" applyFont="1" applyFill="1" applyBorder="1" applyAlignment="1">
      <alignment horizontal="center"/>
    </xf>
    <xf numFmtId="0" fontId="48" fillId="11" borderId="3" xfId="0" applyFont="1" applyFill="1" applyBorder="1" applyAlignment="1">
      <alignment horizontal="left"/>
    </xf>
    <xf numFmtId="0" fontId="10" fillId="11" borderId="3" xfId="0" applyFont="1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wrapText="1"/>
    </xf>
    <xf numFmtId="0" fontId="4" fillId="11" borderId="36" xfId="0" applyFont="1" applyFill="1" applyBorder="1" applyAlignment="1">
      <alignment wrapText="1"/>
    </xf>
    <xf numFmtId="0" fontId="9" fillId="3" borderId="0" xfId="0" applyFont="1" applyFill="1" applyAlignment="1">
      <alignment horizontal="left"/>
    </xf>
    <xf numFmtId="0" fontId="9" fillId="3" borderId="3" xfId="0" applyFont="1" applyFill="1" applyBorder="1" applyAlignment="1">
      <alignment horizontal="left"/>
    </xf>
    <xf numFmtId="0" fontId="37" fillId="5" borderId="4" xfId="0" applyFont="1" applyFill="1" applyBorder="1"/>
    <xf numFmtId="0" fontId="37" fillId="5" borderId="4" xfId="0" applyFont="1" applyFill="1" applyBorder="1" applyAlignment="1">
      <alignment vertical="center"/>
    </xf>
    <xf numFmtId="0" fontId="4" fillId="3" borderId="0" xfId="0" applyFont="1" applyFill="1" applyAlignment="1">
      <alignment horizontal="center"/>
    </xf>
    <xf numFmtId="0" fontId="4" fillId="3" borderId="27" xfId="0" applyFont="1" applyFill="1" applyBorder="1" applyAlignment="1">
      <alignment horizontal="center"/>
    </xf>
    <xf numFmtId="0" fontId="30" fillId="0" borderId="13" xfId="0" applyFont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/>
    </xf>
    <xf numFmtId="164" fontId="33" fillId="12" borderId="1" xfId="0" applyNumberFormat="1" applyFont="1" applyFill="1" applyBorder="1" applyAlignment="1">
      <alignment horizontal="center"/>
    </xf>
    <xf numFmtId="0" fontId="9" fillId="6" borderId="12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165" fontId="36" fillId="5" borderId="23" xfId="0" applyNumberFormat="1" applyFont="1" applyFill="1" applyBorder="1" applyAlignment="1">
      <alignment horizontal="center" vertical="top"/>
    </xf>
    <xf numFmtId="1" fontId="33" fillId="4" borderId="1" xfId="4" applyNumberFormat="1" applyFont="1" applyFill="1" applyBorder="1" applyAlignment="1" applyProtection="1">
      <alignment horizontal="center" vertical="center" wrapText="1"/>
      <protection locked="0"/>
    </xf>
    <xf numFmtId="0" fontId="39" fillId="13" borderId="1" xfId="0" applyFont="1" applyFill="1" applyBorder="1" applyAlignment="1">
      <alignment horizontal="center" vertical="center"/>
    </xf>
    <xf numFmtId="0" fontId="38" fillId="13" borderId="9" xfId="0" applyFont="1" applyFill="1" applyBorder="1" applyAlignment="1">
      <alignment horizontal="center" vertical="center"/>
    </xf>
    <xf numFmtId="0" fontId="38" fillId="13" borderId="8" xfId="0" applyFont="1" applyFill="1" applyBorder="1" applyAlignment="1">
      <alignment horizontal="center" vertical="center"/>
    </xf>
    <xf numFmtId="0" fontId="4" fillId="11" borderId="0" xfId="0" applyFont="1" applyFill="1" applyAlignment="1">
      <alignment wrapText="1"/>
    </xf>
    <xf numFmtId="164" fontId="33" fillId="0" borderId="0" xfId="0" applyNumberFormat="1" applyFont="1" applyAlignment="1">
      <alignment horizontal="center"/>
    </xf>
    <xf numFmtId="8" fontId="33" fillId="0" borderId="0" xfId="0" applyNumberFormat="1" applyFont="1" applyAlignment="1">
      <alignment horizontal="center"/>
    </xf>
    <xf numFmtId="0" fontId="52" fillId="0" borderId="0" xfId="0" applyFont="1"/>
    <xf numFmtId="0" fontId="42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wrapText="1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64" fontId="64" fillId="3" borderId="0" xfId="3" applyNumberFormat="1" applyFont="1" applyFill="1" applyBorder="1" applyAlignment="1" applyProtection="1">
      <alignment horizontal="center" vertical="center" wrapText="1"/>
    </xf>
    <xf numFmtId="0" fontId="55" fillId="3" borderId="0" xfId="0" applyFont="1" applyFill="1" applyAlignment="1">
      <alignment horizontal="center" vertical="center"/>
    </xf>
    <xf numFmtId="0" fontId="59" fillId="3" borderId="0" xfId="0" applyFont="1" applyFill="1" applyAlignment="1">
      <alignment horizontal="center" vertical="center" wrapText="1"/>
    </xf>
    <xf numFmtId="0" fontId="60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wrapText="1"/>
    </xf>
    <xf numFmtId="164" fontId="33" fillId="3" borderId="0" xfId="0" applyNumberFormat="1" applyFont="1" applyFill="1" applyAlignment="1">
      <alignment horizontal="center"/>
    </xf>
    <xf numFmtId="8" fontId="4" fillId="3" borderId="0" xfId="0" applyNumberFormat="1" applyFont="1" applyFill="1" applyAlignment="1">
      <alignment horizontal="center"/>
    </xf>
    <xf numFmtId="8" fontId="33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8" fontId="4" fillId="3" borderId="0" xfId="0" applyNumberFormat="1" applyFont="1" applyFill="1" applyAlignment="1">
      <alignment horizontal="center" wrapText="1"/>
    </xf>
    <xf numFmtId="0" fontId="9" fillId="3" borderId="0" xfId="0" applyFont="1" applyFill="1"/>
    <xf numFmtId="0" fontId="24" fillId="3" borderId="0" xfId="3" applyNumberFormat="1" applyFont="1" applyFill="1" applyBorder="1" applyAlignment="1" applyProtection="1">
      <alignment horizontal="center" vertical="center" wrapText="1"/>
    </xf>
    <xf numFmtId="164" fontId="16" fillId="3" borderId="0" xfId="3" applyNumberFormat="1" applyFont="1" applyFill="1" applyBorder="1" applyAlignment="1" applyProtection="1">
      <alignment horizontal="center" vertical="center" wrapText="1"/>
    </xf>
    <xf numFmtId="8" fontId="41" fillId="3" borderId="0" xfId="0" applyNumberFormat="1" applyFont="1" applyFill="1" applyAlignment="1">
      <alignment horizontal="center" vertical="center"/>
    </xf>
    <xf numFmtId="0" fontId="44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 wrapText="1"/>
    </xf>
    <xf numFmtId="0" fontId="31" fillId="3" borderId="0" xfId="0" applyFont="1" applyFill="1" applyAlignment="1" applyProtection="1">
      <alignment horizontal="center" vertical="center"/>
      <protection locked="0"/>
    </xf>
    <xf numFmtId="0" fontId="51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right" vertical="center" wrapText="1"/>
    </xf>
    <xf numFmtId="0" fontId="4" fillId="3" borderId="0" xfId="0" applyFont="1" applyFill="1"/>
    <xf numFmtId="0" fontId="43" fillId="0" borderId="0" xfId="0" applyFont="1"/>
    <xf numFmtId="0" fontId="29" fillId="3" borderId="0" xfId="0" applyFont="1" applyFill="1" applyAlignment="1">
      <alignment horizontal="center"/>
    </xf>
    <xf numFmtId="0" fontId="29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/>
    </xf>
    <xf numFmtId="164" fontId="29" fillId="3" borderId="0" xfId="0" applyNumberFormat="1" applyFont="1" applyFill="1" applyAlignment="1">
      <alignment horizontal="center"/>
    </xf>
    <xf numFmtId="164" fontId="61" fillId="3" borderId="0" xfId="0" applyNumberFormat="1" applyFont="1" applyFill="1" applyAlignment="1">
      <alignment horizontal="center" vertical="center" wrapText="1"/>
    </xf>
    <xf numFmtId="164" fontId="29" fillId="3" borderId="17" xfId="0" applyNumberFormat="1" applyFont="1" applyFill="1" applyBorder="1" applyAlignment="1">
      <alignment horizontal="center"/>
    </xf>
    <xf numFmtId="0" fontId="9" fillId="3" borderId="26" xfId="0" applyFont="1" applyFill="1" applyBorder="1"/>
    <xf numFmtId="0" fontId="4" fillId="3" borderId="26" xfId="0" applyFont="1" applyFill="1" applyBorder="1" applyAlignment="1">
      <alignment horizontal="center"/>
    </xf>
    <xf numFmtId="0" fontId="25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26" fillId="3" borderId="0" xfId="0" applyFont="1" applyFill="1"/>
    <xf numFmtId="0" fontId="4" fillId="3" borderId="0" xfId="0" applyFont="1" applyFill="1" applyAlignment="1">
      <alignment vertical="center" wrapText="1"/>
    </xf>
    <xf numFmtId="0" fontId="8" fillId="11" borderId="0" xfId="0" applyFont="1" applyFill="1" applyAlignment="1">
      <alignment vertical="center"/>
    </xf>
    <xf numFmtId="0" fontId="6" fillId="11" borderId="0" xfId="0" applyFont="1" applyFill="1" applyAlignment="1">
      <alignment vertical="center" wrapText="1"/>
    </xf>
    <xf numFmtId="0" fontId="10" fillId="11" borderId="0" xfId="0" applyFont="1" applyFill="1" applyAlignment="1">
      <alignment horizontal="center" vertical="center"/>
    </xf>
    <xf numFmtId="0" fontId="6" fillId="11" borderId="0" xfId="0" applyFont="1" applyFill="1" applyAlignment="1">
      <alignment vertical="top" wrapText="1"/>
    </xf>
    <xf numFmtId="0" fontId="9" fillId="11" borderId="0" xfId="0" applyFont="1" applyFill="1" applyAlignment="1">
      <alignment horizontal="center" vertical="center"/>
    </xf>
    <xf numFmtId="0" fontId="50" fillId="11" borderId="0" xfId="0" applyFont="1" applyFill="1" applyAlignment="1">
      <alignment horizontal="right"/>
    </xf>
    <xf numFmtId="0" fontId="47" fillId="11" borderId="0" xfId="0" applyFont="1" applyFill="1" applyAlignment="1">
      <alignment horizontal="right" vertical="center"/>
    </xf>
    <xf numFmtId="0" fontId="49" fillId="11" borderId="0" xfId="0" applyFont="1" applyFill="1" applyAlignment="1">
      <alignment horizontal="right" vertical="center"/>
    </xf>
    <xf numFmtId="0" fontId="18" fillId="11" borderId="0" xfId="0" applyFont="1" applyFill="1" applyAlignment="1">
      <alignment horizontal="right" vertical="center"/>
    </xf>
    <xf numFmtId="0" fontId="11" fillId="11" borderId="0" xfId="0" applyFont="1" applyFill="1" applyAlignment="1">
      <alignment horizontal="center" vertical="center"/>
    </xf>
    <xf numFmtId="0" fontId="9" fillId="11" borderId="0" xfId="0" applyFont="1" applyFill="1" applyAlignment="1">
      <alignment vertical="center"/>
    </xf>
    <xf numFmtId="0" fontId="6" fillId="11" borderId="0" xfId="0" applyFont="1" applyFill="1" applyAlignment="1">
      <alignment vertical="center"/>
    </xf>
    <xf numFmtId="0" fontId="9" fillId="11" borderId="0" xfId="0" applyFont="1" applyFill="1" applyAlignment="1">
      <alignment horizontal="center"/>
    </xf>
    <xf numFmtId="0" fontId="53" fillId="11" borderId="0" xfId="0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27" fillId="11" borderId="0" xfId="0" applyFont="1" applyFill="1" applyAlignment="1">
      <alignment horizontal="right" vertical="center"/>
    </xf>
    <xf numFmtId="0" fontId="54" fillId="11" borderId="0" xfId="0" applyFont="1" applyFill="1" applyAlignment="1" applyProtection="1">
      <alignment horizontal="center" vertical="center"/>
      <protection locked="0"/>
    </xf>
    <xf numFmtId="0" fontId="9" fillId="11" borderId="0" xfId="0" applyFont="1" applyFill="1"/>
    <xf numFmtId="0" fontId="4" fillId="11" borderId="0" xfId="0" applyFont="1" applyFill="1" applyAlignment="1">
      <alignment horizontal="center"/>
    </xf>
    <xf numFmtId="1" fontId="65" fillId="3" borderId="0" xfId="0" applyNumberFormat="1" applyFont="1" applyFill="1" applyAlignment="1">
      <alignment horizontal="center" vertical="center"/>
    </xf>
    <xf numFmtId="8" fontId="65" fillId="3" borderId="0" xfId="0" applyNumberFormat="1" applyFont="1" applyFill="1" applyAlignment="1">
      <alignment horizontal="center" vertical="center"/>
    </xf>
    <xf numFmtId="0" fontId="44" fillId="3" borderId="0" xfId="0" applyFont="1" applyFill="1" applyAlignment="1">
      <alignment horizontal="center" vertical="center" wrapText="1"/>
    </xf>
    <xf numFmtId="0" fontId="45" fillId="3" borderId="0" xfId="0" applyFont="1" applyFill="1" applyAlignment="1">
      <alignment horizontal="center" vertical="center" wrapText="1"/>
    </xf>
    <xf numFmtId="0" fontId="36" fillId="3" borderId="0" xfId="0" applyFont="1" applyFill="1" applyAlignment="1" applyProtection="1">
      <alignment horizontal="center" vertical="center"/>
      <protection locked="0"/>
    </xf>
    <xf numFmtId="0" fontId="38" fillId="11" borderId="0" xfId="0" applyFont="1" applyFill="1" applyAlignment="1">
      <alignment horizontal="center" vertical="center"/>
    </xf>
    <xf numFmtId="0" fontId="51" fillId="3" borderId="0" xfId="0" applyFont="1" applyFill="1" applyAlignment="1">
      <alignment horizontal="center" wrapText="1"/>
    </xf>
    <xf numFmtId="164" fontId="63" fillId="3" borderId="0" xfId="0" applyNumberFormat="1" applyFont="1" applyFill="1" applyAlignment="1">
      <alignment horizontal="center" vertical="top" wrapText="1"/>
    </xf>
    <xf numFmtId="0" fontId="5" fillId="3" borderId="0" xfId="0" applyFont="1" applyFill="1" applyAlignment="1">
      <alignment horizontal="right" wrapText="1"/>
    </xf>
    <xf numFmtId="165" fontId="36" fillId="3" borderId="0" xfId="0" applyNumberFormat="1" applyFont="1" applyFill="1" applyAlignment="1">
      <alignment horizontal="center" vertical="center"/>
    </xf>
    <xf numFmtId="0" fontId="14" fillId="3" borderId="0" xfId="0" applyFont="1" applyFill="1"/>
    <xf numFmtId="164" fontId="36" fillId="3" borderId="0" xfId="0" applyNumberFormat="1" applyFont="1" applyFill="1" applyAlignment="1">
      <alignment horizontal="center" vertical="center"/>
    </xf>
    <xf numFmtId="0" fontId="45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6" fontId="35" fillId="0" borderId="0" xfId="0" applyNumberFormat="1" applyFont="1" applyAlignment="1">
      <alignment vertical="center"/>
    </xf>
    <xf numFmtId="164" fontId="33" fillId="12" borderId="5" xfId="0" applyNumberFormat="1" applyFont="1" applyFill="1" applyBorder="1" applyAlignment="1">
      <alignment horizontal="center"/>
    </xf>
    <xf numFmtId="0" fontId="33" fillId="0" borderId="5" xfId="0" applyFont="1" applyBorder="1" applyAlignment="1">
      <alignment horizontal="center" wrapText="1"/>
    </xf>
    <xf numFmtId="164" fontId="33" fillId="0" borderId="5" xfId="0" applyNumberFormat="1" applyFont="1" applyBorder="1" applyAlignment="1">
      <alignment horizontal="center"/>
    </xf>
    <xf numFmtId="0" fontId="9" fillId="0" borderId="13" xfId="0" applyFont="1" applyBorder="1"/>
    <xf numFmtId="0" fontId="9" fillId="0" borderId="13" xfId="0" applyFont="1" applyBorder="1" applyAlignment="1">
      <alignment wrapText="1"/>
    </xf>
    <xf numFmtId="0" fontId="5" fillId="0" borderId="13" xfId="0" applyFont="1" applyBorder="1"/>
    <xf numFmtId="0" fontId="9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center" vertical="center" wrapText="1"/>
    </xf>
    <xf numFmtId="0" fontId="52" fillId="3" borderId="0" xfId="0" applyFont="1" applyFill="1"/>
    <xf numFmtId="0" fontId="12" fillId="3" borderId="0" xfId="0" applyFont="1" applyFill="1" applyAlignment="1">
      <alignment horizontal="center"/>
    </xf>
    <xf numFmtId="0" fontId="9" fillId="0" borderId="44" xfId="0" applyFont="1" applyBorder="1"/>
    <xf numFmtId="0" fontId="9" fillId="3" borderId="7" xfId="0" applyFont="1" applyFill="1" applyBorder="1"/>
    <xf numFmtId="0" fontId="9" fillId="3" borderId="7" xfId="0" applyFont="1" applyFill="1" applyBorder="1" applyAlignment="1">
      <alignment horizontal="center" vertical="center"/>
    </xf>
    <xf numFmtId="165" fontId="36" fillId="5" borderId="4" xfId="0" applyNumberFormat="1" applyFont="1" applyFill="1" applyBorder="1" applyAlignment="1">
      <alignment horizontal="center" vertical="center"/>
    </xf>
    <xf numFmtId="164" fontId="36" fillId="5" borderId="4" xfId="0" applyNumberFormat="1" applyFont="1" applyFill="1" applyBorder="1" applyAlignment="1">
      <alignment horizontal="center" vertical="center"/>
    </xf>
    <xf numFmtId="165" fontId="36" fillId="5" borderId="23" xfId="0" applyNumberFormat="1" applyFont="1" applyFill="1" applyBorder="1" applyAlignment="1">
      <alignment horizontal="center" vertical="center"/>
    </xf>
    <xf numFmtId="164" fontId="33" fillId="5" borderId="24" xfId="0" applyNumberFormat="1" applyFont="1" applyFill="1" applyBorder="1" applyAlignment="1">
      <alignment horizontal="right" vertical="center"/>
    </xf>
    <xf numFmtId="6" fontId="35" fillId="13" borderId="0" xfId="0" applyNumberFormat="1" applyFont="1" applyFill="1" applyAlignment="1">
      <alignment vertical="center"/>
    </xf>
    <xf numFmtId="164" fontId="8" fillId="13" borderId="9" xfId="0" applyNumberFormat="1" applyFont="1" applyFill="1" applyBorder="1" applyAlignment="1">
      <alignment horizontal="center" vertical="center" wrapText="1"/>
    </xf>
    <xf numFmtId="0" fontId="45" fillId="13" borderId="3" xfId="0" applyFont="1" applyFill="1" applyBorder="1" applyAlignment="1">
      <alignment horizontal="right" vertical="center"/>
    </xf>
    <xf numFmtId="0" fontId="45" fillId="13" borderId="8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/>
    </xf>
    <xf numFmtId="49" fontId="14" fillId="4" borderId="5" xfId="0" applyNumberFormat="1" applyFont="1" applyFill="1" applyBorder="1" applyAlignment="1">
      <alignment horizontal="center" vertical="center" wrapText="1"/>
    </xf>
    <xf numFmtId="0" fontId="6" fillId="15" borderId="0" xfId="0" applyFont="1" applyFill="1" applyAlignment="1">
      <alignment vertical="center" wrapText="1"/>
    </xf>
    <xf numFmtId="0" fontId="7" fillId="15" borderId="0" xfId="0" applyFont="1" applyFill="1" applyAlignment="1">
      <alignment vertical="top" wrapText="1"/>
    </xf>
    <xf numFmtId="0" fontId="6" fillId="15" borderId="0" xfId="0" applyFont="1" applyFill="1" applyAlignment="1">
      <alignment vertical="top" wrapText="1"/>
    </xf>
    <xf numFmtId="0" fontId="4" fillId="15" borderId="0" xfId="0" applyFont="1" applyFill="1" applyAlignment="1">
      <alignment wrapText="1"/>
    </xf>
    <xf numFmtId="0" fontId="4" fillId="15" borderId="14" xfId="0" applyFont="1" applyFill="1" applyBorder="1" applyAlignment="1">
      <alignment wrapText="1"/>
    </xf>
    <xf numFmtId="0" fontId="10" fillId="15" borderId="9" xfId="0" applyFont="1" applyFill="1" applyBorder="1" applyAlignment="1">
      <alignment vertical="center"/>
    </xf>
    <xf numFmtId="0" fontId="6" fillId="15" borderId="3" xfId="0" applyFont="1" applyFill="1" applyBorder="1" applyAlignment="1">
      <alignment vertical="center" wrapText="1"/>
    </xf>
    <xf numFmtId="0" fontId="10" fillId="15" borderId="3" xfId="0" applyFont="1" applyFill="1" applyBorder="1" applyAlignment="1">
      <alignment vertical="center"/>
    </xf>
    <xf numFmtId="0" fontId="6" fillId="15" borderId="3" xfId="0" applyFont="1" applyFill="1" applyBorder="1" applyAlignment="1">
      <alignment vertical="top" wrapText="1"/>
    </xf>
    <xf numFmtId="0" fontId="4" fillId="15" borderId="3" xfId="0" applyFont="1" applyFill="1" applyBorder="1" applyAlignment="1">
      <alignment wrapText="1"/>
    </xf>
    <xf numFmtId="0" fontId="4" fillId="15" borderId="36" xfId="0" applyFont="1" applyFill="1" applyBorder="1" applyAlignment="1">
      <alignment wrapText="1"/>
    </xf>
    <xf numFmtId="0" fontId="14" fillId="16" borderId="0" xfId="0" applyFont="1" applyFill="1" applyAlignment="1">
      <alignment horizontal="center" vertical="center"/>
    </xf>
    <xf numFmtId="164" fontId="14" fillId="16" borderId="0" xfId="0" applyNumberFormat="1" applyFont="1" applyFill="1" applyAlignment="1">
      <alignment horizontal="center" vertical="center"/>
    </xf>
    <xf numFmtId="164" fontId="14" fillId="16" borderId="0" xfId="0" applyNumberFormat="1" applyFont="1" applyFill="1" applyAlignment="1">
      <alignment horizontal="center" vertical="center" wrapText="1"/>
    </xf>
    <xf numFmtId="164" fontId="14" fillId="16" borderId="3" xfId="0" applyNumberFormat="1" applyFont="1" applyFill="1" applyBorder="1" applyAlignment="1">
      <alignment horizontal="center" vertical="center"/>
    </xf>
    <xf numFmtId="164" fontId="4" fillId="16" borderId="0" xfId="0" applyNumberFormat="1" applyFont="1" applyFill="1" applyAlignment="1">
      <alignment horizontal="center"/>
    </xf>
    <xf numFmtId="164" fontId="9" fillId="16" borderId="0" xfId="0" applyNumberFormat="1" applyFont="1" applyFill="1" applyAlignment="1">
      <alignment horizontal="center" vertical="center"/>
    </xf>
    <xf numFmtId="164" fontId="4" fillId="16" borderId="10" xfId="0" applyNumberFormat="1" applyFont="1" applyFill="1" applyBorder="1" applyAlignment="1">
      <alignment horizontal="center"/>
    </xf>
    <xf numFmtId="8" fontId="4" fillId="16" borderId="0" xfId="0" applyNumberFormat="1" applyFont="1" applyFill="1" applyAlignment="1">
      <alignment horizontal="center"/>
    </xf>
    <xf numFmtId="8" fontId="4" fillId="16" borderId="14" xfId="0" applyNumberFormat="1" applyFont="1" applyFill="1" applyBorder="1" applyAlignment="1">
      <alignment horizontal="center"/>
    </xf>
    <xf numFmtId="0" fontId="9" fillId="16" borderId="7" xfId="0" applyFont="1" applyFill="1" applyBorder="1" applyAlignment="1">
      <alignment horizontal="center" wrapText="1"/>
    </xf>
    <xf numFmtId="164" fontId="9" fillId="16" borderId="7" xfId="0" applyNumberFormat="1" applyFont="1" applyFill="1" applyBorder="1" applyAlignment="1">
      <alignment horizontal="center" vertical="center"/>
    </xf>
    <xf numFmtId="0" fontId="5" fillId="16" borderId="16" xfId="0" applyFont="1" applyFill="1" applyBorder="1" applyAlignment="1">
      <alignment horizontal="right" wrapText="1"/>
    </xf>
    <xf numFmtId="0" fontId="9" fillId="16" borderId="0" xfId="0" applyFont="1" applyFill="1" applyAlignment="1">
      <alignment horizontal="center" wrapText="1"/>
    </xf>
    <xf numFmtId="164" fontId="9" fillId="16" borderId="0" xfId="0" applyNumberFormat="1" applyFont="1" applyFill="1" applyAlignment="1">
      <alignment horizontal="center"/>
    </xf>
    <xf numFmtId="0" fontId="4" fillId="16" borderId="0" xfId="0" applyFont="1" applyFill="1" applyAlignment="1">
      <alignment horizontal="center"/>
    </xf>
    <xf numFmtId="0" fontId="9" fillId="16" borderId="0" xfId="0" applyFont="1" applyFill="1" applyAlignment="1">
      <alignment horizontal="center"/>
    </xf>
    <xf numFmtId="0" fontId="9" fillId="16" borderId="0" xfId="0" applyFont="1" applyFill="1" applyAlignment="1">
      <alignment horizontal="center" vertical="center"/>
    </xf>
    <xf numFmtId="0" fontId="9" fillId="16" borderId="3" xfId="0" applyFont="1" applyFill="1" applyBorder="1" applyAlignment="1">
      <alignment horizontal="center"/>
    </xf>
    <xf numFmtId="0" fontId="9" fillId="16" borderId="3" xfId="0" applyFont="1" applyFill="1" applyBorder="1" applyAlignment="1">
      <alignment horizontal="center" vertical="center"/>
    </xf>
    <xf numFmtId="0" fontId="14" fillId="16" borderId="9" xfId="0" applyFont="1" applyFill="1" applyBorder="1" applyAlignment="1">
      <alignment horizontal="center" vertical="center" wrapText="1"/>
    </xf>
    <xf numFmtId="0" fontId="14" fillId="16" borderId="0" xfId="0" applyFont="1" applyFill="1" applyAlignment="1">
      <alignment horizontal="center" vertical="center" wrapText="1"/>
    </xf>
    <xf numFmtId="8" fontId="4" fillId="16" borderId="7" xfId="0" applyNumberFormat="1" applyFont="1" applyFill="1" applyBorder="1" applyAlignment="1">
      <alignment horizontal="center"/>
    </xf>
    <xf numFmtId="164" fontId="5" fillId="16" borderId="10" xfId="0" applyNumberFormat="1" applyFont="1" applyFill="1" applyBorder="1" applyAlignment="1">
      <alignment vertical="center"/>
    </xf>
    <xf numFmtId="164" fontId="5" fillId="16" borderId="7" xfId="0" applyNumberFormat="1" applyFont="1" applyFill="1" applyBorder="1" applyAlignment="1">
      <alignment vertical="center"/>
    </xf>
    <xf numFmtId="164" fontId="16" fillId="16" borderId="7" xfId="0" applyNumberFormat="1" applyFont="1" applyFill="1" applyBorder="1"/>
    <xf numFmtId="0" fontId="5" fillId="16" borderId="7" xfId="0" applyFont="1" applyFill="1" applyBorder="1" applyAlignment="1">
      <alignment horizontal="right" wrapText="1"/>
    </xf>
    <xf numFmtId="164" fontId="5" fillId="16" borderId="11" xfId="0" applyNumberFormat="1" applyFont="1" applyFill="1" applyBorder="1" applyAlignment="1">
      <alignment vertical="center"/>
    </xf>
    <xf numFmtId="164" fontId="5" fillId="16" borderId="0" xfId="0" applyNumberFormat="1" applyFont="1" applyFill="1" applyAlignment="1">
      <alignment vertical="center"/>
    </xf>
    <xf numFmtId="164" fontId="16" fillId="16" borderId="0" xfId="0" applyNumberFormat="1" applyFont="1" applyFill="1" applyAlignment="1">
      <alignment horizontal="left" vertical="center"/>
    </xf>
    <xf numFmtId="164" fontId="16" fillId="16" borderId="0" xfId="0" applyNumberFormat="1" applyFont="1" applyFill="1"/>
    <xf numFmtId="164" fontId="21" fillId="16" borderId="0" xfId="0" applyNumberFormat="1" applyFont="1" applyFill="1" applyAlignment="1">
      <alignment horizontal="center" vertical="center"/>
    </xf>
    <xf numFmtId="164" fontId="66" fillId="16" borderId="0" xfId="0" applyNumberFormat="1" applyFont="1" applyFill="1" applyAlignment="1">
      <alignment horizontal="center" vertical="center"/>
    </xf>
    <xf numFmtId="49" fontId="4" fillId="16" borderId="0" xfId="0" applyNumberFormat="1" applyFont="1" applyFill="1"/>
    <xf numFmtId="0" fontId="4" fillId="16" borderId="0" xfId="0" applyFont="1" applyFill="1" applyAlignment="1">
      <alignment horizontal="center" vertical="center" wrapText="1"/>
    </xf>
    <xf numFmtId="0" fontId="4" fillId="16" borderId="13" xfId="0" applyFont="1" applyFill="1" applyBorder="1" applyAlignment="1">
      <alignment horizontal="center" vertical="center" wrapText="1"/>
    </xf>
    <xf numFmtId="0" fontId="5" fillId="16" borderId="10" xfId="0" applyFont="1" applyFill="1" applyBorder="1" applyAlignment="1">
      <alignment vertical="center" wrapText="1"/>
    </xf>
    <xf numFmtId="0" fontId="5" fillId="16" borderId="7" xfId="0" applyFont="1" applyFill="1" applyBorder="1" applyAlignment="1">
      <alignment vertical="center" wrapText="1"/>
    </xf>
    <xf numFmtId="0" fontId="5" fillId="16" borderId="11" xfId="0" applyFont="1" applyFill="1" applyBorder="1" applyAlignment="1">
      <alignment vertical="center" wrapText="1"/>
    </xf>
    <xf numFmtId="0" fontId="5" fillId="16" borderId="0" xfId="0" applyFont="1" applyFill="1" applyAlignment="1">
      <alignment vertical="center" wrapText="1"/>
    </xf>
    <xf numFmtId="0" fontId="5" fillId="16" borderId="0" xfId="0" applyFont="1" applyFill="1" applyAlignment="1">
      <alignment horizontal="center" vertical="center" wrapText="1"/>
    </xf>
    <xf numFmtId="0" fontId="5" fillId="16" borderId="0" xfId="0" applyFont="1" applyFill="1" applyAlignment="1">
      <alignment horizontal="center"/>
    </xf>
    <xf numFmtId="0" fontId="5" fillId="16" borderId="13" xfId="0" applyFont="1" applyFill="1" applyBorder="1" applyAlignment="1">
      <alignment horizontal="center" vertical="center" wrapText="1"/>
    </xf>
    <xf numFmtId="0" fontId="9" fillId="16" borderId="10" xfId="0" applyFont="1" applyFill="1" applyBorder="1" applyAlignment="1">
      <alignment vertical="center" wrapText="1"/>
    </xf>
    <xf numFmtId="0" fontId="9" fillId="16" borderId="7" xfId="0" applyFont="1" applyFill="1" applyBorder="1" applyAlignment="1">
      <alignment vertical="center" wrapText="1"/>
    </xf>
    <xf numFmtId="0" fontId="9" fillId="16" borderId="12" xfId="0" applyFont="1" applyFill="1" applyBorder="1" applyAlignment="1">
      <alignment vertical="center" wrapText="1"/>
    </xf>
    <xf numFmtId="0" fontId="15" fillId="16" borderId="10" xfId="0" applyFont="1" applyFill="1" applyBorder="1" applyAlignment="1">
      <alignment horizontal="left" vertical="center"/>
    </xf>
    <xf numFmtId="0" fontId="15" fillId="16" borderId="7" xfId="0" applyFont="1" applyFill="1" applyBorder="1" applyAlignment="1">
      <alignment vertical="center"/>
    </xf>
    <xf numFmtId="0" fontId="20" fillId="16" borderId="7" xfId="0" applyFont="1" applyFill="1" applyBorder="1" applyAlignment="1">
      <alignment vertical="center"/>
    </xf>
    <xf numFmtId="0" fontId="15" fillId="16" borderId="11" xfId="0" applyFont="1" applyFill="1" applyBorder="1" applyAlignment="1">
      <alignment horizontal="left" vertical="center"/>
    </xf>
    <xf numFmtId="0" fontId="15" fillId="16" borderId="0" xfId="0" applyFont="1" applyFill="1" applyAlignment="1">
      <alignment vertical="center"/>
    </xf>
    <xf numFmtId="0" fontId="4" fillId="16" borderId="0" xfId="0" applyFont="1" applyFill="1"/>
    <xf numFmtId="8" fontId="4" fillId="16" borderId="0" xfId="0" applyNumberFormat="1" applyFont="1" applyFill="1" applyAlignment="1">
      <alignment horizontal="center" wrapText="1"/>
    </xf>
    <xf numFmtId="8" fontId="4" fillId="16" borderId="13" xfId="0" applyNumberFormat="1" applyFont="1" applyFill="1" applyBorder="1" applyAlignment="1">
      <alignment horizontal="center" wrapText="1"/>
    </xf>
    <xf numFmtId="164" fontId="4" fillId="16" borderId="7" xfId="0" applyNumberFormat="1" applyFont="1" applyFill="1" applyBorder="1" applyAlignment="1">
      <alignment horizontal="center"/>
    </xf>
    <xf numFmtId="8" fontId="4" fillId="16" borderId="7" xfId="0" applyNumberFormat="1" applyFont="1" applyFill="1" applyBorder="1" applyAlignment="1">
      <alignment horizontal="center" wrapText="1"/>
    </xf>
    <xf numFmtId="0" fontId="4" fillId="16" borderId="7" xfId="0" applyFont="1" applyFill="1" applyBorder="1"/>
    <xf numFmtId="8" fontId="4" fillId="16" borderId="12" xfId="0" applyNumberFormat="1" applyFont="1" applyFill="1" applyBorder="1" applyAlignment="1">
      <alignment horizontal="center" wrapText="1"/>
    </xf>
    <xf numFmtId="0" fontId="5" fillId="16" borderId="10" xfId="0" applyFont="1" applyFill="1" applyBorder="1"/>
    <xf numFmtId="0" fontId="5" fillId="16" borderId="7" xfId="0" applyFont="1" applyFill="1" applyBorder="1"/>
    <xf numFmtId="0" fontId="5" fillId="16" borderId="11" xfId="0" applyFont="1" applyFill="1" applyBorder="1"/>
    <xf numFmtId="0" fontId="5" fillId="16" borderId="0" xfId="0" applyFont="1" applyFill="1"/>
    <xf numFmtId="0" fontId="14" fillId="16" borderId="11" xfId="0" applyFont="1" applyFill="1" applyBorder="1"/>
    <xf numFmtId="0" fontId="14" fillId="16" borderId="0" xfId="0" applyFont="1" applyFill="1"/>
    <xf numFmtId="164" fontId="9" fillId="16" borderId="0" xfId="0" applyNumberFormat="1" applyFont="1" applyFill="1"/>
    <xf numFmtId="164" fontId="9" fillId="16" borderId="7" xfId="0" applyNumberFormat="1" applyFont="1" applyFill="1" applyBorder="1"/>
    <xf numFmtId="164" fontId="4" fillId="16" borderId="0" xfId="0" applyNumberFormat="1" applyFont="1" applyFill="1"/>
    <xf numFmtId="0" fontId="12" fillId="16" borderId="0" xfId="0" applyFont="1" applyFill="1" applyAlignment="1">
      <alignment horizontal="center"/>
    </xf>
    <xf numFmtId="0" fontId="12" fillId="16" borderId="13" xfId="0" applyFont="1" applyFill="1" applyBorder="1" applyAlignment="1">
      <alignment horizontal="center"/>
    </xf>
    <xf numFmtId="0" fontId="9" fillId="16" borderId="10" xfId="0" applyFont="1" applyFill="1" applyBorder="1" applyAlignment="1">
      <alignment horizontal="center"/>
    </xf>
    <xf numFmtId="164" fontId="9" fillId="16" borderId="7" xfId="0" applyNumberFormat="1" applyFont="1" applyFill="1" applyBorder="1" applyAlignment="1">
      <alignment horizontal="center"/>
    </xf>
    <xf numFmtId="0" fontId="12" fillId="16" borderId="7" xfId="0" applyFont="1" applyFill="1" applyBorder="1" applyAlignment="1">
      <alignment horizontal="center"/>
    </xf>
    <xf numFmtId="0" fontId="12" fillId="16" borderId="12" xfId="0" applyFont="1" applyFill="1" applyBorder="1" applyAlignment="1">
      <alignment horizontal="center"/>
    </xf>
    <xf numFmtId="0" fontId="14" fillId="16" borderId="10" xfId="0" applyFont="1" applyFill="1" applyBorder="1" applyAlignment="1">
      <alignment vertical="center" wrapText="1"/>
    </xf>
    <xf numFmtId="0" fontId="14" fillId="16" borderId="7" xfId="0" applyFont="1" applyFill="1" applyBorder="1" applyAlignment="1">
      <alignment vertical="center" wrapText="1"/>
    </xf>
    <xf numFmtId="0" fontId="21" fillId="16" borderId="7" xfId="0" applyFont="1" applyFill="1" applyBorder="1" applyAlignment="1">
      <alignment vertical="center"/>
    </xf>
    <xf numFmtId="0" fontId="14" fillId="16" borderId="11" xfId="0" applyFont="1" applyFill="1" applyBorder="1" applyAlignment="1">
      <alignment vertical="center" wrapText="1"/>
    </xf>
    <xf numFmtId="0" fontId="14" fillId="16" borderId="0" xfId="0" applyFont="1" applyFill="1" applyAlignment="1">
      <alignment vertical="center" wrapText="1"/>
    </xf>
    <xf numFmtId="8" fontId="4" fillId="16" borderId="13" xfId="0" applyNumberFormat="1" applyFont="1" applyFill="1" applyBorder="1" applyAlignment="1">
      <alignment horizontal="center"/>
    </xf>
    <xf numFmtId="0" fontId="4" fillId="16" borderId="10" xfId="0" applyFont="1" applyFill="1" applyBorder="1" applyAlignment="1">
      <alignment horizontal="center"/>
    </xf>
    <xf numFmtId="0" fontId="4" fillId="16" borderId="7" xfId="0" applyFont="1" applyFill="1" applyBorder="1" applyAlignment="1">
      <alignment horizontal="center"/>
    </xf>
    <xf numFmtId="8" fontId="4" fillId="16" borderId="12" xfId="0" applyNumberFormat="1" applyFont="1" applyFill="1" applyBorder="1" applyAlignment="1">
      <alignment horizontal="center"/>
    </xf>
    <xf numFmtId="164" fontId="4" fillId="16" borderId="12" xfId="0" applyNumberFormat="1" applyFont="1" applyFill="1" applyBorder="1" applyAlignment="1">
      <alignment horizontal="center"/>
    </xf>
    <xf numFmtId="0" fontId="9" fillId="16" borderId="7" xfId="0" applyFont="1" applyFill="1" applyBorder="1" applyAlignment="1">
      <alignment horizontal="center" vertical="center"/>
    </xf>
    <xf numFmtId="0" fontId="21" fillId="16" borderId="7" xfId="0" applyFont="1" applyFill="1" applyBorder="1" applyAlignment="1">
      <alignment vertical="center" wrapText="1"/>
    </xf>
    <xf numFmtId="0" fontId="9" fillId="16" borderId="11" xfId="0" applyFont="1" applyFill="1" applyBorder="1" applyAlignment="1">
      <alignment horizontal="center"/>
    </xf>
    <xf numFmtId="0" fontId="9" fillId="16" borderId="4" xfId="0" applyFont="1" applyFill="1" applyBorder="1"/>
    <xf numFmtId="0" fontId="9" fillId="16" borderId="6" xfId="0" applyFont="1" applyFill="1" applyBorder="1" applyAlignment="1">
      <alignment horizontal="center" vertical="center"/>
    </xf>
    <xf numFmtId="0" fontId="9" fillId="16" borderId="6" xfId="0" applyFont="1" applyFill="1" applyBorder="1"/>
    <xf numFmtId="0" fontId="9" fillId="16" borderId="5" xfId="0" applyFont="1" applyFill="1" applyBorder="1"/>
    <xf numFmtId="0" fontId="14" fillId="16" borderId="6" xfId="0" applyFont="1" applyFill="1" applyBorder="1"/>
    <xf numFmtId="0" fontId="36" fillId="16" borderId="16" xfId="0" applyFont="1" applyFill="1" applyBorder="1"/>
    <xf numFmtId="0" fontId="4" fillId="16" borderId="16" xfId="0" applyFont="1" applyFill="1" applyBorder="1" applyAlignment="1">
      <alignment horizontal="center" vertical="center"/>
    </xf>
    <xf numFmtId="0" fontId="4" fillId="16" borderId="16" xfId="0" applyFont="1" applyFill="1" applyBorder="1"/>
    <xf numFmtId="0" fontId="4" fillId="16" borderId="16" xfId="0" applyFont="1" applyFill="1" applyBorder="1" applyAlignment="1">
      <alignment horizontal="center"/>
    </xf>
    <xf numFmtId="0" fontId="4" fillId="16" borderId="31" xfId="0" applyFont="1" applyFill="1" applyBorder="1" applyAlignment="1">
      <alignment horizontal="center"/>
    </xf>
    <xf numFmtId="0" fontId="36" fillId="16" borderId="0" xfId="0" applyFont="1" applyFill="1"/>
    <xf numFmtId="0" fontId="4" fillId="16" borderId="0" xfId="0" applyFont="1" applyFill="1" applyAlignment="1">
      <alignment horizontal="center" vertical="center"/>
    </xf>
    <xf numFmtId="0" fontId="4" fillId="16" borderId="28" xfId="0" applyFont="1" applyFill="1" applyBorder="1" applyAlignment="1">
      <alignment horizontal="center"/>
    </xf>
    <xf numFmtId="0" fontId="36" fillId="16" borderId="43" xfId="0" applyFont="1" applyFill="1" applyBorder="1"/>
    <xf numFmtId="0" fontId="36" fillId="16" borderId="29" xfId="0" applyFont="1" applyFill="1" applyBorder="1"/>
    <xf numFmtId="0" fontId="4" fillId="16" borderId="29" xfId="0" applyFont="1" applyFill="1" applyBorder="1" applyAlignment="1">
      <alignment horizontal="center" vertical="center"/>
    </xf>
    <xf numFmtId="0" fontId="4" fillId="16" borderId="29" xfId="0" applyFont="1" applyFill="1" applyBorder="1"/>
    <xf numFmtId="0" fontId="4" fillId="16" borderId="29" xfId="0" applyFont="1" applyFill="1" applyBorder="1" applyAlignment="1">
      <alignment horizontal="center"/>
    </xf>
    <xf numFmtId="0" fontId="4" fillId="16" borderId="30" xfId="0" applyFont="1" applyFill="1" applyBorder="1" applyAlignment="1">
      <alignment horizontal="center"/>
    </xf>
    <xf numFmtId="0" fontId="5" fillId="16" borderId="5" xfId="0" applyFont="1" applyFill="1" applyBorder="1" applyAlignment="1">
      <alignment horizontal="right" vertical="center" wrapText="1"/>
    </xf>
    <xf numFmtId="0" fontId="5" fillId="16" borderId="7" xfId="0" applyFont="1" applyFill="1" applyBorder="1" applyAlignment="1">
      <alignment horizontal="right" vertical="center" wrapText="1"/>
    </xf>
    <xf numFmtId="0" fontId="0" fillId="16" borderId="0" xfId="0" applyFill="1"/>
    <xf numFmtId="164" fontId="33" fillId="16" borderId="1" xfId="0" applyNumberFormat="1" applyFont="1" applyFill="1" applyBorder="1" applyAlignment="1">
      <alignment horizontal="center"/>
    </xf>
    <xf numFmtId="0" fontId="9" fillId="0" borderId="46" xfId="0" applyFont="1" applyBorder="1"/>
    <xf numFmtId="0" fontId="9" fillId="0" borderId="26" xfId="0" applyFont="1" applyBorder="1"/>
    <xf numFmtId="6" fontId="35" fillId="5" borderId="0" xfId="0" applyNumberFormat="1" applyFont="1" applyFill="1" applyAlignment="1">
      <alignment vertical="center"/>
    </xf>
    <xf numFmtId="0" fontId="35" fillId="5" borderId="0" xfId="0" applyFont="1" applyFill="1" applyAlignment="1">
      <alignment horizontal="right" vertical="center"/>
    </xf>
    <xf numFmtId="0" fontId="31" fillId="5" borderId="13" xfId="0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5" fillId="5" borderId="0" xfId="0" applyFont="1" applyFill="1" applyAlignment="1">
      <alignment horizontal="center"/>
    </xf>
    <xf numFmtId="0" fontId="9" fillId="17" borderId="0" xfId="0" applyFont="1" applyFill="1"/>
    <xf numFmtId="0" fontId="9" fillId="17" borderId="0" xfId="0" applyFont="1" applyFill="1" applyAlignment="1">
      <alignment horizontal="center" vertical="center"/>
    </xf>
    <xf numFmtId="0" fontId="9" fillId="17" borderId="0" xfId="0" applyFont="1" applyFill="1" applyAlignment="1">
      <alignment horizontal="center"/>
    </xf>
    <xf numFmtId="0" fontId="4" fillId="17" borderId="0" xfId="0" applyFont="1" applyFill="1" applyAlignment="1">
      <alignment horizontal="center"/>
    </xf>
    <xf numFmtId="0" fontId="4" fillId="17" borderId="0" xfId="0" applyFont="1" applyFill="1"/>
    <xf numFmtId="0" fontId="9" fillId="17" borderId="28" xfId="0" applyFont="1" applyFill="1" applyBorder="1"/>
    <xf numFmtId="0" fontId="4" fillId="17" borderId="28" xfId="0" applyFont="1" applyFill="1" applyBorder="1"/>
    <xf numFmtId="0" fontId="9" fillId="17" borderId="0" xfId="0" applyFont="1" applyFill="1" applyAlignment="1">
      <alignment vertical="center"/>
    </xf>
    <xf numFmtId="0" fontId="28" fillId="17" borderId="0" xfId="0" applyFont="1" applyFill="1" applyAlignment="1">
      <alignment horizontal="center" vertical="center"/>
    </xf>
    <xf numFmtId="0" fontId="9" fillId="17" borderId="0" xfId="0" applyFont="1" applyFill="1" applyAlignment="1">
      <alignment wrapText="1"/>
    </xf>
    <xf numFmtId="0" fontId="9" fillId="17" borderId="0" xfId="0" applyFont="1" applyFill="1" applyAlignment="1">
      <alignment vertical="center" wrapText="1"/>
    </xf>
    <xf numFmtId="0" fontId="9" fillId="17" borderId="3" xfId="0" applyFont="1" applyFill="1" applyBorder="1"/>
    <xf numFmtId="0" fontId="5" fillId="17" borderId="0" xfId="0" applyFont="1" applyFill="1"/>
    <xf numFmtId="164" fontId="9" fillId="17" borderId="0" xfId="0" applyNumberFormat="1" applyFont="1" applyFill="1" applyAlignment="1">
      <alignment horizontal="center"/>
    </xf>
    <xf numFmtId="164" fontId="9" fillId="17" borderId="0" xfId="0" applyNumberFormat="1" applyFont="1" applyFill="1"/>
    <xf numFmtId="8" fontId="9" fillId="17" borderId="0" xfId="0" applyNumberFormat="1" applyFont="1" applyFill="1"/>
    <xf numFmtId="6" fontId="9" fillId="17" borderId="0" xfId="0" applyNumberFormat="1" applyFont="1" applyFill="1"/>
    <xf numFmtId="0" fontId="9" fillId="17" borderId="0" xfId="0" applyFont="1" applyFill="1" applyAlignment="1">
      <alignment horizontal="left"/>
    </xf>
    <xf numFmtId="8" fontId="9" fillId="17" borderId="0" xfId="0" applyNumberFormat="1" applyFont="1" applyFill="1" applyAlignment="1">
      <alignment horizontal="left"/>
    </xf>
    <xf numFmtId="0" fontId="9" fillId="17" borderId="28" xfId="0" applyFont="1" applyFill="1" applyBorder="1" applyAlignment="1">
      <alignment wrapText="1"/>
    </xf>
    <xf numFmtId="0" fontId="9" fillId="17" borderId="45" xfId="0" applyFont="1" applyFill="1" applyBorder="1"/>
    <xf numFmtId="0" fontId="9" fillId="17" borderId="28" xfId="0" applyFont="1" applyFill="1" applyBorder="1" applyAlignment="1">
      <alignment vertical="center"/>
    </xf>
    <xf numFmtId="0" fontId="5" fillId="17" borderId="28" xfId="0" applyFont="1" applyFill="1" applyBorder="1"/>
    <xf numFmtId="0" fontId="17" fillId="17" borderId="0" xfId="0" quotePrefix="1" applyFont="1" applyFill="1"/>
    <xf numFmtId="0" fontId="9" fillId="17" borderId="29" xfId="0" applyFont="1" applyFill="1" applyBorder="1"/>
    <xf numFmtId="0" fontId="71" fillId="15" borderId="7" xfId="0" applyFont="1" applyFill="1" applyBorder="1" applyAlignment="1">
      <alignment horizontal="right" vertical="top" wrapText="1"/>
    </xf>
    <xf numFmtId="0" fontId="72" fillId="15" borderId="0" xfId="0" applyFont="1" applyFill="1" applyAlignment="1">
      <alignment horizontal="left" vertical="top" wrapText="1"/>
    </xf>
    <xf numFmtId="0" fontId="36" fillId="4" borderId="13" xfId="0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60" fillId="16" borderId="0" xfId="0" applyFont="1" applyFill="1" applyAlignment="1">
      <alignment horizontal="center" vertical="center" wrapText="1"/>
    </xf>
    <xf numFmtId="0" fontId="60" fillId="16" borderId="14" xfId="0" applyFont="1" applyFill="1" applyBorder="1" applyAlignment="1">
      <alignment horizontal="center" vertical="center" wrapText="1"/>
    </xf>
    <xf numFmtId="0" fontId="14" fillId="8" borderId="15" xfId="0" applyFont="1" applyFill="1" applyBorder="1" applyAlignment="1">
      <alignment horizontal="center" vertical="center"/>
    </xf>
    <xf numFmtId="49" fontId="14" fillId="4" borderId="12" xfId="0" applyNumberFormat="1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vertical="top"/>
    </xf>
    <xf numFmtId="0" fontId="5" fillId="16" borderId="0" xfId="0" applyFont="1" applyFill="1" applyAlignment="1">
      <alignment vertical="top"/>
    </xf>
    <xf numFmtId="0" fontId="19" fillId="16" borderId="11" xfId="0" applyFont="1" applyFill="1" applyBorder="1" applyAlignment="1">
      <alignment horizontal="left" vertical="center"/>
    </xf>
    <xf numFmtId="164" fontId="14" fillId="16" borderId="11" xfId="0" applyNumberFormat="1" applyFont="1" applyFill="1" applyBorder="1" applyAlignment="1">
      <alignment horizontal="center" vertical="center"/>
    </xf>
    <xf numFmtId="0" fontId="5" fillId="16" borderId="11" xfId="0" applyFont="1" applyFill="1" applyBorder="1" applyAlignment="1">
      <alignment vertical="center"/>
    </xf>
    <xf numFmtId="0" fontId="5" fillId="16" borderId="0" xfId="0" applyFont="1" applyFill="1" applyAlignment="1">
      <alignment vertical="center"/>
    </xf>
    <xf numFmtId="164" fontId="33" fillId="5" borderId="1" xfId="3" applyNumberFormat="1" applyFont="1" applyFill="1" applyBorder="1" applyAlignment="1" applyProtection="1">
      <alignment horizontal="center"/>
    </xf>
    <xf numFmtId="0" fontId="33" fillId="0" borderId="0" xfId="0" applyFont="1"/>
    <xf numFmtId="0" fontId="46" fillId="0" borderId="0" xfId="0" applyFont="1"/>
    <xf numFmtId="0" fontId="33" fillId="13" borderId="0" xfId="0" applyFont="1" applyFill="1"/>
    <xf numFmtId="0" fontId="46" fillId="13" borderId="0" xfId="0" applyFont="1" applyFill="1"/>
    <xf numFmtId="0" fontId="33" fillId="0" borderId="0" xfId="5" applyFont="1" applyAlignment="1">
      <alignment horizontal="right"/>
    </xf>
    <xf numFmtId="0" fontId="25" fillId="10" borderId="6" xfId="0" applyFont="1" applyFill="1" applyBorder="1" applyAlignment="1" applyProtection="1">
      <alignment horizontal="center" vertical="center"/>
      <protection locked="0"/>
    </xf>
    <xf numFmtId="0" fontId="25" fillId="10" borderId="5" xfId="0" applyFont="1" applyFill="1" applyBorder="1" applyAlignment="1" applyProtection="1">
      <alignment horizontal="center" vertical="center"/>
      <protection locked="0"/>
    </xf>
    <xf numFmtId="1" fontId="0" fillId="0" borderId="0" xfId="0" applyNumberFormat="1"/>
    <xf numFmtId="0" fontId="38" fillId="15" borderId="2" xfId="0" applyFont="1" applyFill="1" applyBorder="1" applyAlignment="1">
      <alignment horizontal="center" vertical="center"/>
    </xf>
    <xf numFmtId="0" fontId="40" fillId="13" borderId="1" xfId="0" applyFont="1" applyFill="1" applyBorder="1" applyAlignment="1">
      <alignment horizontal="center" vertical="center"/>
    </xf>
    <xf numFmtId="164" fontId="40" fillId="13" borderId="1" xfId="3" applyNumberFormat="1" applyFont="1" applyFill="1" applyBorder="1" applyAlignment="1" applyProtection="1">
      <alignment horizontal="center" vertical="center"/>
    </xf>
    <xf numFmtId="0" fontId="40" fillId="4" borderId="1" xfId="0" applyFont="1" applyFill="1" applyBorder="1" applyAlignment="1" applyProtection="1">
      <alignment horizontal="center" vertical="center"/>
      <protection locked="0"/>
    </xf>
    <xf numFmtId="0" fontId="14" fillId="17" borderId="0" xfId="0" applyFont="1" applyFill="1"/>
    <xf numFmtId="0" fontId="14" fillId="17" borderId="0" xfId="0" applyFont="1" applyFill="1" applyAlignment="1">
      <alignment horizontal="left"/>
    </xf>
    <xf numFmtId="0" fontId="14" fillId="17" borderId="0" xfId="0" applyFont="1" applyFill="1" applyAlignment="1">
      <alignment wrapText="1"/>
    </xf>
    <xf numFmtId="0" fontId="14" fillId="17" borderId="0" xfId="0" applyFont="1" applyFill="1" applyAlignment="1">
      <alignment vertical="center"/>
    </xf>
    <xf numFmtId="0" fontId="14" fillId="17" borderId="0" xfId="0" applyFont="1" applyFill="1" applyAlignment="1">
      <alignment horizontal="center"/>
    </xf>
    <xf numFmtId="0" fontId="14" fillId="17" borderId="0" xfId="0" applyFont="1" applyFill="1" applyAlignment="1">
      <alignment horizontal="center" wrapText="1"/>
    </xf>
    <xf numFmtId="164" fontId="33" fillId="17" borderId="0" xfId="0" applyNumberFormat="1" applyFont="1" applyFill="1" applyAlignment="1">
      <alignment horizontal="center"/>
    </xf>
    <xf numFmtId="8" fontId="14" fillId="17" borderId="0" xfId="0" applyNumberFormat="1" applyFont="1" applyFill="1" applyAlignment="1">
      <alignment horizontal="center"/>
    </xf>
    <xf numFmtId="8" fontId="14" fillId="17" borderId="0" xfId="0" applyNumberFormat="1" applyFont="1" applyFill="1" applyAlignment="1">
      <alignment horizontal="center" wrapText="1"/>
    </xf>
    <xf numFmtId="1" fontId="33" fillId="17" borderId="0" xfId="0" applyNumberFormat="1" applyFont="1" applyFill="1" applyAlignment="1">
      <alignment horizontal="center"/>
    </xf>
    <xf numFmtId="0" fontId="14" fillId="17" borderId="0" xfId="0" applyFont="1" applyFill="1" applyAlignment="1">
      <alignment vertical="center" wrapText="1"/>
    </xf>
    <xf numFmtId="0" fontId="14" fillId="17" borderId="0" xfId="0" applyFont="1" applyFill="1" applyAlignment="1">
      <alignment horizontal="center" vertical="center" wrapText="1"/>
    </xf>
    <xf numFmtId="0" fontId="74" fillId="17" borderId="0" xfId="0" applyFont="1" applyFill="1" applyAlignment="1">
      <alignment horizontal="center"/>
    </xf>
    <xf numFmtId="0" fontId="10" fillId="17" borderId="0" xfId="0" applyFont="1" applyFill="1"/>
    <xf numFmtId="8" fontId="14" fillId="18" borderId="0" xfId="0" applyNumberFormat="1" applyFont="1" applyFill="1" applyAlignment="1">
      <alignment horizontal="center" wrapText="1"/>
    </xf>
    <xf numFmtId="0" fontId="14" fillId="18" borderId="0" xfId="0" applyFont="1" applyFill="1"/>
    <xf numFmtId="0" fontId="14" fillId="8" borderId="1" xfId="0" applyFont="1" applyFill="1" applyBorder="1" applyAlignment="1">
      <alignment horizontal="center" vertical="center" wrapText="1"/>
    </xf>
    <xf numFmtId="0" fontId="33" fillId="8" borderId="2" xfId="0" applyFont="1" applyFill="1" applyBorder="1" applyAlignment="1" applyProtection="1">
      <alignment horizontal="center" wrapText="1"/>
      <protection locked="0"/>
    </xf>
    <xf numFmtId="0" fontId="33" fillId="8" borderId="1" xfId="0" applyFont="1" applyFill="1" applyBorder="1" applyAlignment="1" applyProtection="1">
      <alignment horizontal="center" wrapText="1"/>
      <protection locked="0"/>
    </xf>
    <xf numFmtId="0" fontId="33" fillId="0" borderId="4" xfId="0" applyFont="1" applyBorder="1" applyAlignment="1">
      <alignment horizontal="center"/>
    </xf>
    <xf numFmtId="0" fontId="33" fillId="0" borderId="6" xfId="0" applyFont="1" applyBorder="1" applyAlignment="1">
      <alignment horizontal="center"/>
    </xf>
    <xf numFmtId="8" fontId="33" fillId="0" borderId="4" xfId="0" applyNumberFormat="1" applyFont="1" applyBorder="1" applyAlignment="1">
      <alignment horizontal="center"/>
    </xf>
    <xf numFmtId="8" fontId="33" fillId="0" borderId="6" xfId="0" applyNumberFormat="1" applyFont="1" applyBorder="1" applyAlignment="1">
      <alignment horizontal="center"/>
    </xf>
    <xf numFmtId="8" fontId="33" fillId="0" borderId="5" xfId="0" applyNumberFormat="1" applyFont="1" applyBorder="1" applyAlignment="1">
      <alignment horizontal="center"/>
    </xf>
    <xf numFmtId="0" fontId="33" fillId="0" borderId="4" xfId="0" applyFont="1" applyBorder="1"/>
    <xf numFmtId="0" fontId="33" fillId="0" borderId="6" xfId="0" applyFont="1" applyBorder="1"/>
    <xf numFmtId="0" fontId="33" fillId="0" borderId="5" xfId="0" applyFont="1" applyBorder="1"/>
    <xf numFmtId="0" fontId="33" fillId="0" borderId="4" xfId="0" applyFont="1" applyBorder="1" applyAlignment="1">
      <alignment horizontal="left"/>
    </xf>
    <xf numFmtId="0" fontId="33" fillId="0" borderId="6" xfId="0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" fontId="14" fillId="17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horizontal="left" vertical="center"/>
    </xf>
    <xf numFmtId="164" fontId="10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164" fontId="29" fillId="0" borderId="0" xfId="0" applyNumberFormat="1" applyFont="1" applyAlignment="1">
      <alignment horizontal="center"/>
    </xf>
    <xf numFmtId="8" fontId="4" fillId="0" borderId="0" xfId="0" applyNumberFormat="1" applyFont="1" applyAlignment="1">
      <alignment horizontal="center"/>
    </xf>
    <xf numFmtId="8" fontId="29" fillId="3" borderId="0" xfId="0" applyNumberFormat="1" applyFont="1" applyFill="1" applyAlignment="1">
      <alignment horizontal="center"/>
    </xf>
    <xf numFmtId="8" fontId="33" fillId="0" borderId="4" xfId="0" applyNumberFormat="1" applyFont="1" applyBorder="1"/>
    <xf numFmtId="8" fontId="33" fillId="0" borderId="5" xfId="0" applyNumberFormat="1" applyFont="1" applyBorder="1"/>
    <xf numFmtId="0" fontId="33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wrapText="1"/>
    </xf>
    <xf numFmtId="164" fontId="33" fillId="0" borderId="4" xfId="0" applyNumberFormat="1" applyFont="1" applyBorder="1" applyAlignment="1">
      <alignment horizontal="center"/>
    </xf>
    <xf numFmtId="0" fontId="33" fillId="8" borderId="5" xfId="0" applyFont="1" applyFill="1" applyBorder="1" applyAlignment="1" applyProtection="1">
      <alignment horizontal="center"/>
      <protection locked="0"/>
    </xf>
    <xf numFmtId="0" fontId="33" fillId="0" borderId="9" xfId="0" applyFont="1" applyBorder="1" applyAlignment="1">
      <alignment horizontal="center"/>
    </xf>
    <xf numFmtId="0" fontId="33" fillId="0" borderId="8" xfId="0" applyFont="1" applyBorder="1"/>
    <xf numFmtId="0" fontId="9" fillId="13" borderId="4" xfId="0" applyFont="1" applyFill="1" applyBorder="1"/>
    <xf numFmtId="0" fontId="9" fillId="13" borderId="6" xfId="0" applyFont="1" applyFill="1" applyBorder="1"/>
    <xf numFmtId="0" fontId="33" fillId="0" borderId="10" xfId="0" applyFont="1" applyBorder="1" applyAlignment="1">
      <alignment horizontal="center"/>
    </xf>
    <xf numFmtId="0" fontId="9" fillId="13" borderId="10" xfId="0" applyFont="1" applyFill="1" applyBorder="1"/>
    <xf numFmtId="0" fontId="9" fillId="13" borderId="7" xfId="0" applyFont="1" applyFill="1" applyBorder="1"/>
    <xf numFmtId="0" fontId="33" fillId="0" borderId="12" xfId="0" applyFont="1" applyBorder="1"/>
    <xf numFmtId="0" fontId="9" fillId="13" borderId="9" xfId="0" applyFont="1" applyFill="1" applyBorder="1"/>
    <xf numFmtId="0" fontId="9" fillId="13" borderId="3" xfId="0" applyFont="1" applyFill="1" applyBorder="1"/>
    <xf numFmtId="0" fontId="9" fillId="13" borderId="0" xfId="0" applyFont="1" applyFill="1"/>
    <xf numFmtId="0" fontId="33" fillId="0" borderId="7" xfId="0" applyFont="1" applyBorder="1" applyAlignment="1">
      <alignment horizontal="center"/>
    </xf>
    <xf numFmtId="0" fontId="9" fillId="13" borderId="11" xfId="0" applyFont="1" applyFill="1" applyBorder="1"/>
    <xf numFmtId="0" fontId="33" fillId="0" borderId="13" xfId="0" applyFont="1" applyBorder="1"/>
    <xf numFmtId="0" fontId="33" fillId="0" borderId="10" xfId="0" applyFont="1" applyBorder="1"/>
    <xf numFmtId="0" fontId="33" fillId="0" borderId="7" xfId="0" applyFont="1" applyBorder="1"/>
    <xf numFmtId="0" fontId="33" fillId="0" borderId="9" xfId="0" applyFont="1" applyBorder="1"/>
    <xf numFmtId="0" fontId="33" fillId="0" borderId="3" xfId="0" applyFont="1" applyBorder="1"/>
    <xf numFmtId="0" fontId="56" fillId="0" borderId="4" xfId="0" applyFont="1" applyBorder="1" applyAlignment="1">
      <alignment horizontal="center"/>
    </xf>
    <xf numFmtId="0" fontId="13" fillId="16" borderId="0" xfId="0" applyFont="1" applyFill="1" applyAlignment="1">
      <alignment horizontal="center"/>
    </xf>
    <xf numFmtId="0" fontId="32" fillId="16" borderId="7" xfId="0" applyFont="1" applyFill="1" applyBorder="1" applyAlignment="1">
      <alignment horizontal="center"/>
    </xf>
    <xf numFmtId="0" fontId="14" fillId="16" borderId="0" xfId="0" applyFont="1" applyFill="1" applyAlignment="1">
      <alignment horizontal="center" wrapText="1"/>
    </xf>
    <xf numFmtId="49" fontId="77" fillId="19" borderId="12" xfId="0" applyNumberFormat="1" applyFont="1" applyFill="1" applyBorder="1" applyAlignment="1">
      <alignment horizontal="center" vertical="center" wrapText="1"/>
    </xf>
    <xf numFmtId="0" fontId="33" fillId="19" borderId="1" xfId="0" applyFont="1" applyFill="1" applyBorder="1" applyAlignment="1" applyProtection="1">
      <alignment horizontal="center"/>
      <protection locked="0"/>
    </xf>
    <xf numFmtId="0" fontId="33" fillId="4" borderId="4" xfId="0" applyFont="1" applyFill="1" applyBorder="1" applyAlignment="1" applyProtection="1">
      <alignment horizontal="center"/>
      <protection locked="0"/>
    </xf>
    <xf numFmtId="0" fontId="33" fillId="4" borderId="5" xfId="0" applyFont="1" applyFill="1" applyBorder="1" applyAlignment="1" applyProtection="1">
      <alignment horizontal="center"/>
      <protection locked="0"/>
    </xf>
    <xf numFmtId="0" fontId="78" fillId="19" borderId="1" xfId="0" applyFont="1" applyFill="1" applyBorder="1" applyAlignment="1" applyProtection="1">
      <alignment horizontal="center"/>
      <protection locked="0"/>
    </xf>
    <xf numFmtId="1" fontId="33" fillId="19" borderId="1" xfId="0" applyNumberFormat="1" applyFont="1" applyFill="1" applyBorder="1" applyAlignment="1" applyProtection="1">
      <alignment horizontal="center"/>
      <protection locked="0"/>
    </xf>
    <xf numFmtId="49" fontId="19" fillId="19" borderId="12" xfId="0" applyNumberFormat="1" applyFont="1" applyFill="1" applyBorder="1" applyAlignment="1">
      <alignment horizontal="center" vertical="center" wrapText="1"/>
    </xf>
    <xf numFmtId="0" fontId="46" fillId="19" borderId="1" xfId="0" applyFont="1" applyFill="1" applyBorder="1" applyAlignment="1" applyProtection="1">
      <alignment horizontal="center"/>
      <protection locked="0"/>
    </xf>
    <xf numFmtId="1" fontId="46" fillId="19" borderId="1" xfId="0" applyNumberFormat="1" applyFont="1" applyFill="1" applyBorder="1" applyAlignment="1" applyProtection="1">
      <alignment horizontal="center" wrapText="1"/>
      <protection locked="0"/>
    </xf>
    <xf numFmtId="0" fontId="57" fillId="11" borderId="0" xfId="0" applyFont="1" applyFill="1" applyAlignment="1">
      <alignment vertical="center"/>
    </xf>
    <xf numFmtId="0" fontId="79" fillId="3" borderId="0" xfId="0" applyFont="1" applyFill="1" applyAlignment="1">
      <alignment horizontal="center"/>
    </xf>
    <xf numFmtId="1" fontId="46" fillId="19" borderId="1" xfId="4" applyNumberFormat="1" applyFont="1" applyFill="1" applyBorder="1" applyAlignment="1" applyProtection="1">
      <alignment horizontal="center" vertical="center" wrapText="1"/>
      <protection locked="0"/>
    </xf>
    <xf numFmtId="0" fontId="5" fillId="13" borderId="6" xfId="0" applyFont="1" applyFill="1" applyBorder="1"/>
    <xf numFmtId="0" fontId="36" fillId="0" borderId="5" xfId="0" applyFont="1" applyBorder="1"/>
    <xf numFmtId="0" fontId="82" fillId="0" borderId="7" xfId="0" applyFont="1" applyBorder="1" applyAlignment="1">
      <alignment horizontal="center"/>
    </xf>
    <xf numFmtId="0" fontId="82" fillId="0" borderId="6" xfId="0" applyFont="1" applyBorder="1" applyAlignment="1">
      <alignment horizontal="center"/>
    </xf>
    <xf numFmtId="0" fontId="82" fillId="0" borderId="11" xfId="0" applyFont="1" applyBorder="1" applyAlignment="1">
      <alignment horizontal="center"/>
    </xf>
    <xf numFmtId="0" fontId="82" fillId="0" borderId="9" xfId="0" applyFont="1" applyBorder="1" applyAlignment="1">
      <alignment horizontal="center"/>
    </xf>
    <xf numFmtId="0" fontId="82" fillId="0" borderId="4" xfId="0" applyFont="1" applyBorder="1" applyAlignment="1">
      <alignment horizontal="center"/>
    </xf>
    <xf numFmtId="0" fontId="82" fillId="0" borderId="10" xfId="0" applyFont="1" applyBorder="1" applyAlignment="1">
      <alignment horizontal="center"/>
    </xf>
    <xf numFmtId="0" fontId="84" fillId="0" borderId="4" xfId="0" applyFont="1" applyBorder="1" applyAlignment="1">
      <alignment horizontal="center"/>
    </xf>
    <xf numFmtId="0" fontId="84" fillId="0" borderId="6" xfId="0" applyFont="1" applyBorder="1" applyAlignment="1">
      <alignment horizontal="center"/>
    </xf>
    <xf numFmtId="164" fontId="85" fillId="16" borderId="0" xfId="0" applyNumberFormat="1" applyFont="1" applyFill="1" applyAlignment="1">
      <alignment horizontal="center" vertical="center"/>
    </xf>
    <xf numFmtId="0" fontId="85" fillId="16" borderId="16" xfId="0" applyFont="1" applyFill="1" applyBorder="1" applyAlignment="1">
      <alignment horizontal="right" wrapText="1"/>
    </xf>
    <xf numFmtId="0" fontId="84" fillId="0" borderId="10" xfId="0" applyFont="1" applyBorder="1" applyAlignment="1">
      <alignment horizontal="center"/>
    </xf>
    <xf numFmtId="0" fontId="83" fillId="0" borderId="4" xfId="0" applyFont="1" applyBorder="1" applyAlignment="1">
      <alignment horizontal="center"/>
    </xf>
    <xf numFmtId="0" fontId="83" fillId="0" borderId="9" xfId="0" applyFont="1" applyBorder="1" applyAlignment="1">
      <alignment horizontal="center"/>
    </xf>
    <xf numFmtId="0" fontId="33" fillId="4" borderId="4" xfId="0" applyFont="1" applyFill="1" applyBorder="1" applyAlignment="1" applyProtection="1">
      <alignment horizontal="center"/>
      <protection locked="0"/>
    </xf>
    <xf numFmtId="0" fontId="33" fillId="4" borderId="5" xfId="0" applyFont="1" applyFill="1" applyBorder="1" applyAlignment="1" applyProtection="1">
      <alignment horizontal="center"/>
      <protection locked="0"/>
    </xf>
    <xf numFmtId="0" fontId="9" fillId="11" borderId="7" xfId="0" applyFont="1" applyFill="1" applyBorder="1" applyAlignment="1">
      <alignment horizontal="center" vertical="center"/>
    </xf>
    <xf numFmtId="0" fontId="9" fillId="11" borderId="35" xfId="0" applyFont="1" applyFill="1" applyBorder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165" fontId="36" fillId="5" borderId="4" xfId="0" applyNumberFormat="1" applyFont="1" applyFill="1" applyBorder="1" applyAlignment="1">
      <alignment horizontal="center" vertical="center"/>
    </xf>
    <xf numFmtId="165" fontId="36" fillId="5" borderId="6" xfId="0" applyNumberFormat="1" applyFont="1" applyFill="1" applyBorder="1" applyAlignment="1">
      <alignment horizontal="center" vertical="center"/>
    </xf>
    <xf numFmtId="165" fontId="36" fillId="5" borderId="10" xfId="0" applyNumberFormat="1" applyFont="1" applyFill="1" applyBorder="1" applyAlignment="1">
      <alignment horizontal="center" vertical="top"/>
    </xf>
    <xf numFmtId="165" fontId="36" fillId="5" borderId="7" xfId="0" applyNumberFormat="1" applyFont="1" applyFill="1" applyBorder="1" applyAlignment="1">
      <alignment horizontal="center" vertical="top"/>
    </xf>
    <xf numFmtId="49" fontId="14" fillId="4" borderId="9" xfId="0" applyNumberFormat="1" applyFont="1" applyFill="1" applyBorder="1" applyAlignment="1">
      <alignment horizontal="center" vertical="center" wrapText="1"/>
    </xf>
    <xf numFmtId="49" fontId="14" fillId="4" borderId="3" xfId="0" applyNumberFormat="1" applyFont="1" applyFill="1" applyBorder="1" applyAlignment="1">
      <alignment horizontal="center" vertical="center" wrapText="1"/>
    </xf>
    <xf numFmtId="0" fontId="83" fillId="0" borderId="4" xfId="0" applyFont="1" applyBorder="1" applyAlignment="1">
      <alignment horizontal="center"/>
    </xf>
    <xf numFmtId="0" fontId="83" fillId="0" borderId="6" xfId="0" applyFont="1" applyBorder="1" applyAlignment="1">
      <alignment horizontal="center"/>
    </xf>
    <xf numFmtId="0" fontId="83" fillId="0" borderId="5" xfId="0" applyFont="1" applyBorder="1" applyAlignment="1">
      <alignment horizontal="center"/>
    </xf>
    <xf numFmtId="0" fontId="84" fillId="0" borderId="1" xfId="0" applyFont="1" applyBorder="1" applyAlignment="1">
      <alignment horizontal="center"/>
    </xf>
    <xf numFmtId="165" fontId="36" fillId="5" borderId="23" xfId="0" applyNumberFormat="1" applyFont="1" applyFill="1" applyBorder="1" applyAlignment="1">
      <alignment horizontal="center" vertical="top"/>
    </xf>
    <xf numFmtId="165" fontId="36" fillId="5" borderId="24" xfId="0" applyNumberFormat="1" applyFont="1" applyFill="1" applyBorder="1" applyAlignment="1">
      <alignment horizontal="center" vertical="top"/>
    </xf>
    <xf numFmtId="0" fontId="81" fillId="19" borderId="4" xfId="0" applyFont="1" applyFill="1" applyBorder="1" applyAlignment="1">
      <alignment horizontal="center"/>
    </xf>
    <xf numFmtId="0" fontId="81" fillId="19" borderId="6" xfId="0" applyFont="1" applyFill="1" applyBorder="1" applyAlignment="1">
      <alignment horizontal="center"/>
    </xf>
    <xf numFmtId="0" fontId="81" fillId="19" borderId="5" xfId="0" applyFont="1" applyFill="1" applyBorder="1" applyAlignment="1">
      <alignment horizontal="center"/>
    </xf>
    <xf numFmtId="0" fontId="33" fillId="3" borderId="9" xfId="0" applyFont="1" applyFill="1" applyBorder="1" applyAlignment="1">
      <alignment horizontal="center" wrapText="1"/>
    </xf>
    <xf numFmtId="0" fontId="33" fillId="3" borderId="8" xfId="0" applyFont="1" applyFill="1" applyBorder="1" applyAlignment="1">
      <alignment horizontal="center" wrapText="1"/>
    </xf>
    <xf numFmtId="0" fontId="33" fillId="3" borderId="4" xfId="0" applyFont="1" applyFill="1" applyBorder="1" applyAlignment="1">
      <alignment horizontal="center" wrapText="1"/>
    </xf>
    <xf numFmtId="0" fontId="33" fillId="3" borderId="5" xfId="0" applyFont="1" applyFill="1" applyBorder="1" applyAlignment="1">
      <alignment horizontal="center" wrapText="1"/>
    </xf>
    <xf numFmtId="0" fontId="33" fillId="4" borderId="47" xfId="0" applyFont="1" applyFill="1" applyBorder="1" applyAlignment="1" applyProtection="1">
      <alignment horizontal="center"/>
      <protection locked="0"/>
    </xf>
    <xf numFmtId="0" fontId="33" fillId="4" borderId="48" xfId="0" applyFont="1" applyFill="1" applyBorder="1" applyAlignment="1" applyProtection="1">
      <alignment horizontal="center"/>
      <protection locked="0"/>
    </xf>
    <xf numFmtId="0" fontId="84" fillId="0" borderId="4" xfId="0" applyFont="1" applyBorder="1" applyAlignment="1">
      <alignment horizontal="center"/>
    </xf>
    <xf numFmtId="0" fontId="84" fillId="0" borderId="6" xfId="0" applyFont="1" applyBorder="1" applyAlignment="1">
      <alignment horizontal="center"/>
    </xf>
    <xf numFmtId="0" fontId="84" fillId="0" borderId="5" xfId="0" applyFont="1" applyBorder="1" applyAlignment="1">
      <alignment horizontal="center"/>
    </xf>
    <xf numFmtId="0" fontId="54" fillId="4" borderId="15" xfId="0" applyFont="1" applyFill="1" applyBorder="1" applyAlignment="1" applyProtection="1">
      <alignment horizontal="center" vertical="center"/>
      <protection locked="0"/>
    </xf>
    <xf numFmtId="0" fontId="54" fillId="4" borderId="2" xfId="0" applyFont="1" applyFill="1" applyBorder="1" applyAlignment="1" applyProtection="1">
      <alignment horizontal="center" vertical="center"/>
      <protection locked="0"/>
    </xf>
    <xf numFmtId="49" fontId="14" fillId="4" borderId="9" xfId="0" applyNumberFormat="1" applyFont="1" applyFill="1" applyBorder="1" applyAlignment="1">
      <alignment horizontal="center" wrapText="1"/>
    </xf>
    <xf numFmtId="49" fontId="14" fillId="4" borderId="3" xfId="0" applyNumberFormat="1" applyFont="1" applyFill="1" applyBorder="1" applyAlignment="1">
      <alignment horizontal="center" wrapText="1"/>
    </xf>
    <xf numFmtId="49" fontId="14" fillId="4" borderId="8" xfId="0" applyNumberFormat="1" applyFont="1" applyFill="1" applyBorder="1" applyAlignment="1">
      <alignment horizontal="center" wrapText="1"/>
    </xf>
    <xf numFmtId="0" fontId="23" fillId="4" borderId="4" xfId="0" applyFont="1" applyFill="1" applyBorder="1" applyAlignment="1" applyProtection="1">
      <alignment horizontal="center"/>
      <protection locked="0"/>
    </xf>
    <xf numFmtId="0" fontId="23" fillId="4" borderId="6" xfId="0" applyFont="1" applyFill="1" applyBorder="1" applyAlignment="1" applyProtection="1">
      <alignment horizontal="center"/>
      <protection locked="0"/>
    </xf>
    <xf numFmtId="0" fontId="23" fillId="4" borderId="5" xfId="0" applyFont="1" applyFill="1" applyBorder="1" applyAlignment="1" applyProtection="1">
      <alignment horizontal="center"/>
      <protection locked="0"/>
    </xf>
    <xf numFmtId="0" fontId="63" fillId="16" borderId="0" xfId="0" applyFont="1" applyFill="1" applyAlignment="1">
      <alignment horizontal="center" wrapText="1"/>
    </xf>
    <xf numFmtId="0" fontId="39" fillId="13" borderId="6" xfId="0" applyFont="1" applyFill="1" applyBorder="1" applyAlignment="1">
      <alignment horizontal="center" vertical="center"/>
    </xf>
    <xf numFmtId="0" fontId="39" fillId="13" borderId="5" xfId="0" applyFont="1" applyFill="1" applyBorder="1" applyAlignment="1">
      <alignment horizontal="center" vertical="center"/>
    </xf>
    <xf numFmtId="0" fontId="24" fillId="16" borderId="0" xfId="3" applyNumberFormat="1" applyFont="1" applyFill="1" applyBorder="1" applyAlignment="1" applyProtection="1">
      <alignment horizontal="center" vertical="center" wrapText="1"/>
    </xf>
    <xf numFmtId="0" fontId="24" fillId="16" borderId="13" xfId="3" applyNumberFormat="1" applyFont="1" applyFill="1" applyBorder="1" applyAlignment="1" applyProtection="1">
      <alignment horizontal="center" vertical="center" wrapText="1"/>
    </xf>
    <xf numFmtId="165" fontId="24" fillId="16" borderId="7" xfId="3" applyNumberFormat="1" applyFont="1" applyFill="1" applyBorder="1" applyAlignment="1" applyProtection="1">
      <alignment horizontal="center" vertical="center" wrapText="1"/>
    </xf>
    <xf numFmtId="0" fontId="24" fillId="16" borderId="12" xfId="3" applyNumberFormat="1" applyFont="1" applyFill="1" applyBorder="1" applyAlignment="1" applyProtection="1">
      <alignment horizontal="center" vertical="center" wrapText="1"/>
    </xf>
    <xf numFmtId="0" fontId="31" fillId="16" borderId="10" xfId="0" applyFont="1" applyFill="1" applyBorder="1" applyAlignment="1">
      <alignment horizontal="right" vertical="center"/>
    </xf>
    <xf numFmtId="0" fontId="31" fillId="16" borderId="7" xfId="0" applyFont="1" applyFill="1" applyBorder="1" applyAlignment="1">
      <alignment horizontal="right" vertical="center"/>
    </xf>
    <xf numFmtId="0" fontId="31" fillId="16" borderId="11" xfId="0" applyFont="1" applyFill="1" applyBorder="1" applyAlignment="1">
      <alignment horizontal="right" vertical="center" wrapText="1"/>
    </xf>
    <xf numFmtId="0" fontId="31" fillId="16" borderId="0" xfId="0" applyFont="1" applyFill="1" applyAlignment="1">
      <alignment horizontal="right" vertical="center" wrapText="1"/>
    </xf>
    <xf numFmtId="0" fontId="82" fillId="0" borderId="4" xfId="0" applyFont="1" applyBorder="1" applyAlignment="1">
      <alignment horizontal="center"/>
    </xf>
    <xf numFmtId="0" fontId="82" fillId="0" borderId="6" xfId="0" applyFont="1" applyBorder="1" applyAlignment="1">
      <alignment horizontal="center"/>
    </xf>
    <xf numFmtId="0" fontId="82" fillId="0" borderId="5" xfId="0" applyFont="1" applyBorder="1" applyAlignment="1">
      <alignment horizontal="center"/>
    </xf>
    <xf numFmtId="8" fontId="33" fillId="0" borderId="37" xfId="0" applyNumberFormat="1" applyFont="1" applyBorder="1" applyAlignment="1">
      <alignment horizontal="center"/>
    </xf>
    <xf numFmtId="8" fontId="33" fillId="0" borderId="21" xfId="0" applyNumberFormat="1" applyFont="1" applyBorder="1" applyAlignment="1">
      <alignment horizontal="center"/>
    </xf>
    <xf numFmtId="8" fontId="33" fillId="0" borderId="20" xfId="0" applyNumberFormat="1" applyFont="1" applyBorder="1" applyAlignment="1">
      <alignment horizontal="center"/>
    </xf>
    <xf numFmtId="0" fontId="4" fillId="16" borderId="7" xfId="0" applyFont="1" applyFill="1" applyBorder="1" applyAlignment="1">
      <alignment horizontal="center" vertical="center" wrapText="1"/>
    </xf>
    <xf numFmtId="0" fontId="4" fillId="16" borderId="12" xfId="0" applyFont="1" applyFill="1" applyBorder="1" applyAlignment="1">
      <alignment horizontal="center" vertical="center" wrapText="1"/>
    </xf>
    <xf numFmtId="0" fontId="62" fillId="13" borderId="1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8" fillId="17" borderId="0" xfId="0" applyFont="1" applyFill="1" applyAlignment="1">
      <alignment horizontal="center" wrapText="1"/>
    </xf>
    <xf numFmtId="0" fontId="29" fillId="0" borderId="0" xfId="0" applyFont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59" fillId="3" borderId="0" xfId="0" applyFont="1" applyFill="1" applyAlignment="1">
      <alignment horizontal="center" vertical="center"/>
    </xf>
    <xf numFmtId="0" fontId="59" fillId="3" borderId="13" xfId="0" applyFont="1" applyFill="1" applyBorder="1" applyAlignment="1">
      <alignment horizontal="center" vertical="center"/>
    </xf>
    <xf numFmtId="0" fontId="70" fillId="16" borderId="0" xfId="0" applyFont="1" applyFill="1" applyAlignment="1">
      <alignment horizontal="center" vertical="top" wrapText="1"/>
    </xf>
    <xf numFmtId="0" fontId="70" fillId="16" borderId="13" xfId="0" applyFont="1" applyFill="1" applyBorder="1" applyAlignment="1">
      <alignment horizontal="center" vertical="top" wrapText="1"/>
    </xf>
    <xf numFmtId="164" fontId="33" fillId="0" borderId="1" xfId="0" applyNumberFormat="1" applyFont="1" applyBorder="1" applyAlignment="1">
      <alignment horizontal="center"/>
    </xf>
    <xf numFmtId="0" fontId="4" fillId="16" borderId="0" xfId="0" applyFont="1" applyFill="1" applyAlignment="1">
      <alignment horizontal="center" vertical="center" wrapText="1"/>
    </xf>
    <xf numFmtId="0" fontId="4" fillId="16" borderId="13" xfId="0" applyFont="1" applyFill="1" applyBorder="1" applyAlignment="1">
      <alignment horizontal="center" vertical="center" wrapText="1"/>
    </xf>
    <xf numFmtId="0" fontId="62" fillId="13" borderId="1" xfId="0" applyFont="1" applyFill="1" applyBorder="1" applyAlignment="1">
      <alignment horizontal="center" vertical="center" wrapText="1"/>
    </xf>
    <xf numFmtId="0" fontId="13" fillId="16" borderId="0" xfId="0" applyFont="1" applyFill="1" applyAlignment="1">
      <alignment horizontal="center"/>
    </xf>
    <xf numFmtId="164" fontId="5" fillId="16" borderId="0" xfId="0" applyNumberFormat="1" applyFont="1" applyFill="1" applyAlignment="1">
      <alignment horizontal="center" vertical="center" wrapText="1"/>
    </xf>
    <xf numFmtId="0" fontId="5" fillId="16" borderId="0" xfId="0" applyFont="1" applyFill="1" applyAlignment="1">
      <alignment horizontal="center"/>
    </xf>
    <xf numFmtId="0" fontId="21" fillId="16" borderId="0" xfId="0" applyFont="1" applyFill="1" applyAlignment="1">
      <alignment horizontal="center" vertical="center"/>
    </xf>
    <xf numFmtId="0" fontId="22" fillId="16" borderId="0" xfId="0" applyFont="1" applyFill="1" applyAlignment="1">
      <alignment horizontal="center" vertical="center" wrapText="1"/>
    </xf>
    <xf numFmtId="0" fontId="44" fillId="16" borderId="0" xfId="0" applyFont="1" applyFill="1" applyAlignment="1">
      <alignment horizontal="center" vertical="center" wrapText="1"/>
    </xf>
    <xf numFmtId="0" fontId="82" fillId="12" borderId="4" xfId="0" applyFont="1" applyFill="1" applyBorder="1" applyAlignment="1">
      <alignment horizontal="center"/>
    </xf>
    <xf numFmtId="0" fontId="82" fillId="12" borderId="6" xfId="0" applyFont="1" applyFill="1" applyBorder="1" applyAlignment="1">
      <alignment horizontal="center"/>
    </xf>
    <xf numFmtId="0" fontId="82" fillId="12" borderId="5" xfId="0" applyFont="1" applyFill="1" applyBorder="1" applyAlignment="1">
      <alignment horizontal="center"/>
    </xf>
    <xf numFmtId="0" fontId="82" fillId="0" borderId="1" xfId="0" applyFont="1" applyBorder="1" applyAlignment="1">
      <alignment horizontal="center"/>
    </xf>
    <xf numFmtId="0" fontId="51" fillId="13" borderId="11" xfId="0" applyFont="1" applyFill="1" applyBorder="1" applyAlignment="1">
      <alignment horizontal="center" wrapText="1"/>
    </xf>
    <xf numFmtId="0" fontId="51" fillId="13" borderId="0" xfId="0" applyFont="1" applyFill="1" applyAlignment="1">
      <alignment horizontal="center" wrapText="1"/>
    </xf>
    <xf numFmtId="0" fontId="51" fillId="13" borderId="13" xfId="0" applyFont="1" applyFill="1" applyBorder="1" applyAlignment="1">
      <alignment horizontal="center" wrapText="1"/>
    </xf>
    <xf numFmtId="164" fontId="63" fillId="13" borderId="3" xfId="0" applyNumberFormat="1" applyFont="1" applyFill="1" applyBorder="1" applyAlignment="1">
      <alignment horizontal="center" vertical="top" wrapText="1"/>
    </xf>
    <xf numFmtId="164" fontId="63" fillId="13" borderId="8" xfId="0" applyNumberFormat="1" applyFont="1" applyFill="1" applyBorder="1" applyAlignment="1">
      <alignment horizontal="center" vertical="top" wrapText="1"/>
    </xf>
    <xf numFmtId="0" fontId="44" fillId="13" borderId="10" xfId="0" applyFont="1" applyFill="1" applyBorder="1" applyAlignment="1">
      <alignment horizontal="center" vertical="center" wrapText="1"/>
    </xf>
    <xf numFmtId="0" fontId="44" fillId="13" borderId="7" xfId="0" applyFont="1" applyFill="1" applyBorder="1" applyAlignment="1">
      <alignment horizontal="center" vertical="center" wrapText="1"/>
    </xf>
    <xf numFmtId="0" fontId="44" fillId="13" borderId="12" xfId="0" applyFont="1" applyFill="1" applyBorder="1" applyAlignment="1">
      <alignment horizontal="center" vertical="center" wrapText="1"/>
    </xf>
    <xf numFmtId="8" fontId="68" fillId="15" borderId="0" xfId="0" applyNumberFormat="1" applyFont="1" applyFill="1" applyAlignment="1">
      <alignment horizontal="center" vertical="center"/>
    </xf>
    <xf numFmtId="8" fontId="68" fillId="15" borderId="13" xfId="0" applyNumberFormat="1" applyFont="1" applyFill="1" applyBorder="1" applyAlignment="1">
      <alignment horizontal="center" vertical="center"/>
    </xf>
    <xf numFmtId="0" fontId="57" fillId="6" borderId="12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57" fillId="6" borderId="8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44" fontId="58" fillId="15" borderId="11" xfId="3" applyFont="1" applyFill="1" applyBorder="1" applyAlignment="1" applyProtection="1">
      <alignment horizontal="right" vertical="center" wrapText="1"/>
    </xf>
    <xf numFmtId="44" fontId="58" fillId="15" borderId="0" xfId="3" applyFont="1" applyFill="1" applyBorder="1" applyAlignment="1" applyProtection="1">
      <alignment horizontal="right" vertical="center" wrapText="1"/>
    </xf>
    <xf numFmtId="0" fontId="32" fillId="16" borderId="7" xfId="0" applyFont="1" applyFill="1" applyBorder="1" applyAlignment="1">
      <alignment horizontal="center"/>
    </xf>
    <xf numFmtId="0" fontId="20" fillId="16" borderId="0" xfId="0" applyFont="1" applyFill="1" applyAlignment="1">
      <alignment horizontal="center" vertical="center"/>
    </xf>
    <xf numFmtId="0" fontId="5" fillId="16" borderId="0" xfId="0" applyFont="1" applyFill="1" applyAlignment="1">
      <alignment horizontal="center" vertical="center" wrapText="1"/>
    </xf>
    <xf numFmtId="0" fontId="5" fillId="16" borderId="13" xfId="0" applyFont="1" applyFill="1" applyBorder="1" applyAlignment="1">
      <alignment horizontal="center" vertical="center" wrapText="1"/>
    </xf>
    <xf numFmtId="0" fontId="8" fillId="16" borderId="0" xfId="0" applyFont="1" applyFill="1" applyAlignment="1">
      <alignment horizontal="center" wrapText="1"/>
    </xf>
    <xf numFmtId="0" fontId="5" fillId="16" borderId="0" xfId="0" applyFont="1" applyFill="1" applyAlignment="1">
      <alignment horizontal="center" vertical="center"/>
    </xf>
    <xf numFmtId="0" fontId="5" fillId="16" borderId="13" xfId="0" applyFont="1" applyFill="1" applyBorder="1" applyAlignment="1">
      <alignment horizontal="center" vertical="center"/>
    </xf>
    <xf numFmtId="0" fontId="21" fillId="16" borderId="0" xfId="0" applyFont="1" applyFill="1" applyAlignment="1">
      <alignment horizontal="center" wrapText="1"/>
    </xf>
    <xf numFmtId="164" fontId="5" fillId="16" borderId="0" xfId="0" applyNumberFormat="1" applyFont="1" applyFill="1" applyAlignment="1">
      <alignment horizontal="center" vertical="top" wrapText="1"/>
    </xf>
    <xf numFmtId="0" fontId="27" fillId="6" borderId="35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7" fillId="6" borderId="36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164" fontId="33" fillId="0" borderId="37" xfId="0" applyNumberFormat="1" applyFont="1" applyBorder="1" applyAlignment="1">
      <alignment horizontal="center"/>
    </xf>
    <xf numFmtId="164" fontId="33" fillId="0" borderId="21" xfId="0" applyNumberFormat="1" applyFont="1" applyBorder="1" applyAlignment="1">
      <alignment horizontal="center"/>
    </xf>
    <xf numFmtId="164" fontId="33" fillId="0" borderId="20" xfId="0" applyNumberFormat="1" applyFont="1" applyBorder="1" applyAlignment="1">
      <alignment horizontal="center"/>
    </xf>
    <xf numFmtId="0" fontId="80" fillId="0" borderId="4" xfId="0" applyFont="1" applyBorder="1" applyAlignment="1">
      <alignment horizontal="center"/>
    </xf>
    <xf numFmtId="0" fontId="80" fillId="0" borderId="6" xfId="0" applyFont="1" applyBorder="1" applyAlignment="1">
      <alignment horizontal="center"/>
    </xf>
    <xf numFmtId="0" fontId="13" fillId="16" borderId="3" xfId="0" applyFont="1" applyFill="1" applyBorder="1" applyAlignment="1">
      <alignment horizontal="center" vertical="center"/>
    </xf>
    <xf numFmtId="0" fontId="54" fillId="4" borderId="38" xfId="0" applyFont="1" applyFill="1" applyBorder="1" applyAlignment="1" applyProtection="1">
      <alignment horizontal="center" vertical="center"/>
      <protection locked="0"/>
    </xf>
    <xf numFmtId="0" fontId="54" fillId="4" borderId="39" xfId="0" applyFont="1" applyFill="1" applyBorder="1" applyAlignment="1" applyProtection="1">
      <alignment horizontal="center" vertical="center"/>
      <protection locked="0"/>
    </xf>
    <xf numFmtId="0" fontId="27" fillId="6" borderId="12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7" fillId="6" borderId="8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164" fontId="33" fillId="0" borderId="19" xfId="0" applyNumberFormat="1" applyFont="1" applyBorder="1" applyAlignment="1">
      <alignment horizontal="center"/>
    </xf>
    <xf numFmtId="164" fontId="33" fillId="0" borderId="32" xfId="0" applyNumberFormat="1" applyFont="1" applyBorder="1" applyAlignment="1">
      <alignment horizontal="center"/>
    </xf>
    <xf numFmtId="164" fontId="33" fillId="0" borderId="33" xfId="0" applyNumberFormat="1" applyFont="1" applyBorder="1" applyAlignment="1">
      <alignment horizontal="center"/>
    </xf>
    <xf numFmtId="164" fontId="33" fillId="0" borderId="34" xfId="0" applyNumberFormat="1" applyFont="1" applyBorder="1" applyAlignment="1">
      <alignment horizontal="center"/>
    </xf>
    <xf numFmtId="0" fontId="55" fillId="7" borderId="11" xfId="0" applyFont="1" applyFill="1" applyBorder="1" applyAlignment="1">
      <alignment horizontal="center" vertical="center"/>
    </xf>
    <xf numFmtId="0" fontId="55" fillId="7" borderId="0" xfId="0" applyFont="1" applyFill="1" applyAlignment="1">
      <alignment horizontal="center" vertical="center"/>
    </xf>
    <xf numFmtId="0" fontId="55" fillId="7" borderId="14" xfId="0" applyFont="1" applyFill="1" applyBorder="1" applyAlignment="1">
      <alignment horizontal="center" vertical="center"/>
    </xf>
    <xf numFmtId="0" fontId="5" fillId="16" borderId="3" xfId="0" applyFont="1" applyFill="1" applyBorder="1" applyAlignment="1">
      <alignment horizontal="center" vertical="center" wrapText="1"/>
    </xf>
    <xf numFmtId="0" fontId="5" fillId="16" borderId="8" xfId="0" applyFont="1" applyFill="1" applyBorder="1" applyAlignment="1">
      <alignment horizontal="center" vertical="center" wrapText="1"/>
    </xf>
    <xf numFmtId="164" fontId="33" fillId="12" borderId="37" xfId="0" applyNumberFormat="1" applyFont="1" applyFill="1" applyBorder="1" applyAlignment="1">
      <alignment horizontal="center"/>
    </xf>
    <xf numFmtId="164" fontId="33" fillId="12" borderId="21" xfId="0" applyNumberFormat="1" applyFont="1" applyFill="1" applyBorder="1" applyAlignment="1">
      <alignment horizontal="center"/>
    </xf>
    <xf numFmtId="164" fontId="33" fillId="12" borderId="20" xfId="0" applyNumberFormat="1" applyFont="1" applyFill="1" applyBorder="1" applyAlignment="1">
      <alignment horizontal="center"/>
    </xf>
    <xf numFmtId="0" fontId="51" fillId="0" borderId="23" xfId="0" applyFont="1" applyBorder="1" applyAlignment="1">
      <alignment horizontal="center" vertical="center" wrapText="1"/>
    </xf>
    <xf numFmtId="0" fontId="51" fillId="0" borderId="24" xfId="0" applyFont="1" applyBorder="1" applyAlignment="1">
      <alignment horizontal="center" vertical="center" wrapText="1"/>
    </xf>
    <xf numFmtId="0" fontId="51" fillId="0" borderId="25" xfId="0" applyFont="1" applyBorder="1" applyAlignment="1">
      <alignment horizontal="center" vertical="center" wrapText="1"/>
    </xf>
    <xf numFmtId="0" fontId="44" fillId="5" borderId="40" xfId="0" applyFont="1" applyFill="1" applyBorder="1" applyAlignment="1">
      <alignment horizontal="center" vertical="center"/>
    </xf>
    <xf numFmtId="0" fontId="44" fillId="5" borderId="41" xfId="0" applyFont="1" applyFill="1" applyBorder="1" applyAlignment="1">
      <alignment horizontal="center" vertical="center"/>
    </xf>
    <xf numFmtId="0" fontId="44" fillId="5" borderId="42" xfId="0" applyFont="1" applyFill="1" applyBorder="1" applyAlignment="1">
      <alignment horizontal="center" vertical="center"/>
    </xf>
    <xf numFmtId="0" fontId="67" fillId="16" borderId="11" xfId="0" applyFont="1" applyFill="1" applyBorder="1" applyAlignment="1">
      <alignment horizontal="right" vertical="center" wrapText="1"/>
    </xf>
    <xf numFmtId="0" fontId="67" fillId="16" borderId="0" xfId="0" applyFont="1" applyFill="1" applyAlignment="1">
      <alignment horizontal="right" vertical="center" wrapText="1"/>
    </xf>
    <xf numFmtId="0" fontId="67" fillId="16" borderId="9" xfId="0" applyFont="1" applyFill="1" applyBorder="1" applyAlignment="1">
      <alignment horizontal="right" vertical="center" wrapText="1"/>
    </xf>
    <xf numFmtId="0" fontId="67" fillId="16" borderId="3" xfId="0" applyFont="1" applyFill="1" applyBorder="1" applyAlignment="1">
      <alignment horizontal="right" vertical="center" wrapText="1"/>
    </xf>
    <xf numFmtId="164" fontId="16" fillId="16" borderId="0" xfId="3" applyNumberFormat="1" applyFont="1" applyFill="1" applyBorder="1" applyAlignment="1" applyProtection="1">
      <alignment horizontal="center" vertical="center" wrapText="1"/>
    </xf>
    <xf numFmtId="164" fontId="16" fillId="16" borderId="13" xfId="3" applyNumberFormat="1" applyFont="1" applyFill="1" applyBorder="1" applyAlignment="1" applyProtection="1">
      <alignment horizontal="center" vertical="center" wrapText="1"/>
    </xf>
    <xf numFmtId="164" fontId="16" fillId="16" borderId="3" xfId="3" applyNumberFormat="1" applyFont="1" applyFill="1" applyBorder="1" applyAlignment="1" applyProtection="1">
      <alignment horizontal="center" vertical="center" wrapText="1"/>
    </xf>
    <xf numFmtId="164" fontId="16" fillId="16" borderId="8" xfId="3" applyNumberFormat="1" applyFont="1" applyFill="1" applyBorder="1" applyAlignment="1" applyProtection="1">
      <alignment horizontal="center" vertical="center" wrapText="1"/>
    </xf>
    <xf numFmtId="0" fontId="80" fillId="0" borderId="5" xfId="0" applyFont="1" applyBorder="1" applyAlignment="1">
      <alignment horizontal="center"/>
    </xf>
    <xf numFmtId="0" fontId="13" fillId="16" borderId="3" xfId="0" applyFont="1" applyFill="1" applyBorder="1" applyAlignment="1">
      <alignment horizontal="center"/>
    </xf>
    <xf numFmtId="0" fontId="13" fillId="16" borderId="8" xfId="0" applyFont="1" applyFill="1" applyBorder="1" applyAlignment="1">
      <alignment horizontal="center"/>
    </xf>
    <xf numFmtId="0" fontId="14" fillId="16" borderId="3" xfId="0" applyFont="1" applyFill="1" applyBorder="1" applyAlignment="1">
      <alignment horizontal="center" wrapText="1"/>
    </xf>
    <xf numFmtId="0" fontId="14" fillId="16" borderId="0" xfId="0" applyFont="1" applyFill="1" applyAlignment="1">
      <alignment horizontal="center" vertical="center" wrapText="1"/>
    </xf>
    <xf numFmtId="0" fontId="14" fillId="16" borderId="14" xfId="0" applyFont="1" applyFill="1" applyBorder="1" applyAlignment="1">
      <alignment horizontal="center" vertical="center" wrapText="1"/>
    </xf>
    <xf numFmtId="0" fontId="76" fillId="16" borderId="0" xfId="0" applyFont="1" applyFill="1" applyAlignment="1">
      <alignment horizontal="center"/>
    </xf>
    <xf numFmtId="0" fontId="14" fillId="16" borderId="17" xfId="0" applyFont="1" applyFill="1" applyBorder="1" applyAlignment="1">
      <alignment horizontal="center" vertical="center" wrapText="1"/>
    </xf>
    <xf numFmtId="0" fontId="14" fillId="16" borderId="18" xfId="0" applyFont="1" applyFill="1" applyBorder="1" applyAlignment="1">
      <alignment horizontal="center" vertical="center" wrapText="1"/>
    </xf>
    <xf numFmtId="0" fontId="42" fillId="14" borderId="10" xfId="0" applyFont="1" applyFill="1" applyBorder="1" applyAlignment="1">
      <alignment horizontal="center" vertical="center"/>
    </xf>
    <xf numFmtId="0" fontId="42" fillId="14" borderId="7" xfId="0" applyFont="1" applyFill="1" applyBorder="1" applyAlignment="1">
      <alignment horizontal="center" vertical="center"/>
    </xf>
    <xf numFmtId="0" fontId="42" fillId="14" borderId="35" xfId="0" applyFont="1" applyFill="1" applyBorder="1" applyAlignment="1">
      <alignment horizontal="center" vertical="center"/>
    </xf>
    <xf numFmtId="0" fontId="42" fillId="14" borderId="9" xfId="0" applyFont="1" applyFill="1" applyBorder="1" applyAlignment="1">
      <alignment horizontal="center" vertical="center"/>
    </xf>
    <xf numFmtId="0" fontId="42" fillId="14" borderId="3" xfId="0" applyFont="1" applyFill="1" applyBorder="1" applyAlignment="1">
      <alignment horizontal="center" vertical="center"/>
    </xf>
    <xf numFmtId="0" fontId="42" fillId="14" borderId="36" xfId="0" applyFont="1" applyFill="1" applyBorder="1" applyAlignment="1">
      <alignment horizontal="center" vertical="center"/>
    </xf>
    <xf numFmtId="0" fontId="25" fillId="10" borderId="6" xfId="0" applyFont="1" applyFill="1" applyBorder="1" applyAlignment="1" applyProtection="1">
      <alignment horizontal="center" vertical="center"/>
      <protection locked="0"/>
    </xf>
    <xf numFmtId="0" fontId="25" fillId="10" borderId="5" xfId="0" applyFont="1" applyFill="1" applyBorder="1" applyAlignment="1" applyProtection="1">
      <alignment horizontal="center" vertical="center"/>
      <protection locked="0"/>
    </xf>
    <xf numFmtId="0" fontId="75" fillId="10" borderId="6" xfId="6" applyFill="1" applyBorder="1" applyAlignment="1" applyProtection="1">
      <alignment horizontal="center" vertical="center"/>
      <protection locked="0"/>
    </xf>
    <xf numFmtId="0" fontId="59" fillId="5" borderId="11" xfId="0" applyFont="1" applyFill="1" applyBorder="1" applyAlignment="1">
      <alignment horizontal="center" vertical="center" wrapText="1"/>
    </xf>
    <xf numFmtId="0" fontId="59" fillId="5" borderId="0" xfId="0" applyFont="1" applyFill="1" applyAlignment="1">
      <alignment horizontal="center" vertical="center" wrapText="1"/>
    </xf>
    <xf numFmtId="0" fontId="59" fillId="5" borderId="14" xfId="0" applyFont="1" applyFill="1" applyBorder="1" applyAlignment="1">
      <alignment horizontal="center" vertical="center" wrapText="1"/>
    </xf>
    <xf numFmtId="0" fontId="35" fillId="15" borderId="11" xfId="0" applyFont="1" applyFill="1" applyBorder="1" applyAlignment="1">
      <alignment horizontal="right" vertical="center" wrapText="1"/>
    </xf>
    <xf numFmtId="0" fontId="35" fillId="15" borderId="0" xfId="0" applyFont="1" applyFill="1" applyAlignment="1">
      <alignment horizontal="right" vertical="center" wrapText="1"/>
    </xf>
    <xf numFmtId="0" fontId="35" fillId="15" borderId="10" xfId="0" applyFont="1" applyFill="1" applyBorder="1" applyAlignment="1">
      <alignment horizontal="right" vertical="center" wrapText="1"/>
    </xf>
    <xf numFmtId="0" fontId="35" fillId="15" borderId="7" xfId="0" applyFont="1" applyFill="1" applyBorder="1" applyAlignment="1">
      <alignment horizontal="right" vertical="center" wrapText="1"/>
    </xf>
    <xf numFmtId="1" fontId="68" fillId="15" borderId="7" xfId="0" applyNumberFormat="1" applyFont="1" applyFill="1" applyBorder="1" applyAlignment="1">
      <alignment horizontal="center" vertical="center"/>
    </xf>
    <xf numFmtId="1" fontId="68" fillId="15" borderId="12" xfId="0" applyNumberFormat="1" applyFont="1" applyFill="1" applyBorder="1" applyAlignment="1">
      <alignment horizontal="center" vertical="center"/>
    </xf>
    <xf numFmtId="0" fontId="45" fillId="13" borderId="9" xfId="0" applyFont="1" applyFill="1" applyBorder="1" applyAlignment="1">
      <alignment horizontal="center" vertical="center"/>
    </xf>
    <xf numFmtId="0" fontId="45" fillId="13" borderId="3" xfId="0" applyFont="1" applyFill="1" applyBorder="1" applyAlignment="1">
      <alignment horizontal="center" vertical="center"/>
    </xf>
    <xf numFmtId="0" fontId="35" fillId="13" borderId="11" xfId="0" applyFont="1" applyFill="1" applyBorder="1" applyAlignment="1">
      <alignment horizontal="right" vertical="center"/>
    </xf>
    <xf numFmtId="0" fontId="35" fillId="13" borderId="0" xfId="0" applyFont="1" applyFill="1" applyAlignment="1">
      <alignment horizontal="right" vertical="center"/>
    </xf>
    <xf numFmtId="164" fontId="69" fillId="15" borderId="0" xfId="3" applyNumberFormat="1" applyFont="1" applyFill="1" applyBorder="1" applyAlignment="1" applyProtection="1">
      <alignment horizontal="center" vertical="center" wrapText="1"/>
    </xf>
    <xf numFmtId="164" fontId="69" fillId="15" borderId="13" xfId="3" applyNumberFormat="1" applyFont="1" applyFill="1" applyBorder="1" applyAlignment="1" applyProtection="1">
      <alignment horizontal="center" vertical="center" wrapText="1"/>
    </xf>
    <xf numFmtId="164" fontId="8" fillId="5" borderId="6" xfId="0" applyNumberFormat="1" applyFont="1" applyFill="1" applyBorder="1" applyAlignment="1">
      <alignment horizontal="center" vertical="center" wrapText="1"/>
    </xf>
    <xf numFmtId="164" fontId="8" fillId="5" borderId="5" xfId="0" applyNumberFormat="1" applyFont="1" applyFill="1" applyBorder="1" applyAlignment="1">
      <alignment horizontal="center" vertical="center" wrapText="1"/>
    </xf>
    <xf numFmtId="0" fontId="60" fillId="5" borderId="11" xfId="0" applyFont="1" applyFill="1" applyBorder="1" applyAlignment="1">
      <alignment horizontal="center" vertical="center" wrapText="1"/>
    </xf>
    <xf numFmtId="0" fontId="60" fillId="5" borderId="0" xfId="0" applyFont="1" applyFill="1" applyAlignment="1">
      <alignment horizontal="center" vertical="center" wrapText="1"/>
    </xf>
    <xf numFmtId="0" fontId="60" fillId="5" borderId="14" xfId="0" applyFont="1" applyFill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164" fontId="61" fillId="5" borderId="4" xfId="0" applyNumberFormat="1" applyFont="1" applyFill="1" applyBorder="1" applyAlignment="1">
      <alignment horizontal="center" vertical="center" wrapText="1"/>
    </xf>
    <xf numFmtId="164" fontId="61" fillId="5" borderId="6" xfId="0" applyNumberFormat="1" applyFont="1" applyFill="1" applyBorder="1" applyAlignment="1">
      <alignment horizontal="center" vertical="center" wrapText="1"/>
    </xf>
    <xf numFmtId="8" fontId="41" fillId="0" borderId="24" xfId="0" applyNumberFormat="1" applyFont="1" applyBorder="1" applyAlignment="1">
      <alignment horizontal="center" vertical="center"/>
    </xf>
    <xf numFmtId="8" fontId="41" fillId="0" borderId="25" xfId="0" applyNumberFormat="1" applyFont="1" applyBorder="1" applyAlignment="1">
      <alignment horizontal="center" vertical="center"/>
    </xf>
    <xf numFmtId="0" fontId="45" fillId="5" borderId="11" xfId="0" applyFont="1" applyFill="1" applyBorder="1" applyAlignment="1">
      <alignment horizontal="right" vertical="center"/>
    </xf>
    <xf numFmtId="0" fontId="45" fillId="5" borderId="0" xfId="0" applyFont="1" applyFill="1" applyAlignment="1">
      <alignment horizontal="right" vertical="center"/>
    </xf>
    <xf numFmtId="0" fontId="14" fillId="16" borderId="13" xfId="0" applyFont="1" applyFill="1" applyBorder="1" applyAlignment="1">
      <alignment horizontal="center" vertical="center" wrapText="1"/>
    </xf>
    <xf numFmtId="0" fontId="14" fillId="16" borderId="0" xfId="0" applyFont="1" applyFill="1" applyAlignment="1">
      <alignment horizontal="center" vertical="center"/>
    </xf>
    <xf numFmtId="0" fontId="14" fillId="16" borderId="14" xfId="0" applyFont="1" applyFill="1" applyBorder="1" applyAlignment="1">
      <alignment horizontal="center" vertical="center"/>
    </xf>
  </cellXfs>
  <cellStyles count="7">
    <cellStyle name="Comma" xfId="4" builtinId="3"/>
    <cellStyle name="Currency" xfId="3" builtinId="4"/>
    <cellStyle name="Good 2" xfId="1" xr:uid="{938F6BE4-2213-4ECA-B2CF-2A0D7E65995F}"/>
    <cellStyle name="Hyperlink" xfId="6" builtinId="8"/>
    <cellStyle name="Normal" xfId="0" builtinId="0"/>
    <cellStyle name="Normal 2" xfId="2" xr:uid="{64A2A4A0-DCE6-4E3B-B19D-2084E3B418FF}"/>
    <cellStyle name="Normal 3" xfId="5" xr:uid="{10E87BFF-7899-4C1C-8BBD-45797614C033}"/>
  </cellStyles>
  <dxfs count="0"/>
  <tableStyles count="0" defaultTableStyle="TableStyleMedium2" defaultPivotStyle="PivotStyleLight16"/>
  <colors>
    <mruColors>
      <color rgb="FFEBF0E9"/>
      <color rgb="FFEDF6EA"/>
      <color rgb="FF77AB69"/>
      <color rgb="FFEAF4E4"/>
      <color rgb="FFFFFFFF"/>
      <color rgb="FFE7DD17"/>
      <color rgb="FFA1C690"/>
      <color rgb="FF4F763D"/>
      <color rgb="FFD6E7CF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1.xml"/><Relationship Id="rId5" Type="http://schemas.openxmlformats.org/officeDocument/2006/relationships/connections" Target="connections.xml"/><Relationship Id="rId10" Type="http://schemas.openxmlformats.org/officeDocument/2006/relationships/calcChain" Target="calcChain.xml"/><Relationship Id="rId4" Type="http://schemas.openxmlformats.org/officeDocument/2006/relationships/theme" Target="theme/theme1.xml"/><Relationship Id="rId9" Type="http://schemas.microsoft.com/office/2022/11/relationships/FeaturePropertyBag" Target="featurePropertyBag/featurePropertyBag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977</xdr:row>
      <xdr:rowOff>254000</xdr:rowOff>
    </xdr:from>
    <xdr:to>
      <xdr:col>14</xdr:col>
      <xdr:colOff>338756</xdr:colOff>
      <xdr:row>986</xdr:row>
      <xdr:rowOff>307856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F60B11E-D3C5-4EA2-BC2C-576275DB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256746375"/>
          <a:ext cx="6604000" cy="4340106"/>
        </a:xfrm>
        <a:prstGeom prst="rect">
          <a:avLst/>
        </a:prstGeom>
      </xdr:spPr>
    </xdr:pic>
    <xdr:clientData/>
  </xdr:twoCellAnchor>
  <xdr:twoCellAnchor editAs="oneCell">
    <xdr:from>
      <xdr:col>10</xdr:col>
      <xdr:colOff>825501</xdr:colOff>
      <xdr:row>65</xdr:row>
      <xdr:rowOff>142875</xdr:rowOff>
    </xdr:from>
    <xdr:to>
      <xdr:col>14</xdr:col>
      <xdr:colOff>1007929</xdr:colOff>
      <xdr:row>73</xdr:row>
      <xdr:rowOff>355481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B2FF3E5-8F71-B79D-5005-D5BAE7C44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1" y="25447625"/>
          <a:ext cx="6604000" cy="4340106"/>
        </a:xfrm>
        <a:prstGeom prst="rect">
          <a:avLst/>
        </a:prstGeom>
      </xdr:spPr>
    </xdr:pic>
    <xdr:clientData/>
  </xdr:twoCellAnchor>
  <xdr:twoCellAnchor editAs="oneCell">
    <xdr:from>
      <xdr:col>5</xdr:col>
      <xdr:colOff>61417</xdr:colOff>
      <xdr:row>58</xdr:row>
      <xdr:rowOff>13606</xdr:rowOff>
    </xdr:from>
    <xdr:to>
      <xdr:col>6</xdr:col>
      <xdr:colOff>3320144</xdr:colOff>
      <xdr:row>59</xdr:row>
      <xdr:rowOff>298222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32E7EA6A-0595-683C-AFA1-CA36D049A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2167" y="23322642"/>
          <a:ext cx="4442548" cy="85611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40820</xdr:colOff>
      <xdr:row>58</xdr:row>
      <xdr:rowOff>16083</xdr:rowOff>
    </xdr:from>
    <xdr:to>
      <xdr:col>10</xdr:col>
      <xdr:colOff>1809751</xdr:colOff>
      <xdr:row>60</xdr:row>
      <xdr:rowOff>2689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FC49683E-FC4B-422A-94AE-9DAC58CA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5284" y="23325119"/>
          <a:ext cx="4449538" cy="85746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987783</xdr:colOff>
      <xdr:row>63</xdr:row>
      <xdr:rowOff>199633</xdr:rowOff>
    </xdr:from>
    <xdr:to>
      <xdr:col>9</xdr:col>
      <xdr:colOff>571064</xdr:colOff>
      <xdr:row>65</xdr:row>
      <xdr:rowOff>174712</xdr:rowOff>
    </xdr:to>
    <xdr:sp macro="" textlink="">
      <xdr:nvSpPr>
        <xdr:cNvPr id="28" name="Rectangle: Rounded Corners 27">
          <a:extLst>
            <a:ext uri="{FF2B5EF4-FFF2-40B4-BE49-F238E27FC236}">
              <a16:creationId xmlns:a16="http://schemas.microsoft.com/office/drawing/2014/main" id="{FF6F6AB1-8C5B-450F-B558-BDA637C61AD0}"/>
            </a:ext>
          </a:extLst>
        </xdr:cNvPr>
        <xdr:cNvSpPr/>
      </xdr:nvSpPr>
      <xdr:spPr>
        <a:xfrm>
          <a:off x="1574941" y="18845147"/>
          <a:ext cx="5728863" cy="797099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/>
            <a:t>Add-On Cases - No Additional Freight</a:t>
          </a:r>
          <a:br>
            <a:rPr lang="en-US" sz="2400"/>
          </a:br>
          <a:r>
            <a:rPr lang="en-US" sz="16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Need</a:t>
          </a:r>
          <a:r>
            <a:rPr lang="en-US" sz="16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more? Pick up to 5 extra cases from our Add-on options!</a:t>
          </a:r>
          <a:endParaRPr lang="en-US" sz="1600">
            <a:effectLst/>
          </a:endParaRPr>
        </a:p>
      </xdr:txBody>
    </xdr:sp>
    <xdr:clientData/>
  </xdr:twoCellAnchor>
  <xdr:twoCellAnchor>
    <xdr:from>
      <xdr:col>6</xdr:col>
      <xdr:colOff>190500</xdr:colOff>
      <xdr:row>26</xdr:row>
      <xdr:rowOff>120763</xdr:rowOff>
    </xdr:from>
    <xdr:to>
      <xdr:col>7</xdr:col>
      <xdr:colOff>843643</xdr:colOff>
      <xdr:row>27</xdr:row>
      <xdr:rowOff>192201</xdr:rowOff>
    </xdr:to>
    <xdr:sp macro="" textlink="">
      <xdr:nvSpPr>
        <xdr:cNvPr id="34" name="Rectangle: Rounded Corners 33">
          <a:extLst>
            <a:ext uri="{FF2B5EF4-FFF2-40B4-BE49-F238E27FC236}">
              <a16:creationId xmlns:a16="http://schemas.microsoft.com/office/drawing/2014/main" id="{6BF52C4D-6075-4C3F-AAA3-E8186EABA11E}"/>
            </a:ext>
          </a:extLst>
        </xdr:cNvPr>
        <xdr:cNvSpPr/>
      </xdr:nvSpPr>
      <xdr:spPr>
        <a:xfrm>
          <a:off x="1973036" y="9836263"/>
          <a:ext cx="2422071" cy="46604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Essentials Bundle</a:t>
          </a:r>
          <a:endParaRPr lang="en-US" sz="2400">
            <a:effectLst/>
          </a:endParaRPr>
        </a:p>
        <a:p>
          <a:pPr algn="l"/>
          <a:endParaRPr lang="en-US" sz="6000"/>
        </a:p>
      </xdr:txBody>
    </xdr:sp>
    <xdr:clientData/>
  </xdr:twoCellAnchor>
  <xdr:twoCellAnchor>
    <xdr:from>
      <xdr:col>15</xdr:col>
      <xdr:colOff>212272</xdr:colOff>
      <xdr:row>26</xdr:row>
      <xdr:rowOff>106478</xdr:rowOff>
    </xdr:from>
    <xdr:to>
      <xdr:col>16</xdr:col>
      <xdr:colOff>1905115</xdr:colOff>
      <xdr:row>27</xdr:row>
      <xdr:rowOff>177916</xdr:rowOff>
    </xdr:to>
    <xdr:sp macro="" textlink="">
      <xdr:nvSpPr>
        <xdr:cNvPr id="35" name="Rectangle: Rounded Corners 34">
          <a:extLst>
            <a:ext uri="{FF2B5EF4-FFF2-40B4-BE49-F238E27FC236}">
              <a16:creationId xmlns:a16="http://schemas.microsoft.com/office/drawing/2014/main" id="{97C97DB9-471D-47DF-83E4-EDDC3582CEFE}"/>
            </a:ext>
          </a:extLst>
        </xdr:cNvPr>
        <xdr:cNvSpPr/>
      </xdr:nvSpPr>
      <xdr:spPr>
        <a:xfrm>
          <a:off x="18513879" y="10026085"/>
          <a:ext cx="3026343" cy="46604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H2O® Expanded Bundle</a:t>
          </a:r>
        </a:p>
      </xdr:txBody>
    </xdr:sp>
    <xdr:clientData/>
  </xdr:twoCellAnchor>
  <xdr:twoCellAnchor>
    <xdr:from>
      <xdr:col>10</xdr:col>
      <xdr:colOff>68036</xdr:colOff>
      <xdr:row>26</xdr:row>
      <xdr:rowOff>139812</xdr:rowOff>
    </xdr:from>
    <xdr:to>
      <xdr:col>11</xdr:col>
      <xdr:colOff>815069</xdr:colOff>
      <xdr:row>27</xdr:row>
      <xdr:rowOff>211250</xdr:rowOff>
    </xdr:to>
    <xdr:sp macro="" textlink="">
      <xdr:nvSpPr>
        <xdr:cNvPr id="36" name="Rectangle: Rounded Corners 35">
          <a:extLst>
            <a:ext uri="{FF2B5EF4-FFF2-40B4-BE49-F238E27FC236}">
              <a16:creationId xmlns:a16="http://schemas.microsoft.com/office/drawing/2014/main" id="{285FAF14-56EA-4282-86E5-2146CFFA3D06}"/>
            </a:ext>
          </a:extLst>
        </xdr:cNvPr>
        <xdr:cNvSpPr/>
      </xdr:nvSpPr>
      <xdr:spPr>
        <a:xfrm>
          <a:off x="8082643" y="9855312"/>
          <a:ext cx="2583997" cy="46604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Traditional Bundle</a:t>
          </a:r>
          <a:endParaRPr lang="en-US" sz="2400">
            <a:effectLst/>
          </a:endParaRPr>
        </a:p>
      </xdr:txBody>
    </xdr:sp>
    <xdr:clientData/>
  </xdr:twoCellAnchor>
  <xdr:twoCellAnchor editAs="absolute">
    <xdr:from>
      <xdr:col>9</xdr:col>
      <xdr:colOff>73358</xdr:colOff>
      <xdr:row>3</xdr:row>
      <xdr:rowOff>119713</xdr:rowOff>
    </xdr:from>
    <xdr:to>
      <xdr:col>13</xdr:col>
      <xdr:colOff>535006</xdr:colOff>
      <xdr:row>9</xdr:row>
      <xdr:rowOff>37292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FA13BA1-CACE-47C1-EF50-2CA454FE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29679" y="854499"/>
          <a:ext cx="7331872" cy="1836186"/>
        </a:xfrm>
        <a:prstGeom prst="rect">
          <a:avLst/>
        </a:prstGeom>
        <a:effectLst>
          <a:innerShdw blurRad="63500" dist="50800" dir="18900000">
            <a:prstClr val="black">
              <a:alpha val="50000"/>
            </a:prstClr>
          </a:innerShdw>
        </a:effectLst>
      </xdr:spPr>
    </xdr:pic>
    <xdr:clientData/>
  </xdr:twoCellAnchor>
  <xdr:twoCellAnchor editAs="absolute">
    <xdr:from>
      <xdr:col>8</xdr:col>
      <xdr:colOff>10993</xdr:colOff>
      <xdr:row>12</xdr:row>
      <xdr:rowOff>147410</xdr:rowOff>
    </xdr:from>
    <xdr:to>
      <xdr:col>15</xdr:col>
      <xdr:colOff>1306784</xdr:colOff>
      <xdr:row>13</xdr:row>
      <xdr:rowOff>302759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AE992235-B5C4-CF5C-6D4E-671A2D9B13D9}"/>
            </a:ext>
          </a:extLst>
        </xdr:cNvPr>
        <xdr:cNvSpPr/>
      </xdr:nvSpPr>
      <xdr:spPr>
        <a:xfrm>
          <a:off x="8515457" y="3658053"/>
          <a:ext cx="11498381" cy="98538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lt1"/>
              </a:solidFill>
              <a:latin typeface="+mn-lt"/>
              <a:ea typeface="+mn-ea"/>
              <a:cs typeface="+mn-cs"/>
            </a:rPr>
            <a:t>Choose your bundle!  We will provide you a well assorted variety of highly desirable, interesting plants your customers will love.  Two varieties per case guaranteed! Bundles</a:t>
          </a:r>
          <a:r>
            <a:rPr lang="en-US" sz="2000" baseline="0">
              <a:solidFill>
                <a:schemeClr val="lt1"/>
              </a:solidFill>
              <a:latin typeface="+mn-lt"/>
              <a:ea typeface="+mn-ea"/>
              <a:cs typeface="+mn-cs"/>
            </a:rPr>
            <a:t> do </a:t>
          </a:r>
          <a:r>
            <a:rPr lang="en-US" sz="2000" b="1" baseline="0">
              <a:solidFill>
                <a:schemeClr val="lt1"/>
              </a:solidFill>
              <a:latin typeface="+mn-lt"/>
              <a:ea typeface="+mn-ea"/>
              <a:cs typeface="+mn-cs"/>
            </a:rPr>
            <a:t>NOT</a:t>
          </a:r>
          <a:r>
            <a:rPr lang="en-US" sz="2000" baseline="0">
              <a:solidFill>
                <a:schemeClr val="lt1"/>
              </a:solidFill>
              <a:latin typeface="+mn-lt"/>
              <a:ea typeface="+mn-ea"/>
              <a:cs typeface="+mn-cs"/>
            </a:rPr>
            <a:t> come with UPC/Retail Labels.</a:t>
          </a:r>
          <a:endParaRPr lang="en-US" sz="20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marL="0" indent="0" algn="ctr"/>
          <a:endParaRPr lang="en-US" sz="20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 fLocksWithSheet="0"/>
  </xdr:twoCellAnchor>
  <xdr:twoCellAnchor>
    <xdr:from>
      <xdr:col>6</xdr:col>
      <xdr:colOff>682625</xdr:colOff>
      <xdr:row>42</xdr:row>
      <xdr:rowOff>229620</xdr:rowOff>
    </xdr:from>
    <xdr:to>
      <xdr:col>7</xdr:col>
      <xdr:colOff>933451</xdr:colOff>
      <xdr:row>43</xdr:row>
      <xdr:rowOff>152400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E902267D-00FC-446C-8940-C16412632F60}"/>
            </a:ext>
          </a:extLst>
        </xdr:cNvPr>
        <xdr:cNvSpPr/>
      </xdr:nvSpPr>
      <xdr:spPr>
        <a:xfrm>
          <a:off x="4016375" y="17834995"/>
          <a:ext cx="3600451" cy="494280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Deco Display</a:t>
          </a:r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Bundle</a:t>
          </a:r>
          <a:endParaRPr lang="en-US" sz="2400">
            <a:effectLst/>
          </a:endParaRPr>
        </a:p>
        <a:p>
          <a:pPr algn="ctr"/>
          <a:endParaRPr lang="en-US" sz="6000"/>
        </a:p>
      </xdr:txBody>
    </xdr:sp>
    <xdr:clientData/>
  </xdr:twoCellAnchor>
  <xdr:twoCellAnchor editAs="absolute">
    <xdr:from>
      <xdr:col>6</xdr:col>
      <xdr:colOff>482254</xdr:colOff>
      <xdr:row>14</xdr:row>
      <xdr:rowOff>150812</xdr:rowOff>
    </xdr:from>
    <xdr:to>
      <xdr:col>7</xdr:col>
      <xdr:colOff>1553890</xdr:colOff>
      <xdr:row>25</xdr:row>
      <xdr:rowOff>1419142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A23134-2E1C-3505-2E0B-9A27F206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6004" y="4849812"/>
          <a:ext cx="4421261" cy="4665580"/>
        </a:xfrm>
        <a:prstGeom prst="rect">
          <a:avLst/>
        </a:prstGeom>
      </xdr:spPr>
    </xdr:pic>
    <xdr:clientData/>
  </xdr:twoCellAnchor>
  <xdr:twoCellAnchor editAs="absolute">
    <xdr:from>
      <xdr:col>9</xdr:col>
      <xdr:colOff>1324082</xdr:colOff>
      <xdr:row>14</xdr:row>
      <xdr:rowOff>55409</xdr:rowOff>
    </xdr:from>
    <xdr:to>
      <xdr:col>12</xdr:col>
      <xdr:colOff>345213</xdr:colOff>
      <xdr:row>25</xdr:row>
      <xdr:rowOff>1645329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028C160-322E-D3B9-9C3B-DFF0166F0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317" t="-1551" r="207" b="1459"/>
        <a:stretch>
          <a:fillRect/>
        </a:stretch>
      </xdr:blipFill>
      <xdr:spPr>
        <a:xfrm>
          <a:off x="11039582" y="4754409"/>
          <a:ext cx="4878160" cy="4987170"/>
        </a:xfrm>
        <a:prstGeom prst="rect">
          <a:avLst/>
        </a:prstGeom>
      </xdr:spPr>
    </xdr:pic>
    <xdr:clientData/>
  </xdr:twoCellAnchor>
  <xdr:twoCellAnchor editAs="absolute">
    <xdr:from>
      <xdr:col>13</xdr:col>
      <xdr:colOff>887651</xdr:colOff>
      <xdr:row>14</xdr:row>
      <xdr:rowOff>94114</xdr:rowOff>
    </xdr:from>
    <xdr:to>
      <xdr:col>17</xdr:col>
      <xdr:colOff>215003</xdr:colOff>
      <xdr:row>25</xdr:row>
      <xdr:rowOff>1300615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8BF9F34-37AD-369B-204F-246F29B04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43"/>
        <a:stretch>
          <a:fillRect/>
        </a:stretch>
      </xdr:blipFill>
      <xdr:spPr>
        <a:xfrm>
          <a:off x="17443892" y="4793114"/>
          <a:ext cx="4750221" cy="4603751"/>
        </a:xfrm>
        <a:prstGeom prst="rect">
          <a:avLst/>
        </a:prstGeom>
      </xdr:spPr>
    </xdr:pic>
    <xdr:clientData/>
  </xdr:twoCellAnchor>
  <xdr:twoCellAnchor editAs="absolute">
    <xdr:from>
      <xdr:col>5</xdr:col>
      <xdr:colOff>382700</xdr:colOff>
      <xdr:row>28</xdr:row>
      <xdr:rowOff>93550</xdr:rowOff>
    </xdr:from>
    <xdr:to>
      <xdr:col>7</xdr:col>
      <xdr:colOff>883397</xdr:colOff>
      <xdr:row>41</xdr:row>
      <xdr:rowOff>1008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35953E9-5AE9-F32C-7A72-7C35FEFB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1700" y="10785363"/>
          <a:ext cx="5016001" cy="6462622"/>
        </a:xfrm>
        <a:prstGeom prst="rect">
          <a:avLst/>
        </a:prstGeom>
      </xdr:spPr>
    </xdr:pic>
    <xdr:clientData/>
  </xdr:twoCellAnchor>
  <xdr:twoCellAnchor editAs="oneCell">
    <xdr:from>
      <xdr:col>6</xdr:col>
      <xdr:colOff>563343</xdr:colOff>
      <xdr:row>25</xdr:row>
      <xdr:rowOff>1378857</xdr:rowOff>
    </xdr:from>
    <xdr:to>
      <xdr:col>7</xdr:col>
      <xdr:colOff>1602828</xdr:colOff>
      <xdr:row>25</xdr:row>
      <xdr:rowOff>1716314</xdr:rowOff>
    </xdr:to>
    <xdr:pic>
      <xdr:nvPicPr>
        <xdr:cNvPr id="15" name="Picture 14" descr="image">
          <a:extLst>
            <a:ext uri="{FF2B5EF4-FFF2-40B4-BE49-F238E27FC236}">
              <a16:creationId xmlns:a16="http://schemas.microsoft.com/office/drawing/2014/main" id="{898C1946-E55E-EE4B-F0D6-AAB256832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7093" y="9300482"/>
          <a:ext cx="4389110" cy="337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573768</xdr:colOff>
      <xdr:row>25</xdr:row>
      <xdr:rowOff>81153</xdr:rowOff>
    </xdr:from>
    <xdr:to>
      <xdr:col>12</xdr:col>
      <xdr:colOff>688773</xdr:colOff>
      <xdr:row>25</xdr:row>
      <xdr:rowOff>385083</xdr:rowOff>
    </xdr:to>
    <xdr:pic>
      <xdr:nvPicPr>
        <xdr:cNvPr id="17" name="Picture 16" descr="image">
          <a:extLst>
            <a:ext uri="{FF2B5EF4-FFF2-40B4-BE49-F238E27FC236}">
              <a16:creationId xmlns:a16="http://schemas.microsoft.com/office/drawing/2014/main" id="{FAE0ED08-F304-9FCC-790F-B648C8F84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9268" y="8177403"/>
          <a:ext cx="5971497" cy="303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1299482</xdr:colOff>
      <xdr:row>25</xdr:row>
      <xdr:rowOff>1421301</xdr:rowOff>
    </xdr:from>
    <xdr:to>
      <xdr:col>18</xdr:col>
      <xdr:colOff>1011010</xdr:colOff>
      <xdr:row>25</xdr:row>
      <xdr:rowOff>1786163</xdr:rowOff>
    </xdr:to>
    <xdr:pic>
      <xdr:nvPicPr>
        <xdr:cNvPr id="21" name="Picture 18" descr="image">
          <a:extLst>
            <a:ext uri="{FF2B5EF4-FFF2-40B4-BE49-F238E27FC236}">
              <a16:creationId xmlns:a16="http://schemas.microsoft.com/office/drawing/2014/main" id="{14E18987-2426-0A5B-0D19-9EF13D370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63482" y="9517551"/>
          <a:ext cx="3864428" cy="364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382134</xdr:colOff>
      <xdr:row>36</xdr:row>
      <xdr:rowOff>14059</xdr:rowOff>
    </xdr:from>
    <xdr:ext cx="3233283" cy="65594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E098EF4-6E3E-412D-8F10-989A7B799288}"/>
            </a:ext>
          </a:extLst>
        </xdr:cNvPr>
        <xdr:cNvSpPr txBox="1"/>
      </xdr:nvSpPr>
      <xdr:spPr>
        <a:xfrm>
          <a:off x="7065509" y="14888934"/>
          <a:ext cx="3233283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 algn="ctr"/>
          <a:r>
            <a:rPr lang="en-US" sz="18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Deco Display Rack</a:t>
          </a:r>
        </a:p>
        <a:p>
          <a:pPr marL="0" indent="0" algn="ctr"/>
          <a:r>
            <a:rPr lang="en-US" sz="18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shipped </a:t>
          </a:r>
          <a:r>
            <a:rPr lang="en-US" sz="18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unassembled</a:t>
          </a:r>
        </a:p>
      </xdr:txBody>
    </xdr:sp>
    <xdr:clientData/>
  </xdr:oneCellAnchor>
  <xdr:oneCellAnchor>
    <xdr:from>
      <xdr:col>6</xdr:col>
      <xdr:colOff>1607456</xdr:colOff>
      <xdr:row>37</xdr:row>
      <xdr:rowOff>57149</xdr:rowOff>
    </xdr:from>
    <xdr:ext cx="502558" cy="405432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B65A1A7-B6C2-44FC-BE12-F768C3F2628E}"/>
            </a:ext>
          </a:extLst>
        </xdr:cNvPr>
        <xdr:cNvSpPr txBox="1"/>
      </xdr:nvSpPr>
      <xdr:spPr>
        <a:xfrm>
          <a:off x="4941206" y="15344774"/>
          <a:ext cx="50255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/>
            <a:t>*</a:t>
          </a:r>
        </a:p>
      </xdr:txBody>
    </xdr:sp>
    <xdr:clientData/>
  </xdr:oneCellAnchor>
  <xdr:twoCellAnchor>
    <xdr:from>
      <xdr:col>9</xdr:col>
      <xdr:colOff>1425576</xdr:colOff>
      <xdr:row>42</xdr:row>
      <xdr:rowOff>255474</xdr:rowOff>
    </xdr:from>
    <xdr:to>
      <xdr:col>11</xdr:col>
      <xdr:colOff>663575</xdr:colOff>
      <xdr:row>43</xdr:row>
      <xdr:rowOff>161925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ABFA2914-7265-40BB-A874-C91735307F4E}"/>
            </a:ext>
          </a:extLst>
        </xdr:cNvPr>
        <xdr:cNvSpPr/>
      </xdr:nvSpPr>
      <xdr:spPr>
        <a:xfrm>
          <a:off x="9788526" y="17857674"/>
          <a:ext cx="2628899" cy="47795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Glass Only Bundle</a:t>
          </a:r>
          <a:endParaRPr lang="en-US" sz="6000"/>
        </a:p>
      </xdr:txBody>
    </xdr:sp>
    <xdr:clientData/>
  </xdr:twoCellAnchor>
  <xdr:twoCellAnchor editAs="absolute">
    <xdr:from>
      <xdr:col>10</xdr:col>
      <xdr:colOff>137538</xdr:colOff>
      <xdr:row>28</xdr:row>
      <xdr:rowOff>74831</xdr:rowOff>
    </xdr:from>
    <xdr:to>
      <xdr:col>12</xdr:col>
      <xdr:colOff>66722</xdr:colOff>
      <xdr:row>41</xdr:row>
      <xdr:rowOff>70988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0F2686-B6BF-9A78-53CF-D05D0C4D6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81788" y="10766644"/>
          <a:ext cx="4357463" cy="655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762000</xdr:colOff>
      <xdr:row>42</xdr:row>
      <xdr:rowOff>237134</xdr:rowOff>
    </xdr:from>
    <xdr:to>
      <xdr:col>16</xdr:col>
      <xdr:colOff>1966508</xdr:colOff>
      <xdr:row>43</xdr:row>
      <xdr:rowOff>168985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FDD09AA1-272D-4E14-9DD5-C043EEB60F77}"/>
            </a:ext>
          </a:extLst>
        </xdr:cNvPr>
        <xdr:cNvSpPr/>
      </xdr:nvSpPr>
      <xdr:spPr>
        <a:xfrm>
          <a:off x="16589375" y="17667884"/>
          <a:ext cx="3474633" cy="503351"/>
        </a:xfrm>
        <a:prstGeom prst="roundRect">
          <a:avLst>
            <a:gd name="adj" fmla="val 13914"/>
          </a:avLst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Climb-Itt™ Display</a:t>
          </a:r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Bundle</a:t>
          </a:r>
          <a:endParaRPr lang="en-US" sz="2400">
            <a:effectLst/>
          </a:endParaRPr>
        </a:p>
        <a:p>
          <a:pPr algn="l"/>
          <a:endParaRPr lang="en-US" sz="6000"/>
        </a:p>
      </xdr:txBody>
    </xdr:sp>
    <xdr:clientData/>
  </xdr:twoCellAnchor>
  <xdr:twoCellAnchor>
    <xdr:from>
      <xdr:col>6</xdr:col>
      <xdr:colOff>331303</xdr:colOff>
      <xdr:row>114</xdr:row>
      <xdr:rowOff>153919</xdr:rowOff>
    </xdr:from>
    <xdr:to>
      <xdr:col>7</xdr:col>
      <xdr:colOff>1242390</xdr:colOff>
      <xdr:row>115</xdr:row>
      <xdr:rowOff>174625</xdr:rowOff>
    </xdr:to>
    <xdr:sp macro="" textlink="">
      <xdr:nvSpPr>
        <xdr:cNvPr id="23" name="Rectangle: Rounded Corners 22">
          <a:extLst>
            <a:ext uri="{FF2B5EF4-FFF2-40B4-BE49-F238E27FC236}">
              <a16:creationId xmlns:a16="http://schemas.microsoft.com/office/drawing/2014/main" id="{783B3075-309B-4A30-ADB7-E3A07254E73B}"/>
            </a:ext>
          </a:extLst>
        </xdr:cNvPr>
        <xdr:cNvSpPr/>
      </xdr:nvSpPr>
      <xdr:spPr>
        <a:xfrm>
          <a:off x="3665053" y="37698294"/>
          <a:ext cx="4260712" cy="465206"/>
        </a:xfrm>
        <a:prstGeom prst="roundRect">
          <a:avLst>
            <a:gd name="adj" fmla="val 18889"/>
          </a:avLst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i="1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masis MT Pro Black" panose="02040A04050005020304" pitchFamily="18" charset="0"/>
              <a:ea typeface="+mn-ea"/>
              <a:cs typeface="+mn-cs"/>
            </a:rPr>
            <a:t>50%</a:t>
          </a:r>
          <a:r>
            <a:rPr lang="en-US" sz="1800" i="1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masis MT Pro Black" panose="02040A04050005020304" pitchFamily="18" charset="0"/>
              <a:ea typeface="+mn-ea"/>
              <a:cs typeface="+mn-cs"/>
            </a:rPr>
            <a:t> Select DocBlock</a:t>
          </a:r>
          <a:r>
            <a:rPr lang="en-US" sz="1200" i="1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masis MT Pro Black" panose="02040A04050005020304" pitchFamily="18" charset="0"/>
              <a:ea typeface="+mn-ea"/>
              <a:cs typeface="+mn-cs"/>
            </a:rPr>
            <a:t>®</a:t>
          </a:r>
          <a:r>
            <a:rPr lang="en-US" sz="1800" i="1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masis MT Pro Black" panose="02040A04050005020304" pitchFamily="18" charset="0"/>
              <a:ea typeface="+mn-ea"/>
              <a:cs typeface="+mn-cs"/>
            </a:rPr>
            <a:t> Premier™ !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800" i="1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000"/>
                </a:srgbClr>
              </a:outerShdw>
            </a:effectLst>
            <a:latin typeface="Baguet Script" panose="00000500000000000000" pitchFamily="2" charset="0"/>
            <a:ea typeface="+mn-ea"/>
            <a:cs typeface="+mn-cs"/>
          </a:endParaRPr>
        </a:p>
      </xdr:txBody>
    </xdr:sp>
    <xdr:clientData/>
  </xdr:twoCellAnchor>
  <xdr:oneCellAnchor>
    <xdr:from>
      <xdr:col>11</xdr:col>
      <xdr:colOff>612322</xdr:colOff>
      <xdr:row>78</xdr:row>
      <xdr:rowOff>353786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5CFCA38-A21C-B552-A1F2-E10705EDDDF1}"/>
            </a:ext>
          </a:extLst>
        </xdr:cNvPr>
        <xdr:cNvSpPr txBox="1"/>
      </xdr:nvSpPr>
      <xdr:spPr>
        <a:xfrm>
          <a:off x="10736036" y="270646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16</xdr:col>
      <xdr:colOff>738381</xdr:colOff>
      <xdr:row>64</xdr:row>
      <xdr:rowOff>458544</xdr:rowOff>
    </xdr:from>
    <xdr:to>
      <xdr:col>18</xdr:col>
      <xdr:colOff>156576</xdr:colOff>
      <xdr:row>65</xdr:row>
      <xdr:rowOff>404486</xdr:rowOff>
    </xdr:to>
    <xdr:sp macro="" textlink="">
      <xdr:nvSpPr>
        <xdr:cNvPr id="30" name="Rectangle: Rounded Corners 29">
          <a:extLst>
            <a:ext uri="{FF2B5EF4-FFF2-40B4-BE49-F238E27FC236}">
              <a16:creationId xmlns:a16="http://schemas.microsoft.com/office/drawing/2014/main" id="{5D6F7A02-AC79-4AA5-A721-BE7B09C8CC0E}"/>
            </a:ext>
          </a:extLst>
        </xdr:cNvPr>
        <xdr:cNvSpPr/>
      </xdr:nvSpPr>
      <xdr:spPr>
        <a:xfrm>
          <a:off x="15691326" y="19443304"/>
          <a:ext cx="2236551" cy="428716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effectLst/>
            </a:rPr>
            <a:t>Bundle</a:t>
          </a:r>
          <a:r>
            <a:rPr lang="en-US" sz="2000" baseline="0">
              <a:effectLst/>
            </a:rPr>
            <a:t> Sub Total: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</a:endParaRPr>
        </a:p>
      </xdr:txBody>
    </xdr:sp>
    <xdr:clientData/>
  </xdr:twoCellAnchor>
  <xdr:twoCellAnchor>
    <xdr:from>
      <xdr:col>16</xdr:col>
      <xdr:colOff>628539</xdr:colOff>
      <xdr:row>79</xdr:row>
      <xdr:rowOff>25161</xdr:rowOff>
    </xdr:from>
    <xdr:to>
      <xdr:col>17</xdr:col>
      <xdr:colOff>602443</xdr:colOff>
      <xdr:row>79</xdr:row>
      <xdr:rowOff>546636</xdr:rowOff>
    </xdr:to>
    <xdr:sp macro="" textlink="">
      <xdr:nvSpPr>
        <xdr:cNvPr id="31" name="Rectangle: Rounded Corners 30">
          <a:extLst>
            <a:ext uri="{FF2B5EF4-FFF2-40B4-BE49-F238E27FC236}">
              <a16:creationId xmlns:a16="http://schemas.microsoft.com/office/drawing/2014/main" id="{DCE4614E-F233-4E3D-9884-5459F0388CB2}"/>
            </a:ext>
          </a:extLst>
        </xdr:cNvPr>
        <xdr:cNvSpPr/>
      </xdr:nvSpPr>
      <xdr:spPr>
        <a:xfrm>
          <a:off x="15950182" y="26749590"/>
          <a:ext cx="1974154" cy="52147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effectLst/>
            </a:rPr>
            <a:t>Order </a:t>
          </a:r>
          <a:r>
            <a:rPr lang="en-US" sz="2400" baseline="0">
              <a:effectLst/>
            </a:rPr>
            <a:t>Total: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>
    <xdr:from>
      <xdr:col>10</xdr:col>
      <xdr:colOff>769176</xdr:colOff>
      <xdr:row>975</xdr:row>
      <xdr:rowOff>456027</xdr:rowOff>
    </xdr:from>
    <xdr:to>
      <xdr:col>14</xdr:col>
      <xdr:colOff>234210</xdr:colOff>
      <xdr:row>977</xdr:row>
      <xdr:rowOff>286403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4C5CA3EA-B636-40E0-911C-A78A6BAC7524}"/>
            </a:ext>
          </a:extLst>
        </xdr:cNvPr>
        <xdr:cNvSpPr/>
      </xdr:nvSpPr>
      <xdr:spPr>
        <a:xfrm>
          <a:off x="9278176" y="263600027"/>
          <a:ext cx="3957659" cy="70350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200">
              <a:effectLst/>
              <a:latin typeface="Georgia" panose="02040502050405020303" pitchFamily="18" charset="0"/>
            </a:rPr>
            <a:t>Zone</a:t>
          </a:r>
          <a:r>
            <a:rPr lang="en-US" sz="3200" baseline="0">
              <a:effectLst/>
              <a:latin typeface="Georgia" panose="02040502050405020303" pitchFamily="18" charset="0"/>
            </a:rPr>
            <a:t> Shipping Map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>
    <xdr:from>
      <xdr:col>9</xdr:col>
      <xdr:colOff>580155</xdr:colOff>
      <xdr:row>986</xdr:row>
      <xdr:rowOff>433149</xdr:rowOff>
    </xdr:from>
    <xdr:to>
      <xdr:col>15</xdr:col>
      <xdr:colOff>975768</xdr:colOff>
      <xdr:row>989</xdr:row>
      <xdr:rowOff>0</xdr:rowOff>
    </xdr:to>
    <xdr:sp macro="" textlink="">
      <xdr:nvSpPr>
        <xdr:cNvPr id="39" name="Rectangle: Rounded Corners 38">
          <a:extLst>
            <a:ext uri="{FF2B5EF4-FFF2-40B4-BE49-F238E27FC236}">
              <a16:creationId xmlns:a16="http://schemas.microsoft.com/office/drawing/2014/main" id="{8512688E-835F-4873-A856-5AA5F3EBF917}"/>
            </a:ext>
          </a:extLst>
        </xdr:cNvPr>
        <xdr:cNvSpPr/>
      </xdr:nvSpPr>
      <xdr:spPr>
        <a:xfrm>
          <a:off x="10295655" y="261211774"/>
          <a:ext cx="8714113" cy="90035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effectLst/>
            </a:rPr>
            <a:t>Find your state then select the corresponding Zone Check Box to the right. Shipping charge is per pallet. </a:t>
          </a:r>
        </a:p>
      </xdr:txBody>
    </xdr:sp>
    <xdr:clientData/>
  </xdr:twoCellAnchor>
  <xdr:twoCellAnchor>
    <xdr:from>
      <xdr:col>16</xdr:col>
      <xdr:colOff>349249</xdr:colOff>
      <xdr:row>993</xdr:row>
      <xdr:rowOff>333374</xdr:rowOff>
    </xdr:from>
    <xdr:to>
      <xdr:col>18</xdr:col>
      <xdr:colOff>206374</xdr:colOff>
      <xdr:row>993</xdr:row>
      <xdr:rowOff>1301749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F8CAD736-185D-4B10-9A8B-D905667DFD87}"/>
            </a:ext>
          </a:extLst>
        </xdr:cNvPr>
        <xdr:cNvSpPr/>
      </xdr:nvSpPr>
      <xdr:spPr>
        <a:xfrm>
          <a:off x="15255874" y="90884374"/>
          <a:ext cx="2682875" cy="96837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effectLst/>
            </a:rPr>
            <a:t>Buyer's Choice</a:t>
          </a:r>
          <a:r>
            <a:rPr lang="en-US" sz="2400" baseline="0">
              <a:effectLst/>
            </a:rPr>
            <a:t> </a:t>
          </a:r>
          <a:r>
            <a:rPr lang="en-US" sz="2400">
              <a:effectLst/>
            </a:rPr>
            <a:t>Order </a:t>
          </a:r>
          <a:r>
            <a:rPr lang="en-US" sz="2400" baseline="0">
              <a:effectLst/>
            </a:rPr>
            <a:t>Total: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>
    <xdr:from>
      <xdr:col>10</xdr:col>
      <xdr:colOff>190500</xdr:colOff>
      <xdr:row>74</xdr:row>
      <xdr:rowOff>123875</xdr:rowOff>
    </xdr:from>
    <xdr:to>
      <xdr:col>15</xdr:col>
      <xdr:colOff>1156729</xdr:colOff>
      <xdr:row>75</xdr:row>
      <xdr:rowOff>428625</xdr:rowOff>
    </xdr:to>
    <xdr:sp macro="" textlink="">
      <xdr:nvSpPr>
        <xdr:cNvPr id="22" name="Rectangle: Rounded Corners 21">
          <a:extLst>
            <a:ext uri="{FF2B5EF4-FFF2-40B4-BE49-F238E27FC236}">
              <a16:creationId xmlns:a16="http://schemas.microsoft.com/office/drawing/2014/main" id="{CE5F2F90-717E-44BA-891E-E7950F9FDF72}"/>
            </a:ext>
          </a:extLst>
        </xdr:cNvPr>
        <xdr:cNvSpPr/>
      </xdr:nvSpPr>
      <xdr:spPr>
        <a:xfrm>
          <a:off x="8699500" y="24142750"/>
          <a:ext cx="6395479" cy="89212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effectLst/>
            </a:rPr>
            <a:t>Find your state then select the corresponding Zone Check Box to the right. Shipping charge is per pallet. </a:t>
          </a:r>
        </a:p>
      </xdr:txBody>
    </xdr:sp>
    <xdr:clientData/>
  </xdr:twoCellAnchor>
  <xdr:twoCellAnchor>
    <xdr:from>
      <xdr:col>10</xdr:col>
      <xdr:colOff>1636908</xdr:colOff>
      <xdr:row>63</xdr:row>
      <xdr:rowOff>306111</xdr:rowOff>
    </xdr:from>
    <xdr:to>
      <xdr:col>15</xdr:col>
      <xdr:colOff>165317</xdr:colOff>
      <xdr:row>65</xdr:row>
      <xdr:rowOff>193183</xdr:rowOff>
    </xdr:to>
    <xdr:sp macro="" textlink="">
      <xdr:nvSpPr>
        <xdr:cNvPr id="32" name="Rectangle: Rounded Corners 31">
          <a:extLst>
            <a:ext uri="{FF2B5EF4-FFF2-40B4-BE49-F238E27FC236}">
              <a16:creationId xmlns:a16="http://schemas.microsoft.com/office/drawing/2014/main" id="{1334B55C-4C5A-44FF-9BBD-E957FFC09140}"/>
            </a:ext>
          </a:extLst>
        </xdr:cNvPr>
        <xdr:cNvSpPr/>
      </xdr:nvSpPr>
      <xdr:spPr>
        <a:xfrm>
          <a:off x="10168587" y="18988718"/>
          <a:ext cx="3984873" cy="70350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200">
              <a:effectLst/>
              <a:latin typeface="Georgia" panose="02040502050405020303" pitchFamily="18" charset="0"/>
            </a:rPr>
            <a:t>Zone</a:t>
          </a:r>
          <a:r>
            <a:rPr lang="en-US" sz="3200" baseline="0">
              <a:effectLst/>
              <a:latin typeface="Georgia" panose="02040502050405020303" pitchFamily="18" charset="0"/>
            </a:rPr>
            <a:t> Shipping Map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 editAs="oneCell">
    <xdr:from>
      <xdr:col>15</xdr:col>
      <xdr:colOff>206375</xdr:colOff>
      <xdr:row>30</xdr:row>
      <xdr:rowOff>63501</xdr:rowOff>
    </xdr:from>
    <xdr:to>
      <xdr:col>18</xdr:col>
      <xdr:colOff>1189983</xdr:colOff>
      <xdr:row>38</xdr:row>
      <xdr:rowOff>190500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DFFF924-213F-5E5E-5639-C564AB4D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00" y="11303001"/>
          <a:ext cx="5142858" cy="4587874"/>
        </a:xfrm>
        <a:prstGeom prst="rect">
          <a:avLst/>
        </a:prstGeom>
      </xdr:spPr>
    </xdr:pic>
    <xdr:clientData/>
  </xdr:twoCellAnchor>
  <xdr:twoCellAnchor editAs="oneCell">
    <xdr:from>
      <xdr:col>17</xdr:col>
      <xdr:colOff>804080</xdr:colOff>
      <xdr:row>34</xdr:row>
      <xdr:rowOff>371563</xdr:rowOff>
    </xdr:from>
    <xdr:to>
      <xdr:col>19</xdr:col>
      <xdr:colOff>431077</xdr:colOff>
      <xdr:row>38</xdr:row>
      <xdr:rowOff>54428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7F0F8C-3DAE-05ED-6461-3E31D0BD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39437" y="14414134"/>
          <a:ext cx="1817748" cy="1370151"/>
        </a:xfrm>
        <a:prstGeom prst="rect">
          <a:avLst/>
        </a:prstGeom>
      </xdr:spPr>
    </xdr:pic>
    <xdr:clientData/>
  </xdr:twoCellAnchor>
  <xdr:twoCellAnchor editAs="oneCell">
    <xdr:from>
      <xdr:col>19</xdr:col>
      <xdr:colOff>15875</xdr:colOff>
      <xdr:row>55</xdr:row>
      <xdr:rowOff>285750</xdr:rowOff>
    </xdr:from>
    <xdr:to>
      <xdr:col>19</xdr:col>
      <xdr:colOff>320675</xdr:colOff>
      <xdr:row>56</xdr:row>
      <xdr:rowOff>257175</xdr:rowOff>
    </xdr:to>
    <xdr:sp macro="" textlink="">
      <xdr:nvSpPr>
        <xdr:cNvPr id="20" name="AutoShape 8">
          <a:extLst>
            <a:ext uri="{FF2B5EF4-FFF2-40B4-BE49-F238E27FC236}">
              <a16:creationId xmlns:a16="http://schemas.microsoft.com/office/drawing/2014/main" id="{C1203FD6-4287-4111-8D9D-6A7487E89DED}"/>
            </a:ext>
          </a:extLst>
        </xdr:cNvPr>
        <xdr:cNvSpPr>
          <a:spLocks noChangeAspect="1" noChangeArrowheads="1"/>
        </xdr:cNvSpPr>
      </xdr:nvSpPr>
      <xdr:spPr bwMode="auto">
        <a:xfrm>
          <a:off x="21990050" y="2235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1018268</xdr:colOff>
      <xdr:row>44</xdr:row>
      <xdr:rowOff>181428</xdr:rowOff>
    </xdr:from>
    <xdr:to>
      <xdr:col>8</xdr:col>
      <xdr:colOff>175080</xdr:colOff>
      <xdr:row>57</xdr:row>
      <xdr:rowOff>197303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A97B3E3-EF3B-4A8D-B8FC-4FA73812B3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392839" y="18727964"/>
          <a:ext cx="4286705" cy="4438196"/>
        </a:xfrm>
        <a:prstGeom prst="rect">
          <a:avLst/>
        </a:prstGeom>
      </xdr:spPr>
    </xdr:pic>
    <xdr:clientData/>
  </xdr:twoCellAnchor>
  <xdr:oneCellAnchor>
    <xdr:from>
      <xdr:col>6</xdr:col>
      <xdr:colOff>2437122</xdr:colOff>
      <xdr:row>58</xdr:row>
      <xdr:rowOff>229875</xdr:rowOff>
    </xdr:from>
    <xdr:ext cx="1001982" cy="442044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86F5F8F-A942-4FBC-8266-37290EF0835B}"/>
            </a:ext>
          </a:extLst>
        </xdr:cNvPr>
        <xdr:cNvSpPr txBox="1"/>
      </xdr:nvSpPr>
      <xdr:spPr>
        <a:xfrm>
          <a:off x="5799447" y="23299425"/>
          <a:ext cx="1001982" cy="4420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 algn="ctr"/>
          <a:r>
            <a:rPr lang="en-US" sz="2400" b="1" i="0">
              <a:solidFill>
                <a:schemeClr val="accent6">
                  <a:lumMod val="50000"/>
                </a:schemeClr>
              </a:solidFill>
              <a:effectLst/>
              <a:latin typeface="Georgia" panose="02040502050405020303" pitchFamily="18" charset="0"/>
              <a:ea typeface="+mn-ea"/>
              <a:cs typeface="+mn-cs"/>
            </a:rPr>
            <a:t>QTY</a:t>
          </a:r>
        </a:p>
      </xdr:txBody>
    </xdr:sp>
    <xdr:clientData/>
  </xdr:oneCellAnchor>
  <xdr:twoCellAnchor>
    <xdr:from>
      <xdr:col>6</xdr:col>
      <xdr:colOff>330202</xdr:colOff>
      <xdr:row>58</xdr:row>
      <xdr:rowOff>176099</xdr:rowOff>
    </xdr:from>
    <xdr:to>
      <xdr:col>6</xdr:col>
      <xdr:colOff>2492376</xdr:colOff>
      <xdr:row>59</xdr:row>
      <xdr:rowOff>142875</xdr:rowOff>
    </xdr:to>
    <xdr:sp macro="" textlink="">
      <xdr:nvSpPr>
        <xdr:cNvPr id="33" name="Rectangle: Rounded Corners 32">
          <a:extLst>
            <a:ext uri="{FF2B5EF4-FFF2-40B4-BE49-F238E27FC236}">
              <a16:creationId xmlns:a16="http://schemas.microsoft.com/office/drawing/2014/main" id="{2DB2F322-E587-41DD-AC83-DFEEF413E06C}"/>
            </a:ext>
          </a:extLst>
        </xdr:cNvPr>
        <xdr:cNvSpPr/>
      </xdr:nvSpPr>
      <xdr:spPr>
        <a:xfrm>
          <a:off x="3663952" y="23353599"/>
          <a:ext cx="2162174" cy="538276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Holiday Bundle</a:t>
          </a:r>
        </a:p>
        <a:p>
          <a:pPr algn="ctr"/>
          <a:endParaRPr lang="en-US" sz="6000"/>
        </a:p>
      </xdr:txBody>
    </xdr:sp>
    <xdr:clientData/>
  </xdr:twoCellAnchor>
  <xdr:twoCellAnchor editAs="oneCell">
    <xdr:from>
      <xdr:col>11</xdr:col>
      <xdr:colOff>1375181</xdr:colOff>
      <xdr:row>25</xdr:row>
      <xdr:rowOff>353786</xdr:rowOff>
    </xdr:from>
    <xdr:to>
      <xdr:col>13</xdr:col>
      <xdr:colOff>382099</xdr:colOff>
      <xdr:row>25</xdr:row>
      <xdr:rowOff>1469571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7FBB57B-1D8F-70B0-C868-13A68A395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3145" y="8450036"/>
          <a:ext cx="1565061" cy="1115785"/>
        </a:xfrm>
        <a:prstGeom prst="rect">
          <a:avLst/>
        </a:prstGeom>
      </xdr:spPr>
    </xdr:pic>
    <xdr:clientData/>
  </xdr:twoCellAnchor>
  <xdr:twoCellAnchor editAs="oneCell">
    <xdr:from>
      <xdr:col>7</xdr:col>
      <xdr:colOff>721179</xdr:colOff>
      <xdr:row>25</xdr:row>
      <xdr:rowOff>95250</xdr:rowOff>
    </xdr:from>
    <xdr:to>
      <xdr:col>8</xdr:col>
      <xdr:colOff>742412</xdr:colOff>
      <xdr:row>25</xdr:row>
      <xdr:rowOff>1260916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4A191EC-584C-8676-B497-2B5CB50E3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3108" y="8191500"/>
          <a:ext cx="1803768" cy="1165666"/>
        </a:xfrm>
        <a:prstGeom prst="rect">
          <a:avLst/>
        </a:prstGeom>
      </xdr:spPr>
    </xdr:pic>
    <xdr:clientData/>
  </xdr:twoCellAnchor>
  <xdr:twoCellAnchor editAs="oneCell">
    <xdr:from>
      <xdr:col>16</xdr:col>
      <xdr:colOff>1673680</xdr:colOff>
      <xdr:row>24</xdr:row>
      <xdr:rowOff>285750</xdr:rowOff>
    </xdr:from>
    <xdr:to>
      <xdr:col>18</xdr:col>
      <xdr:colOff>726088</xdr:colOff>
      <xdr:row>25</xdr:row>
      <xdr:rowOff>1111864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692C95E-764D-B06B-ABA4-B4C536B4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8787" y="8082643"/>
          <a:ext cx="1869086" cy="1125471"/>
        </a:xfrm>
        <a:prstGeom prst="rect">
          <a:avLst/>
        </a:prstGeom>
      </xdr:spPr>
    </xdr:pic>
    <xdr:clientData/>
  </xdr:twoCellAnchor>
  <xdr:twoCellAnchor editAs="oneCell">
    <xdr:from>
      <xdr:col>6</xdr:col>
      <xdr:colOff>3265715</xdr:colOff>
      <xdr:row>38</xdr:row>
      <xdr:rowOff>176893</xdr:rowOff>
    </xdr:from>
    <xdr:to>
      <xdr:col>8</xdr:col>
      <xdr:colOff>185787</xdr:colOff>
      <xdr:row>40</xdr:row>
      <xdr:rowOff>250429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01CAB6D-BAC4-7013-B458-A5148F64B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0286" y="15906750"/>
          <a:ext cx="2049965" cy="1175715"/>
        </a:xfrm>
        <a:prstGeom prst="rect">
          <a:avLst/>
        </a:prstGeom>
      </xdr:spPr>
    </xdr:pic>
    <xdr:clientData/>
  </xdr:twoCellAnchor>
  <xdr:twoCellAnchor editAs="oneCell">
    <xdr:from>
      <xdr:col>11</xdr:col>
      <xdr:colOff>1537608</xdr:colOff>
      <xdr:row>38</xdr:row>
      <xdr:rowOff>258536</xdr:rowOff>
    </xdr:from>
    <xdr:to>
      <xdr:col>13</xdr:col>
      <xdr:colOff>657623</xdr:colOff>
      <xdr:row>40</xdr:row>
      <xdr:rowOff>296901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AB4B80E5-63B6-CE87-2477-AAEC382E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5572" y="15988393"/>
          <a:ext cx="1678158" cy="1140544"/>
        </a:xfrm>
        <a:prstGeom prst="rect">
          <a:avLst/>
        </a:prstGeom>
      </xdr:spPr>
    </xdr:pic>
    <xdr:clientData/>
  </xdr:twoCellAnchor>
  <xdr:twoCellAnchor editAs="oneCell">
    <xdr:from>
      <xdr:col>7</xdr:col>
      <xdr:colOff>1319891</xdr:colOff>
      <xdr:row>53</xdr:row>
      <xdr:rowOff>108857</xdr:rowOff>
    </xdr:from>
    <xdr:to>
      <xdr:col>9</xdr:col>
      <xdr:colOff>202078</xdr:colOff>
      <xdr:row>57</xdr:row>
      <xdr:rowOff>23704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E0BAAC5F-AABF-E09D-A38B-DE3A24467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1820" y="21717000"/>
          <a:ext cx="1916579" cy="127556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29</xdr:row>
      <xdr:rowOff>22224</xdr:rowOff>
    </xdr:from>
    <xdr:to>
      <xdr:col>9</xdr:col>
      <xdr:colOff>531494</xdr:colOff>
      <xdr:row>36</xdr:row>
      <xdr:rowOff>333374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D92AE41A-00D5-0054-D8E2-983E56D05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9125" y="10960099"/>
          <a:ext cx="3277869" cy="4248150"/>
        </a:xfrm>
        <a:prstGeom prst="rect">
          <a:avLst/>
        </a:prstGeom>
      </xdr:spPr>
    </xdr:pic>
    <xdr:clientData/>
  </xdr:twoCellAnchor>
  <xdr:twoCellAnchor editAs="oneCell">
    <xdr:from>
      <xdr:col>8</xdr:col>
      <xdr:colOff>339021</xdr:colOff>
      <xdr:row>44</xdr:row>
      <xdr:rowOff>269793</xdr:rowOff>
    </xdr:from>
    <xdr:to>
      <xdr:col>18</xdr:col>
      <xdr:colOff>678051</xdr:colOff>
      <xdr:row>57</xdr:row>
      <xdr:rowOff>228925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070B121-4029-A62C-AF67-3CEC127FE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801" y="18625598"/>
          <a:ext cx="14691106" cy="4366463"/>
        </a:xfrm>
        <a:prstGeom prst="rect">
          <a:avLst/>
        </a:prstGeom>
      </xdr:spPr>
    </xdr:pic>
    <xdr:clientData/>
  </xdr:twoCellAnchor>
  <xdr:twoCellAnchor editAs="oneCell">
    <xdr:from>
      <xdr:col>13</xdr:col>
      <xdr:colOff>638158</xdr:colOff>
      <xdr:row>1</xdr:row>
      <xdr:rowOff>242160</xdr:rowOff>
    </xdr:from>
    <xdr:to>
      <xdr:col>15</xdr:col>
      <xdr:colOff>290374</xdr:colOff>
      <xdr:row>11</xdr:row>
      <xdr:rowOff>267003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189B764-49E2-4A81-838B-13BB9402E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234260" y="484321"/>
          <a:ext cx="1734800" cy="2930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heplantcompany.sharepoint.com/sites/TPCSales/Shared%20Documents/Availability/General%20Availability/MASTER%20AVAIL%20%20-%20USE%20ME!/2025/Master%20Availability_New_11.7.25_IGC_Formulas.xlsx" TargetMode="External"/><Relationship Id="rId1" Type="http://schemas.openxmlformats.org/officeDocument/2006/relationships/externalLinkPath" Target="/sites/TPCSales/Shared%20Documents/Availability/General%20Availability/MASTER%20AVAIL%20%20-%20USE%20ME!/2025/Master%20Availability_New_11.7.25_IGC_Formul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9 cm 12 cm 17 cm products"/>
      <sheetName val="Week 24 Orders"/>
      <sheetName val="Week 25 Orders"/>
      <sheetName val="Week 26 Orders"/>
      <sheetName val="Week 27 Orders"/>
      <sheetName val="Week 28 Orders"/>
      <sheetName val="Week 30 Orders"/>
      <sheetName val="Week 29 Orders"/>
      <sheetName val="Trial Plant Avail"/>
      <sheetName val="Week 31 Orders"/>
      <sheetName val="Week 32 Orders"/>
      <sheetName val="Week 33 Orders"/>
      <sheetName val="Week 34 Orders"/>
      <sheetName val="Week 35 Orders"/>
      <sheetName val="Week 36 Orders"/>
      <sheetName val="Week 37 Orders"/>
      <sheetName val="Week 38 Orders"/>
      <sheetName val="Week 40 Orders"/>
      <sheetName val="Week 39 Orders"/>
      <sheetName val="Week 41 Orders"/>
      <sheetName val="Week 42 Orders"/>
      <sheetName val="Week 43 Orders"/>
      <sheetName val="Week 44 Orders"/>
      <sheetName val="Week 45 Orders"/>
      <sheetName val="Week 46 Orders"/>
      <sheetName val="Week 47 Orders"/>
      <sheetName val="Week 48 Orders"/>
      <sheetName val="Week 49 Orders"/>
      <sheetName val="Week 50 Orders"/>
      <sheetName val="IGC Availability"/>
      <sheetName val="Week 51 Or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A1" t="str">
            <v>Part #</v>
          </cell>
          <cell r="B1" t="str">
            <v>Product Group Filter</v>
          </cell>
          <cell r="C1" t="str">
            <v>Product and Pot Size</v>
          </cell>
          <cell r="D1" t="str">
            <v>Variety</v>
          </cell>
          <cell r="E1"/>
          <cell r="F1" t="str">
            <v>Description</v>
          </cell>
          <cell r="G1" t="str">
            <v>Size</v>
          </cell>
          <cell r="H1" t="str">
            <v>Program</v>
          </cell>
          <cell r="I1" t="str">
            <v>Product Group</v>
          </cell>
          <cell r="J1" t="str">
            <v>Week 46</v>
          </cell>
          <cell r="K1" t="str">
            <v>Week 47</v>
          </cell>
          <cell r="L1" t="str">
            <v>Week 48</v>
          </cell>
          <cell r="M1" t="str">
            <v>Week 49</v>
          </cell>
          <cell r="N1" t="str">
            <v>Week 50</v>
          </cell>
          <cell r="O1" t="str">
            <v>Week 51</v>
          </cell>
        </row>
        <row r="2">
          <cell r="A2" t="str">
            <v>FP-1292</v>
          </cell>
          <cell r="B2" t="str">
            <v>LEAFJOY LITTLES</v>
          </cell>
          <cell r="C2" t="str">
            <v>Begonia 9</v>
          </cell>
          <cell r="D2" t="str">
            <v>African Jungle</v>
          </cell>
          <cell r="E2" t="str">
            <v>Available</v>
          </cell>
          <cell r="F2" t="str">
            <v>Begonia African Jungle - 9</v>
          </cell>
          <cell r="G2">
            <v>9</v>
          </cell>
          <cell r="H2" t="str">
            <v>9cm</v>
          </cell>
          <cell r="I2" t="str">
            <v>LEAFJOY LITTLES</v>
          </cell>
          <cell r="J2">
            <v>0</v>
          </cell>
          <cell r="K2">
            <v>0</v>
          </cell>
          <cell r="L2">
            <v>0</v>
          </cell>
          <cell r="M2">
            <v>-10</v>
          </cell>
          <cell r="N2">
            <v>-1.2000000000000002</v>
          </cell>
          <cell r="O2">
            <v>0</v>
          </cell>
        </row>
        <row r="3">
          <cell r="A3" t="str">
            <v>FP-1292</v>
          </cell>
          <cell r="B3" t="str">
            <v>LEAFJOY LITTLES</v>
          </cell>
          <cell r="C3" t="str">
            <v>Begonia 9</v>
          </cell>
          <cell r="D3" t="str">
            <v>African Jungle</v>
          </cell>
          <cell r="E3" t="str">
            <v>Available</v>
          </cell>
          <cell r="F3" t="str">
            <v>Begonia African Jungle - 9</v>
          </cell>
          <cell r="G3">
            <v>9</v>
          </cell>
          <cell r="H3" t="str">
            <v>9cm</v>
          </cell>
          <cell r="I3" t="str">
            <v>LEAFJOY LITTLES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FP-1292</v>
          </cell>
          <cell r="C4"/>
          <cell r="F4" t="str">
            <v>Begonia African Jungle - 9 - Balance</v>
          </cell>
          <cell r="G4">
            <v>9</v>
          </cell>
          <cell r="H4" t="str">
            <v>9cm</v>
          </cell>
          <cell r="I4"/>
          <cell r="J4">
            <v>0</v>
          </cell>
          <cell r="K4">
            <v>0</v>
          </cell>
          <cell r="L4">
            <v>0</v>
          </cell>
          <cell r="M4">
            <v>-10</v>
          </cell>
          <cell r="N4">
            <v>-1.2000000000000002</v>
          </cell>
          <cell r="O4">
            <v>0</v>
          </cell>
        </row>
        <row r="5">
          <cell r="H5"/>
          <cell r="I5"/>
        </row>
        <row r="6">
          <cell r="A6" t="str">
            <v>FP-1289</v>
          </cell>
          <cell r="B6" t="str">
            <v>LEAFJOY LITTLES</v>
          </cell>
          <cell r="C6" t="str">
            <v>Begonia 9</v>
          </cell>
          <cell r="D6" t="str">
            <v>Black Velvet</v>
          </cell>
          <cell r="E6" t="str">
            <v>Available</v>
          </cell>
          <cell r="F6" t="str">
            <v>Begonia Black Velvet - 9</v>
          </cell>
          <cell r="G6">
            <v>9</v>
          </cell>
          <cell r="H6" t="str">
            <v>9cm</v>
          </cell>
          <cell r="I6" t="str">
            <v>LEAFJOY LITTLES</v>
          </cell>
          <cell r="J6">
            <v>0.8</v>
          </cell>
          <cell r="K6">
            <v>7.2</v>
          </cell>
          <cell r="L6">
            <v>0.8</v>
          </cell>
          <cell r="M6">
            <v>0</v>
          </cell>
          <cell r="N6">
            <v>0</v>
          </cell>
          <cell r="O6">
            <v>44.2</v>
          </cell>
        </row>
        <row r="7">
          <cell r="A7" t="str">
            <v>FP-1289</v>
          </cell>
          <cell r="B7" t="str">
            <v>LEAFJOY LITTLES</v>
          </cell>
          <cell r="C7" t="str">
            <v>Begonia 9</v>
          </cell>
          <cell r="D7" t="str">
            <v>Black Velvet</v>
          </cell>
          <cell r="E7" t="str">
            <v>Available</v>
          </cell>
          <cell r="F7" t="str">
            <v>Begonia Black Velvet - 9</v>
          </cell>
          <cell r="G7">
            <v>9</v>
          </cell>
          <cell r="H7" t="str">
            <v>9cm</v>
          </cell>
          <cell r="I7" t="str">
            <v>LEAFJOY LITTLES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FP-1289</v>
          </cell>
          <cell r="C8"/>
          <cell r="F8" t="str">
            <v>Begonia Black Velvet - 9 - Balance</v>
          </cell>
          <cell r="G8">
            <v>9</v>
          </cell>
          <cell r="H8" t="str">
            <v>9cm</v>
          </cell>
          <cell r="I8"/>
          <cell r="J8">
            <v>0.8</v>
          </cell>
          <cell r="K8">
            <v>7.2</v>
          </cell>
          <cell r="L8">
            <v>0.8</v>
          </cell>
          <cell r="M8">
            <v>0</v>
          </cell>
          <cell r="N8">
            <v>0</v>
          </cell>
          <cell r="O8">
            <v>44.2</v>
          </cell>
        </row>
        <row r="9">
          <cell r="H9"/>
          <cell r="I9"/>
        </row>
        <row r="10">
          <cell r="A10" t="str">
            <v>FP-1254</v>
          </cell>
          <cell r="B10" t="str">
            <v>LEAFJOY LITTLES</v>
          </cell>
          <cell r="C10" t="str">
            <v>Begonia 9</v>
          </cell>
          <cell r="D10" t="str">
            <v>Dappled Morning™ (Double Dot)</v>
          </cell>
          <cell r="E10" t="str">
            <v>Available</v>
          </cell>
          <cell r="F10" t="str">
            <v>Begonia Dappled Morning™ (Double Dot) - 9</v>
          </cell>
          <cell r="G10">
            <v>9</v>
          </cell>
          <cell r="H10" t="str">
            <v>9cm</v>
          </cell>
          <cell r="I10" t="str">
            <v>LEAFJOY LITTLES</v>
          </cell>
          <cell r="J10">
            <v>53.5</v>
          </cell>
          <cell r="K10">
            <v>203.5</v>
          </cell>
          <cell r="L10">
            <v>72.2</v>
          </cell>
          <cell r="M10">
            <v>-153.60000000000002</v>
          </cell>
          <cell r="N10">
            <v>145.20000000000002</v>
          </cell>
          <cell r="O10">
            <v>-10.8</v>
          </cell>
        </row>
        <row r="11">
          <cell r="A11" t="str">
            <v>FP-1254</v>
          </cell>
          <cell r="B11" t="str">
            <v>LEAFJOY LITTLES</v>
          </cell>
          <cell r="C11" t="str">
            <v>Begonia 9</v>
          </cell>
          <cell r="D11" t="str">
            <v>Dappled Morning™ (Double Dot)</v>
          </cell>
          <cell r="E11" t="str">
            <v>Available</v>
          </cell>
          <cell r="F11" t="str">
            <v>Begonia Dappled Morning™ (Double Dot) - 9</v>
          </cell>
          <cell r="G11">
            <v>9</v>
          </cell>
          <cell r="H11" t="str">
            <v>9cm</v>
          </cell>
          <cell r="I11" t="str">
            <v>LEAFJOY LITTLES</v>
          </cell>
          <cell r="J11">
            <v>36</v>
          </cell>
          <cell r="K11">
            <v>158</v>
          </cell>
          <cell r="L11">
            <v>24</v>
          </cell>
          <cell r="M11">
            <v>0</v>
          </cell>
          <cell r="N11">
            <v>108</v>
          </cell>
          <cell r="O11">
            <v>0</v>
          </cell>
        </row>
        <row r="12">
          <cell r="A12" t="str">
            <v>FP-1254</v>
          </cell>
          <cell r="C12"/>
          <cell r="F12" t="str">
            <v>Begonia Dappled Morning™ (Double Dot) - 9 - Balance</v>
          </cell>
          <cell r="G12">
            <v>9</v>
          </cell>
          <cell r="H12" t="str">
            <v>9cm</v>
          </cell>
          <cell r="I12"/>
          <cell r="J12">
            <v>17.5</v>
          </cell>
          <cell r="K12">
            <v>45.5</v>
          </cell>
          <cell r="L12">
            <v>48.2</v>
          </cell>
          <cell r="M12">
            <v>-153.60000000000002</v>
          </cell>
          <cell r="N12">
            <v>37.200000000000017</v>
          </cell>
          <cell r="O12">
            <v>-10.8</v>
          </cell>
        </row>
        <row r="13">
          <cell r="H13"/>
          <cell r="I13"/>
        </row>
        <row r="14">
          <cell r="A14" t="str">
            <v>FP-829</v>
          </cell>
          <cell r="B14" t="str">
            <v>LEAFJOY LITTLES</v>
          </cell>
          <cell r="C14" t="str">
            <v>Begonia 9</v>
          </cell>
          <cell r="D14" t="str">
            <v>Obsidian™ (Black Forest)</v>
          </cell>
          <cell r="E14" t="str">
            <v>Available</v>
          </cell>
          <cell r="F14" t="str">
            <v>Begonia Obsidian™ (Black Forest) - 9</v>
          </cell>
          <cell r="G14">
            <v>9</v>
          </cell>
          <cell r="H14" t="str">
            <v>9cm</v>
          </cell>
          <cell r="I14" t="str">
            <v>LEAFJOY LITTLES</v>
          </cell>
          <cell r="J14">
            <v>49.400000000000006</v>
          </cell>
          <cell r="K14">
            <v>380.40000000000003</v>
          </cell>
          <cell r="L14">
            <v>-102.10000000000001</v>
          </cell>
          <cell r="M14">
            <v>-104.4</v>
          </cell>
          <cell r="N14">
            <v>357.70000000000005</v>
          </cell>
          <cell r="O14">
            <v>-10.8</v>
          </cell>
        </row>
        <row r="15">
          <cell r="A15" t="str">
            <v>FP-829</v>
          </cell>
          <cell r="B15" t="str">
            <v>LEAFJOY LITTLES</v>
          </cell>
          <cell r="C15" t="str">
            <v>Begonia 9</v>
          </cell>
          <cell r="D15" t="str">
            <v>Obsidian™ (Black Forest)</v>
          </cell>
          <cell r="E15" t="str">
            <v>Available</v>
          </cell>
          <cell r="F15" t="str">
            <v>Begonia Obsidian™ (Black Forest) - 9</v>
          </cell>
          <cell r="G15">
            <v>9</v>
          </cell>
          <cell r="H15" t="str">
            <v>9cm</v>
          </cell>
          <cell r="I15" t="str">
            <v>LEAFJOY LITTLES</v>
          </cell>
          <cell r="J15">
            <v>12</v>
          </cell>
          <cell r="K15">
            <v>134</v>
          </cell>
          <cell r="L15">
            <v>36</v>
          </cell>
          <cell r="M15">
            <v>0</v>
          </cell>
          <cell r="N15">
            <v>108</v>
          </cell>
          <cell r="O15">
            <v>0</v>
          </cell>
        </row>
        <row r="16">
          <cell r="A16" t="str">
            <v>FP-829</v>
          </cell>
          <cell r="C16"/>
          <cell r="F16" t="str">
            <v>Begonia Obsidian™ (Black Forest) - 9 - Balance</v>
          </cell>
          <cell r="G16">
            <v>9</v>
          </cell>
          <cell r="H16" t="str">
            <v>9cm</v>
          </cell>
          <cell r="I16"/>
          <cell r="J16">
            <v>37.400000000000006</v>
          </cell>
          <cell r="K16">
            <v>246.40000000000003</v>
          </cell>
          <cell r="L16">
            <v>-138.10000000000002</v>
          </cell>
          <cell r="M16">
            <v>-104.4</v>
          </cell>
          <cell r="N16">
            <v>249.70000000000005</v>
          </cell>
          <cell r="O16">
            <v>-10.8</v>
          </cell>
        </row>
        <row r="17">
          <cell r="H17"/>
          <cell r="I17"/>
        </row>
        <row r="18">
          <cell r="A18" t="str">
            <v>FP-822</v>
          </cell>
          <cell r="B18" t="str">
            <v>LEAFJOY LITTLES</v>
          </cell>
          <cell r="C18" t="str">
            <v>Chlorophytum 9</v>
          </cell>
          <cell r="D18" t="str">
            <v xml:space="preserve">Pixie Punk™ (Ocean) </v>
          </cell>
          <cell r="E18" t="str">
            <v>Available</v>
          </cell>
          <cell r="F18" t="str">
            <v>Chlorophytum Pixie Punk™ (Ocean) - 9</v>
          </cell>
          <cell r="G18">
            <v>9</v>
          </cell>
          <cell r="H18" t="str">
            <v>9cm</v>
          </cell>
          <cell r="I18" t="str">
            <v>LEAFJOY LITTLES</v>
          </cell>
          <cell r="J18">
            <v>36</v>
          </cell>
          <cell r="K18">
            <v>235.20000000000002</v>
          </cell>
          <cell r="L18">
            <v>295.60000000000002</v>
          </cell>
          <cell r="M18">
            <v>-55.5</v>
          </cell>
          <cell r="N18">
            <v>154.80000000000001</v>
          </cell>
          <cell r="O18">
            <v>637.20000000000005</v>
          </cell>
        </row>
        <row r="19">
          <cell r="A19" t="str">
            <v>FP-822</v>
          </cell>
          <cell r="B19" t="str">
            <v>LEAFJOY LITTLES</v>
          </cell>
          <cell r="C19" t="str">
            <v>Chlorophytum 9</v>
          </cell>
          <cell r="D19" t="str">
            <v xml:space="preserve">Pixie Punk™ (Ocean) </v>
          </cell>
          <cell r="E19" t="str">
            <v>Available</v>
          </cell>
          <cell r="F19" t="str">
            <v>Chlorophytum Pixie Punk™ (Ocean) - 9</v>
          </cell>
          <cell r="G19">
            <v>9</v>
          </cell>
          <cell r="H19" t="str">
            <v>9cm</v>
          </cell>
          <cell r="I19" t="str">
            <v>LEAFJOY LITTLES</v>
          </cell>
          <cell r="J19">
            <v>12</v>
          </cell>
          <cell r="K19">
            <v>168</v>
          </cell>
          <cell r="L19">
            <v>15</v>
          </cell>
          <cell r="M19">
            <v>0</v>
          </cell>
          <cell r="N19">
            <v>72</v>
          </cell>
          <cell r="O19">
            <v>0</v>
          </cell>
        </row>
        <row r="20">
          <cell r="A20" t="str">
            <v>FP-822</v>
          </cell>
          <cell r="F20" t="str">
            <v>Chlorophytum Pixie Punk™ (Ocean) - 9 - Balance</v>
          </cell>
          <cell r="G20">
            <v>9</v>
          </cell>
          <cell r="H20" t="str">
            <v>9cm</v>
          </cell>
          <cell r="I20"/>
          <cell r="J20">
            <v>24</v>
          </cell>
          <cell r="K20">
            <v>67.200000000000017</v>
          </cell>
          <cell r="L20">
            <v>280.60000000000002</v>
          </cell>
          <cell r="M20">
            <v>-55.5</v>
          </cell>
          <cell r="N20">
            <v>82.800000000000011</v>
          </cell>
          <cell r="O20">
            <v>637.20000000000005</v>
          </cell>
        </row>
        <row r="21">
          <cell r="H21"/>
          <cell r="I21"/>
        </row>
        <row r="22">
          <cell r="A22" t="str">
            <v>FP-827</v>
          </cell>
          <cell r="B22" t="str">
            <v>LEAFJOY LITTLES</v>
          </cell>
          <cell r="C22" t="str">
            <v>Crassula 9</v>
          </cell>
          <cell r="D22" t="str">
            <v>Pretty in Pewter™ (Tenelli)</v>
          </cell>
          <cell r="E22" t="str">
            <v>Available</v>
          </cell>
          <cell r="F22" t="str">
            <v>Crassula Pretty in Pewter™ (Tenelli) - 9</v>
          </cell>
          <cell r="G22">
            <v>9</v>
          </cell>
          <cell r="H22" t="str">
            <v>9cm</v>
          </cell>
          <cell r="I22" t="str">
            <v>LEAFJOY LITTLES</v>
          </cell>
          <cell r="J22">
            <v>19.200000000000003</v>
          </cell>
          <cell r="K22">
            <v>0</v>
          </cell>
          <cell r="L22">
            <v>22.8</v>
          </cell>
          <cell r="M22">
            <v>9.6000000000000014</v>
          </cell>
          <cell r="N22">
            <v>0</v>
          </cell>
          <cell r="O22">
            <v>25.200000000000003</v>
          </cell>
        </row>
        <row r="23">
          <cell r="A23" t="str">
            <v>FP-827</v>
          </cell>
          <cell r="B23" t="str">
            <v>LEAFJOY LITTLES</v>
          </cell>
          <cell r="C23" t="str">
            <v>Crassula 9</v>
          </cell>
          <cell r="D23" t="str">
            <v>Pretty in Pewter™ (Tenelli)</v>
          </cell>
          <cell r="E23" t="str">
            <v>Available</v>
          </cell>
          <cell r="F23" t="str">
            <v>Crassula Pretty in Pewter™ (Tenelli) - 9</v>
          </cell>
          <cell r="G23">
            <v>9</v>
          </cell>
          <cell r="H23" t="str">
            <v>9cm</v>
          </cell>
          <cell r="I23" t="str">
            <v>LEAFJOY LITTLES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FP-827</v>
          </cell>
          <cell r="C24"/>
          <cell r="F24" t="str">
            <v>Crassula Pretty in Pewter™ (Tenelli) - 9 - Balance</v>
          </cell>
          <cell r="G24">
            <v>9</v>
          </cell>
          <cell r="H24" t="str">
            <v>9cm</v>
          </cell>
          <cell r="I24"/>
          <cell r="J24">
            <v>19.200000000000003</v>
          </cell>
          <cell r="K24">
            <v>0</v>
          </cell>
          <cell r="L24">
            <v>22.8</v>
          </cell>
          <cell r="M24">
            <v>9.6000000000000014</v>
          </cell>
          <cell r="N24">
            <v>0</v>
          </cell>
          <cell r="O24">
            <v>25.200000000000003</v>
          </cell>
        </row>
        <row r="25">
          <cell r="H25"/>
          <cell r="I25"/>
        </row>
        <row r="26">
          <cell r="A26" t="str">
            <v>FP-826</v>
          </cell>
          <cell r="B26" t="str">
            <v>LEAFJOY LITTLES</v>
          </cell>
          <cell r="C26" t="str">
            <v>Curio 9</v>
          </cell>
          <cell r="D26" t="str">
            <v>Turquoise Tentacles™ (Mount Everest)</v>
          </cell>
          <cell r="E26" t="str">
            <v>Available</v>
          </cell>
          <cell r="F26" t="str">
            <v>Curio Turquoise Tentacles™ (Mount Everest) - 9</v>
          </cell>
          <cell r="G26">
            <v>9</v>
          </cell>
          <cell r="H26" t="str">
            <v>9cm</v>
          </cell>
          <cell r="I26" t="str">
            <v>LEAFJOY LITTLES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FP-826</v>
          </cell>
          <cell r="B27" t="str">
            <v>LEAFJOY LITTLES</v>
          </cell>
          <cell r="C27" t="str">
            <v>Curio 9</v>
          </cell>
          <cell r="D27" t="str">
            <v>Turquoise Tentacles™ (Mount Everest)</v>
          </cell>
          <cell r="E27" t="str">
            <v>Available</v>
          </cell>
          <cell r="F27" t="str">
            <v>Curio Turquoise Tentacles™ (Mount Everest) - 9</v>
          </cell>
          <cell r="G27">
            <v>9</v>
          </cell>
          <cell r="H27" t="str">
            <v>9cm</v>
          </cell>
          <cell r="I27" t="str">
            <v>LEAFJOY LITTLES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FP-826</v>
          </cell>
          <cell r="C28"/>
          <cell r="F28" t="str">
            <v>Curio Turquoise Tentacles™ (Mount Everest) - 9 - Balance</v>
          </cell>
          <cell r="G28">
            <v>9</v>
          </cell>
          <cell r="H28" t="str">
            <v>9cm</v>
          </cell>
          <cell r="I28"/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H29"/>
          <cell r="I29"/>
        </row>
        <row r="30">
          <cell r="A30" t="str">
            <v>FP-1145</v>
          </cell>
          <cell r="B30" t="str">
            <v>LEAFJOY LITTLES</v>
          </cell>
          <cell r="C30" t="str">
            <v>Cyanotis 9</v>
          </cell>
          <cell r="D30" t="str">
            <v>Frosted Terra™ (Somaliensis)</v>
          </cell>
          <cell r="E30" t="str">
            <v>Available</v>
          </cell>
          <cell r="F30" t="str">
            <v>Cyanotis Frosted Terra™ (Somaliensis) - 9</v>
          </cell>
          <cell r="G30">
            <v>9</v>
          </cell>
          <cell r="H30" t="str">
            <v>9cm</v>
          </cell>
          <cell r="I30" t="str">
            <v>LEAFJOY LITTLES</v>
          </cell>
          <cell r="J30">
            <v>15.4</v>
          </cell>
          <cell r="K30">
            <v>71.2</v>
          </cell>
          <cell r="L30">
            <v>19.200000000000003</v>
          </cell>
          <cell r="M30">
            <v>24</v>
          </cell>
          <cell r="N30">
            <v>38.400000000000006</v>
          </cell>
          <cell r="O30">
            <v>0</v>
          </cell>
        </row>
        <row r="31">
          <cell r="A31" t="str">
            <v>FP-1145</v>
          </cell>
          <cell r="B31" t="str">
            <v>LEAFJOY LITTLES</v>
          </cell>
          <cell r="C31" t="str">
            <v>Cyanotis 9</v>
          </cell>
          <cell r="D31" t="str">
            <v>Frosted Terra™ (Somaliensis)</v>
          </cell>
          <cell r="E31" t="str">
            <v>Available</v>
          </cell>
          <cell r="F31" t="str">
            <v>Cyanotis Frosted Terra™ (Somaliensis) - 9</v>
          </cell>
          <cell r="G31">
            <v>9</v>
          </cell>
          <cell r="H31" t="str">
            <v>9cm</v>
          </cell>
          <cell r="I31" t="str">
            <v>LEAFJOY LITTLES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FP-1145</v>
          </cell>
          <cell r="F32" t="str">
            <v>Cyanotis Frosted Terra™ (Somaliensis) - 9 - Balance</v>
          </cell>
          <cell r="G32">
            <v>9</v>
          </cell>
          <cell r="H32" t="str">
            <v>9cm</v>
          </cell>
          <cell r="I32"/>
          <cell r="J32">
            <v>15.4</v>
          </cell>
          <cell r="K32">
            <v>71.2</v>
          </cell>
          <cell r="L32">
            <v>19.200000000000003</v>
          </cell>
          <cell r="M32">
            <v>24</v>
          </cell>
          <cell r="N32">
            <v>38.400000000000006</v>
          </cell>
          <cell r="O32">
            <v>0</v>
          </cell>
        </row>
        <row r="33">
          <cell r="H33"/>
          <cell r="I33"/>
        </row>
        <row r="34">
          <cell r="A34" t="str">
            <v>FP-1259</v>
          </cell>
          <cell r="B34" t="str">
            <v>LEAFJOY LITTLES</v>
          </cell>
          <cell r="C34" t="str">
            <v>Delosperma 9</v>
          </cell>
          <cell r="D34" t="str">
            <v>Cactini™ (Echinatum)</v>
          </cell>
          <cell r="E34" t="str">
            <v>Available</v>
          </cell>
          <cell r="F34" t="str">
            <v>Delosperma Cactini™ (Echinatum) - 9</v>
          </cell>
          <cell r="G34">
            <v>9</v>
          </cell>
          <cell r="H34" t="str">
            <v>9cm</v>
          </cell>
          <cell r="I34" t="str">
            <v>LEAFJOY LITTLES</v>
          </cell>
          <cell r="J34">
            <v>-4.8000000000000007</v>
          </cell>
          <cell r="K34">
            <v>0</v>
          </cell>
          <cell r="L34">
            <v>15</v>
          </cell>
          <cell r="M34">
            <v>18.900000000000002</v>
          </cell>
          <cell r="N34">
            <v>0</v>
          </cell>
          <cell r="O34">
            <v>59.400000000000006</v>
          </cell>
        </row>
        <row r="35">
          <cell r="A35" t="str">
            <v>FP-1259</v>
          </cell>
          <cell r="B35" t="str">
            <v>LEAFJOY LITTLES</v>
          </cell>
          <cell r="C35" t="str">
            <v>Delosperma 9</v>
          </cell>
          <cell r="D35" t="str">
            <v>Cactini™ (Echinatum)</v>
          </cell>
          <cell r="E35" t="str">
            <v>Available</v>
          </cell>
          <cell r="F35" t="str">
            <v>Delosperma Cactini™ (Echinatum) - 9</v>
          </cell>
          <cell r="G35">
            <v>9</v>
          </cell>
          <cell r="H35" t="str">
            <v>9cm</v>
          </cell>
          <cell r="I35" t="str">
            <v>LEAFJOY LITTLES</v>
          </cell>
          <cell r="J35">
            <v>0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FP-1259</v>
          </cell>
          <cell r="F36" t="str">
            <v>Delosperma Cactini™ (Echinatum) - 9 - Balance</v>
          </cell>
          <cell r="G36">
            <v>9</v>
          </cell>
          <cell r="H36" t="str">
            <v>9cm</v>
          </cell>
          <cell r="I36"/>
          <cell r="J36">
            <v>-4.8000000000000007</v>
          </cell>
          <cell r="K36">
            <v>0</v>
          </cell>
          <cell r="L36">
            <v>12</v>
          </cell>
          <cell r="M36">
            <v>18.900000000000002</v>
          </cell>
          <cell r="N36">
            <v>0</v>
          </cell>
          <cell r="O36">
            <v>59.400000000000006</v>
          </cell>
        </row>
        <row r="37">
          <cell r="H37"/>
          <cell r="I37"/>
        </row>
        <row r="38">
          <cell r="A38" t="str">
            <v>FP-2412</v>
          </cell>
          <cell r="B38" t="str">
            <v>LEAFJOY LITTLES</v>
          </cell>
          <cell r="C38" t="str">
            <v>Dracaena 9</v>
          </cell>
          <cell r="D38" t="str">
            <v>Stingray Star™ (Tornado)</v>
          </cell>
          <cell r="E38" t="str">
            <v>Available</v>
          </cell>
          <cell r="F38" t="str">
            <v>Dracaena Stingray Star™ (Tornado)-9</v>
          </cell>
          <cell r="G38">
            <v>9</v>
          </cell>
          <cell r="H38" t="str">
            <v>9cm</v>
          </cell>
          <cell r="I38" t="str">
            <v>LEAFJOY LITTLES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FP-2412</v>
          </cell>
          <cell r="B39" t="str">
            <v>LEAFJOY LITTLES</v>
          </cell>
          <cell r="C39" t="str">
            <v>Dracaena 9</v>
          </cell>
          <cell r="D39" t="str">
            <v>Stingray Star™ (Tornado)</v>
          </cell>
          <cell r="E39" t="str">
            <v>Available</v>
          </cell>
          <cell r="F39" t="str">
            <v>Dracaena Stingray Star™ (Tornado)-9</v>
          </cell>
          <cell r="G39">
            <v>9</v>
          </cell>
          <cell r="H39" t="str">
            <v>9cm</v>
          </cell>
          <cell r="I39" t="str">
            <v>LEAFJOY LITTLES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FP-2412</v>
          </cell>
          <cell r="F40" t="str">
            <v>Dracaena Stingray Star™ (Tornado)-9 - Balance</v>
          </cell>
          <cell r="G40">
            <v>9</v>
          </cell>
          <cell r="H40" t="str">
            <v>9cm</v>
          </cell>
          <cell r="I40"/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H41"/>
          <cell r="I41"/>
        </row>
        <row r="42">
          <cell r="A42" t="str">
            <v>FP-2374</v>
          </cell>
          <cell r="B42" t="str">
            <v>LEAFJOY LITTLES</v>
          </cell>
          <cell r="C42" t="str">
            <v>Epipremnum 9</v>
          </cell>
          <cell r="D42" t="str">
            <v>Golden Glen™</v>
          </cell>
          <cell r="E42" t="str">
            <v>Available</v>
          </cell>
          <cell r="F42" t="str">
            <v>Epipremnum Golden Glen™ -9</v>
          </cell>
          <cell r="G42">
            <v>9</v>
          </cell>
          <cell r="H42" t="str">
            <v>9cm</v>
          </cell>
          <cell r="I42" t="str">
            <v>LEAFJOY LITTLES</v>
          </cell>
          <cell r="J42">
            <v>25.200000000000003</v>
          </cell>
          <cell r="K42">
            <v>-23.8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FP-2374</v>
          </cell>
          <cell r="B43" t="str">
            <v>LEAFJOY LITTLES</v>
          </cell>
          <cell r="C43" t="str">
            <v>Epipremnum 9</v>
          </cell>
          <cell r="D43" t="str">
            <v>Golden Glen™</v>
          </cell>
          <cell r="E43" t="str">
            <v>Available</v>
          </cell>
          <cell r="F43" t="str">
            <v>Epipremnum Golden Glen™ -9</v>
          </cell>
          <cell r="G43">
            <v>9</v>
          </cell>
          <cell r="H43" t="str">
            <v>9cm</v>
          </cell>
          <cell r="I43" t="str">
            <v>LEAFJOY LITTLES</v>
          </cell>
          <cell r="J43">
            <v>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FP-2374</v>
          </cell>
          <cell r="F44" t="str">
            <v>Epipremnum Golden Glen™ -9 - Balance</v>
          </cell>
          <cell r="G44">
            <v>9</v>
          </cell>
          <cell r="H44" t="str">
            <v>9cm</v>
          </cell>
          <cell r="I44"/>
          <cell r="J44">
            <v>13.200000000000003</v>
          </cell>
          <cell r="K44">
            <v>-23.8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H45"/>
          <cell r="I45"/>
        </row>
        <row r="46">
          <cell r="A46" t="str">
            <v>FP-1537</v>
          </cell>
          <cell r="B46" t="str">
            <v>LEAFJOY LITTLES</v>
          </cell>
          <cell r="C46" t="str">
            <v>Epipremnum 9</v>
          </cell>
          <cell r="D46" t="str">
            <v>Green Isle™</v>
          </cell>
          <cell r="E46" t="str">
            <v>Available</v>
          </cell>
          <cell r="F46" t="str">
            <v>Epipremnum Green Isle™ -9</v>
          </cell>
          <cell r="G46">
            <v>9</v>
          </cell>
          <cell r="H46" t="str">
            <v>9cm</v>
          </cell>
          <cell r="I46" t="str">
            <v>LEAFJOY LITTLES</v>
          </cell>
          <cell r="J46">
            <v>0</v>
          </cell>
          <cell r="K46">
            <v>7.2</v>
          </cell>
          <cell r="L46">
            <v>6.6000000000000005</v>
          </cell>
          <cell r="M46">
            <v>-8</v>
          </cell>
          <cell r="N46">
            <v>7.2</v>
          </cell>
          <cell r="O46">
            <v>0</v>
          </cell>
        </row>
        <row r="47">
          <cell r="A47" t="str">
            <v>FP-1537</v>
          </cell>
          <cell r="B47" t="str">
            <v>LEAFJOY LITTLES</v>
          </cell>
          <cell r="C47" t="str">
            <v>Epipremnum 9</v>
          </cell>
          <cell r="D47" t="str">
            <v>Green Isle™</v>
          </cell>
          <cell r="E47" t="str">
            <v>Available</v>
          </cell>
          <cell r="F47" t="str">
            <v>Epipremnum Green Isle™ -9</v>
          </cell>
          <cell r="G47">
            <v>9</v>
          </cell>
          <cell r="H47" t="str">
            <v>9cm</v>
          </cell>
          <cell r="I47" t="str">
            <v>LEAFJOY LITTLES</v>
          </cell>
          <cell r="J47">
            <v>0</v>
          </cell>
          <cell r="K47">
            <v>6</v>
          </cell>
          <cell r="L47">
            <v>7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FP-1537</v>
          </cell>
          <cell r="F48" t="str">
            <v>Epipremnum Green Isle™ -9 - Balance</v>
          </cell>
          <cell r="G48">
            <v>9</v>
          </cell>
          <cell r="H48" t="str">
            <v>9cm</v>
          </cell>
          <cell r="I48"/>
          <cell r="J48">
            <v>0</v>
          </cell>
          <cell r="K48">
            <v>1.2000000000000002</v>
          </cell>
          <cell r="L48">
            <v>-0.39999999999999947</v>
          </cell>
          <cell r="M48">
            <v>-8</v>
          </cell>
          <cell r="N48">
            <v>7.2</v>
          </cell>
          <cell r="O48">
            <v>0</v>
          </cell>
        </row>
        <row r="49">
          <cell r="H49"/>
          <cell r="I49"/>
        </row>
        <row r="50">
          <cell r="A50" t="str">
            <v>FP-989</v>
          </cell>
          <cell r="B50" t="str">
            <v>LEAFJOY LITTLES</v>
          </cell>
          <cell r="C50" t="str">
            <v>Epipremnum 9</v>
          </cell>
          <cell r="D50" t="str">
            <v xml:space="preserve">Jade </v>
          </cell>
          <cell r="E50" t="str">
            <v>Available</v>
          </cell>
          <cell r="F50" t="str">
            <v>Epipremnum Jade - 9</v>
          </cell>
          <cell r="G50">
            <v>9</v>
          </cell>
          <cell r="H50" t="str">
            <v>9cm</v>
          </cell>
          <cell r="I50" t="str">
            <v>LEAFJOY LITTLES</v>
          </cell>
          <cell r="J50">
            <v>171.4</v>
          </cell>
          <cell r="K50">
            <v>53.400000000000006</v>
          </cell>
          <cell r="L50">
            <v>151.6</v>
          </cell>
          <cell r="M50">
            <v>-18.600000000000001</v>
          </cell>
          <cell r="N50">
            <v>0</v>
          </cell>
          <cell r="O50">
            <v>19.200000000000003</v>
          </cell>
        </row>
        <row r="51">
          <cell r="A51" t="str">
            <v>FP-989</v>
          </cell>
          <cell r="B51" t="str">
            <v>LEAFJOY LITTLES</v>
          </cell>
          <cell r="C51" t="str">
            <v>Epipremnum 9</v>
          </cell>
          <cell r="D51" t="str">
            <v xml:space="preserve">Jade </v>
          </cell>
          <cell r="E51" t="str">
            <v>Available</v>
          </cell>
          <cell r="F51" t="str">
            <v>Epipremnum Jade - 9</v>
          </cell>
          <cell r="G51">
            <v>9</v>
          </cell>
          <cell r="H51" t="str">
            <v>9cm</v>
          </cell>
          <cell r="I51" t="str">
            <v>LEAFJOY LITTLES</v>
          </cell>
          <cell r="J51">
            <v>36</v>
          </cell>
          <cell r="K51">
            <v>30</v>
          </cell>
          <cell r="L51">
            <v>24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FP-989</v>
          </cell>
          <cell r="F52" t="str">
            <v>Epipremnum Jade - 9 - Balance</v>
          </cell>
          <cell r="G52">
            <v>9</v>
          </cell>
          <cell r="H52" t="str">
            <v>9cm</v>
          </cell>
          <cell r="I52"/>
          <cell r="J52">
            <v>135.4</v>
          </cell>
          <cell r="K52">
            <v>23.400000000000006</v>
          </cell>
          <cell r="L52">
            <v>127.6</v>
          </cell>
          <cell r="M52">
            <v>-18.600000000000001</v>
          </cell>
          <cell r="N52">
            <v>0</v>
          </cell>
          <cell r="O52">
            <v>19.200000000000003</v>
          </cell>
        </row>
        <row r="53">
          <cell r="H53"/>
          <cell r="I53"/>
        </row>
        <row r="54">
          <cell r="A54" t="str">
            <v>FP-1160</v>
          </cell>
          <cell r="B54" t="str">
            <v>LEAFJOY LITTLES</v>
          </cell>
          <cell r="C54" t="str">
            <v>Epipremnum 9</v>
          </cell>
          <cell r="D54" t="str">
            <v>Njoy</v>
          </cell>
          <cell r="E54" t="str">
            <v>Available</v>
          </cell>
          <cell r="F54" t="str">
            <v>Epipremnum Njoy - 9</v>
          </cell>
          <cell r="G54">
            <v>9</v>
          </cell>
          <cell r="H54" t="str">
            <v>9cm</v>
          </cell>
          <cell r="I54" t="str">
            <v>LEAFJOY LITTLES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FP-1160</v>
          </cell>
          <cell r="B55" t="str">
            <v>LEAFJOY LITTLES</v>
          </cell>
          <cell r="C55" t="str">
            <v>Epipremnum 9</v>
          </cell>
          <cell r="D55" t="str">
            <v>Njoy</v>
          </cell>
          <cell r="E55" t="str">
            <v>Available</v>
          </cell>
          <cell r="F55" t="str">
            <v>Epipremnum Njoy - 9</v>
          </cell>
          <cell r="G55">
            <v>9</v>
          </cell>
          <cell r="H55" t="str">
            <v>9cm</v>
          </cell>
          <cell r="I55" t="str">
            <v>LEAFJOY LITTLES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FP-1160</v>
          </cell>
          <cell r="F56" t="str">
            <v>Epipremnum Njoy - 9 - Balance</v>
          </cell>
          <cell r="G56">
            <v>9</v>
          </cell>
          <cell r="H56" t="str">
            <v>9cm</v>
          </cell>
          <cell r="I56"/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H57"/>
          <cell r="I57"/>
        </row>
        <row r="58">
          <cell r="A58" t="str">
            <v>FP-990</v>
          </cell>
          <cell r="B58" t="str">
            <v>LEAFJOY LITTLES</v>
          </cell>
          <cell r="C58" t="str">
            <v>Epipremnum 9</v>
          </cell>
          <cell r="D58" t="str">
            <v xml:space="preserve">Off to Oz™ (Neon) </v>
          </cell>
          <cell r="E58" t="str">
            <v>Available</v>
          </cell>
          <cell r="F58" t="str">
            <v>Epipremnum Off to Oz™ (Neon) - 9</v>
          </cell>
          <cell r="G58">
            <v>9</v>
          </cell>
          <cell r="H58" t="str">
            <v>9cm</v>
          </cell>
          <cell r="I58" t="str">
            <v>LEAFJOY LITTLES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57.6</v>
          </cell>
          <cell r="O58">
            <v>64</v>
          </cell>
        </row>
        <row r="59">
          <cell r="A59" t="str">
            <v>FP-990</v>
          </cell>
          <cell r="B59" t="str">
            <v>LEAFJOY LITTLES</v>
          </cell>
          <cell r="C59" t="str">
            <v>Epipremnum 9</v>
          </cell>
          <cell r="D59" t="str">
            <v xml:space="preserve">Off to Oz™ (Neon) </v>
          </cell>
          <cell r="E59" t="str">
            <v>Available</v>
          </cell>
          <cell r="F59" t="str">
            <v>Epipremnum Off to Oz™ (Neon) - 9</v>
          </cell>
          <cell r="G59">
            <v>9</v>
          </cell>
          <cell r="H59" t="str">
            <v>9cm</v>
          </cell>
          <cell r="I59" t="str">
            <v>LEAFJOY LITTLES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58</v>
          </cell>
          <cell r="O59">
            <v>0</v>
          </cell>
        </row>
        <row r="60">
          <cell r="A60" t="str">
            <v>FP-990</v>
          </cell>
          <cell r="F60" t="str">
            <v>Epipremnum Off to Oz™ (Neon) - 9 - Balance</v>
          </cell>
          <cell r="G60">
            <v>9</v>
          </cell>
          <cell r="H60" t="str">
            <v>9cm</v>
          </cell>
          <cell r="I60"/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-0.39999999999999858</v>
          </cell>
          <cell r="O60">
            <v>64</v>
          </cell>
        </row>
        <row r="61">
          <cell r="F61"/>
          <cell r="H61"/>
          <cell r="I61"/>
        </row>
        <row r="62">
          <cell r="A62" t="str">
            <v>FP-849</v>
          </cell>
          <cell r="B62" t="str">
            <v>LEAFJOY LITTLES</v>
          </cell>
          <cell r="C62" t="str">
            <v>Epipremnum 9</v>
          </cell>
          <cell r="D62" t="str">
            <v>Snowy Morning™ (Marble Queen)</v>
          </cell>
          <cell r="E62" t="str">
            <v>Available</v>
          </cell>
          <cell r="F62" t="str">
            <v>Epipremnum Snowy Morning™ (Marble Queen) - 9</v>
          </cell>
          <cell r="G62">
            <v>9</v>
          </cell>
          <cell r="H62" t="str">
            <v>9cm</v>
          </cell>
          <cell r="I62" t="str">
            <v>LEAFJOY LITTLES</v>
          </cell>
          <cell r="J62">
            <v>175.20000000000002</v>
          </cell>
          <cell r="K62">
            <v>600.70000000000005</v>
          </cell>
          <cell r="L62">
            <v>282.2</v>
          </cell>
          <cell r="M62">
            <v>34</v>
          </cell>
          <cell r="N62">
            <v>132</v>
          </cell>
          <cell r="O62">
            <v>67.2</v>
          </cell>
        </row>
        <row r="63">
          <cell r="A63" t="str">
            <v>FP-849</v>
          </cell>
          <cell r="B63" t="str">
            <v>LEAFJOY LITTLES</v>
          </cell>
          <cell r="C63" t="str">
            <v>Epipremnum 9</v>
          </cell>
          <cell r="D63" t="str">
            <v>Snowy Morning™ (Marble Queen)</v>
          </cell>
          <cell r="E63" t="str">
            <v>Available</v>
          </cell>
          <cell r="F63" t="str">
            <v>Epipremnum Snowy Morning™ (Marble Queen) - 9</v>
          </cell>
          <cell r="G63">
            <v>9</v>
          </cell>
          <cell r="H63" t="str">
            <v>9cm</v>
          </cell>
          <cell r="I63" t="str">
            <v>LEAFJOY LITTLES</v>
          </cell>
          <cell r="J63">
            <v>12</v>
          </cell>
          <cell r="K63">
            <v>126</v>
          </cell>
          <cell r="L63">
            <v>12</v>
          </cell>
          <cell r="M63">
            <v>0</v>
          </cell>
          <cell r="N63">
            <v>72</v>
          </cell>
          <cell r="O63">
            <v>0</v>
          </cell>
        </row>
        <row r="64">
          <cell r="A64" t="str">
            <v>FP-849</v>
          </cell>
          <cell r="F64" t="str">
            <v>Epipremnum Snowy Morning™ (Marble Queen) - 9 - Balance</v>
          </cell>
          <cell r="G64">
            <v>9</v>
          </cell>
          <cell r="H64" t="str">
            <v>9cm</v>
          </cell>
          <cell r="I64"/>
          <cell r="J64">
            <v>163.20000000000002</v>
          </cell>
          <cell r="K64">
            <v>474.70000000000005</v>
          </cell>
          <cell r="L64">
            <v>270.2</v>
          </cell>
          <cell r="M64">
            <v>34</v>
          </cell>
          <cell r="N64">
            <v>60</v>
          </cell>
          <cell r="O64">
            <v>67.2</v>
          </cell>
        </row>
        <row r="65">
          <cell r="H65"/>
          <cell r="I65"/>
        </row>
        <row r="66">
          <cell r="A66" t="str">
            <v>FP-843</v>
          </cell>
          <cell r="B66" t="str">
            <v>LEAFJOY LITTLES</v>
          </cell>
          <cell r="C66" t="str">
            <v>Epipremnum 9</v>
          </cell>
          <cell r="D66" t="str">
            <v>Summer Nights™ (Hawaiian)</v>
          </cell>
          <cell r="E66" t="str">
            <v>Available</v>
          </cell>
          <cell r="F66" t="str">
            <v>Epipremnum Summer Nights™ (Hawaiian) - 9</v>
          </cell>
          <cell r="G66">
            <v>9</v>
          </cell>
          <cell r="H66" t="str">
            <v>9cm</v>
          </cell>
          <cell r="I66" t="str">
            <v>LEAFJOY LITTLES</v>
          </cell>
          <cell r="J66">
            <v>520.70000000000005</v>
          </cell>
          <cell r="K66">
            <v>526.6</v>
          </cell>
          <cell r="L66">
            <v>540.20000000000005</v>
          </cell>
          <cell r="M66">
            <v>262.5</v>
          </cell>
          <cell r="N66">
            <v>383.20000000000005</v>
          </cell>
          <cell r="O66">
            <v>487.6</v>
          </cell>
        </row>
        <row r="67">
          <cell r="A67" t="str">
            <v>FP-843</v>
          </cell>
          <cell r="B67" t="str">
            <v>LEAFJOY LITTLES</v>
          </cell>
          <cell r="C67" t="str">
            <v>Epipremnum 9</v>
          </cell>
          <cell r="D67" t="str">
            <v>Summer Nights™ (Hawaiian)</v>
          </cell>
          <cell r="E67" t="str">
            <v>Available</v>
          </cell>
          <cell r="F67" t="str">
            <v>Epipremnum Summer Nights™ (Hawaiian) - 9</v>
          </cell>
          <cell r="G67">
            <v>9</v>
          </cell>
          <cell r="H67" t="str">
            <v>9cm</v>
          </cell>
          <cell r="I67" t="str">
            <v>LEAFJOY LITTLES</v>
          </cell>
          <cell r="J67">
            <v>28</v>
          </cell>
          <cell r="K67">
            <v>114</v>
          </cell>
          <cell r="L67">
            <v>0</v>
          </cell>
          <cell r="M67">
            <v>0</v>
          </cell>
          <cell r="N67">
            <v>60</v>
          </cell>
          <cell r="O67">
            <v>0</v>
          </cell>
        </row>
        <row r="68">
          <cell r="A68" t="str">
            <v>FP-843</v>
          </cell>
          <cell r="F68" t="str">
            <v>Epipremnum Summer Nights™ (Hawaiian) - 9 - Balance</v>
          </cell>
          <cell r="G68">
            <v>9</v>
          </cell>
          <cell r="H68" t="str">
            <v>9cm</v>
          </cell>
          <cell r="I68"/>
          <cell r="J68">
            <v>492.70000000000005</v>
          </cell>
          <cell r="K68">
            <v>412.6</v>
          </cell>
          <cell r="L68">
            <v>540.20000000000005</v>
          </cell>
          <cell r="M68">
            <v>262.5</v>
          </cell>
          <cell r="N68">
            <v>323.20000000000005</v>
          </cell>
          <cell r="O68">
            <v>487.6</v>
          </cell>
        </row>
        <row r="69">
          <cell r="H69"/>
          <cell r="I69"/>
        </row>
        <row r="70">
          <cell r="A70" t="str">
            <v>FP-790</v>
          </cell>
          <cell r="B70" t="str">
            <v>LEAFJOY LITTLES</v>
          </cell>
          <cell r="C70" t="str">
            <v>Fern 9</v>
          </cell>
          <cell r="D70" t="str">
            <v>Cute as a Button™ (Duffi)</v>
          </cell>
          <cell r="E70" t="str">
            <v>Available</v>
          </cell>
          <cell r="F70" t="str">
            <v>Fern Cute as a Button™ (Duffi) - 9</v>
          </cell>
          <cell r="G70">
            <v>9</v>
          </cell>
          <cell r="H70" t="str">
            <v>9cm</v>
          </cell>
          <cell r="I70" t="str">
            <v>LEAFJOY LITTLES</v>
          </cell>
          <cell r="J70">
            <v>685.2</v>
          </cell>
          <cell r="K70">
            <v>-211.9</v>
          </cell>
          <cell r="L70">
            <v>75</v>
          </cell>
          <cell r="M70">
            <v>1.2000000000000002</v>
          </cell>
          <cell r="N70">
            <v>249.60000000000002</v>
          </cell>
          <cell r="O70">
            <v>100</v>
          </cell>
        </row>
        <row r="71">
          <cell r="A71" t="str">
            <v>FP-790</v>
          </cell>
          <cell r="B71" t="str">
            <v>LEAFJOY LITTLES</v>
          </cell>
          <cell r="C71" t="str">
            <v>Fern 9</v>
          </cell>
          <cell r="D71" t="str">
            <v>Cute as a Button™ (Duffi)</v>
          </cell>
          <cell r="E71" t="str">
            <v>Available</v>
          </cell>
          <cell r="F71" t="str">
            <v>Fern Cute as a Button™ (Duffi) - 9</v>
          </cell>
          <cell r="G71">
            <v>9</v>
          </cell>
          <cell r="H71" t="str">
            <v>9cm</v>
          </cell>
          <cell r="I71" t="str">
            <v>LEAFJOY LITTLES</v>
          </cell>
          <cell r="J71">
            <v>40</v>
          </cell>
          <cell r="K71">
            <v>0</v>
          </cell>
          <cell r="L71">
            <v>63</v>
          </cell>
          <cell r="M71">
            <v>0</v>
          </cell>
          <cell r="N71">
            <v>24</v>
          </cell>
          <cell r="O71">
            <v>0</v>
          </cell>
        </row>
        <row r="72">
          <cell r="A72" t="str">
            <v>FP-790</v>
          </cell>
          <cell r="F72" t="str">
            <v>Fern Cute as a Button™ (Duffi) - 9 - Balance</v>
          </cell>
          <cell r="G72">
            <v>9</v>
          </cell>
          <cell r="H72" t="str">
            <v>9cm</v>
          </cell>
          <cell r="I72"/>
          <cell r="J72">
            <v>645.20000000000005</v>
          </cell>
          <cell r="K72">
            <v>-211.9</v>
          </cell>
          <cell r="L72">
            <v>12</v>
          </cell>
          <cell r="M72">
            <v>1.2000000000000002</v>
          </cell>
          <cell r="N72">
            <v>225.60000000000002</v>
          </cell>
          <cell r="O72">
            <v>100</v>
          </cell>
        </row>
        <row r="73">
          <cell r="H73"/>
          <cell r="I73"/>
        </row>
        <row r="74">
          <cell r="A74" t="str">
            <v>FP-1431</v>
          </cell>
          <cell r="B74" t="str">
            <v>LEAFJOY LITTLES</v>
          </cell>
          <cell r="C74" t="str">
            <v>Fern 9</v>
          </cell>
          <cell r="D74" t="str">
            <v>Davallia Tyermannii</v>
          </cell>
          <cell r="E74" t="str">
            <v>Available</v>
          </cell>
          <cell r="F74" t="str">
            <v>Fern Davallia Tyermannii - 9</v>
          </cell>
          <cell r="G74">
            <v>9</v>
          </cell>
          <cell r="H74" t="str">
            <v>9cm</v>
          </cell>
          <cell r="I74" t="str">
            <v>LEAFJOY LITTLES</v>
          </cell>
          <cell r="J74">
            <v>0</v>
          </cell>
          <cell r="K74">
            <v>0</v>
          </cell>
          <cell r="L74">
            <v>36</v>
          </cell>
          <cell r="M74">
            <v>0</v>
          </cell>
          <cell r="N74">
            <v>48</v>
          </cell>
          <cell r="O74">
            <v>0</v>
          </cell>
        </row>
        <row r="75">
          <cell r="A75" t="str">
            <v>FP-1431</v>
          </cell>
          <cell r="B75" t="str">
            <v>LEAFJOY LITTLES</v>
          </cell>
          <cell r="C75" t="str">
            <v>Fern 9</v>
          </cell>
          <cell r="D75" t="str">
            <v>Davallia Tyermannii</v>
          </cell>
          <cell r="E75" t="str">
            <v>Available</v>
          </cell>
          <cell r="F75" t="str">
            <v>Fern Davallia Tyermannii - 9</v>
          </cell>
          <cell r="G75">
            <v>9</v>
          </cell>
          <cell r="H75" t="str">
            <v>9cm</v>
          </cell>
          <cell r="I75" t="str">
            <v>LEAFJOY LITTLES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FP-1431</v>
          </cell>
          <cell r="F76" t="str">
            <v>Fern Davallia Tyermannii - 9 - Balance</v>
          </cell>
          <cell r="G76">
            <v>9</v>
          </cell>
          <cell r="H76" t="str">
            <v>9cm</v>
          </cell>
          <cell r="I76"/>
          <cell r="J76">
            <v>0</v>
          </cell>
          <cell r="K76">
            <v>0</v>
          </cell>
          <cell r="L76">
            <v>36</v>
          </cell>
          <cell r="M76">
            <v>0</v>
          </cell>
          <cell r="N76">
            <v>48</v>
          </cell>
          <cell r="O76">
            <v>0</v>
          </cell>
        </row>
        <row r="77">
          <cell r="H77"/>
          <cell r="I77"/>
        </row>
        <row r="78">
          <cell r="A78" t="str">
            <v>FP-1429</v>
          </cell>
          <cell r="B78" t="str">
            <v>LEAFJOY LITTLES</v>
          </cell>
          <cell r="C78" t="str">
            <v>Fern 9</v>
          </cell>
          <cell r="D78" t="str">
            <v>Platycerium Ribbon Dance™ (Veitchii)</v>
          </cell>
          <cell r="E78" t="str">
            <v>Available</v>
          </cell>
          <cell r="F78" t="str">
            <v>Fern Platycerium Ribbon Dance™ (Veitchii) - 9</v>
          </cell>
          <cell r="G78">
            <v>9</v>
          </cell>
          <cell r="H78" t="str">
            <v>9cm</v>
          </cell>
          <cell r="I78" t="str">
            <v>LEAFJOY LITTLES</v>
          </cell>
          <cell r="J78">
            <v>288</v>
          </cell>
          <cell r="K78">
            <v>-201</v>
          </cell>
          <cell r="L78">
            <v>14.4</v>
          </cell>
          <cell r="M78">
            <v>6.4</v>
          </cell>
          <cell r="N78">
            <v>-274</v>
          </cell>
          <cell r="O78">
            <v>0</v>
          </cell>
        </row>
        <row r="79">
          <cell r="A79" t="str">
            <v>FP-1429</v>
          </cell>
          <cell r="B79" t="str">
            <v>LEAFJOY LITTLES</v>
          </cell>
          <cell r="C79" t="str">
            <v>Fern 9</v>
          </cell>
          <cell r="D79" t="str">
            <v>Platycerium Ribbon Dance™ (Veitchii)</v>
          </cell>
          <cell r="E79" t="str">
            <v>Available</v>
          </cell>
          <cell r="F79" t="str">
            <v>Fern Platycerium Ribbon Dance™ (Veitchii) - 9</v>
          </cell>
          <cell r="G79">
            <v>9</v>
          </cell>
          <cell r="H79" t="str">
            <v>9cm</v>
          </cell>
          <cell r="I79" t="str">
            <v>LEAFJOY LITTLES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FP-1429</v>
          </cell>
          <cell r="F80" t="str">
            <v>Fern Platycerium Ribbon Dance™ (Veitchii) - 9 - Balance</v>
          </cell>
          <cell r="G80">
            <v>9</v>
          </cell>
          <cell r="H80" t="str">
            <v>9cm</v>
          </cell>
          <cell r="I80"/>
          <cell r="J80">
            <v>288</v>
          </cell>
          <cell r="K80">
            <v>-201</v>
          </cell>
          <cell r="L80">
            <v>14.4</v>
          </cell>
          <cell r="M80">
            <v>6.4</v>
          </cell>
          <cell r="N80">
            <v>-274</v>
          </cell>
          <cell r="O80">
            <v>0</v>
          </cell>
        </row>
        <row r="81">
          <cell r="H81"/>
          <cell r="I81"/>
        </row>
        <row r="82">
          <cell r="A82" t="str">
            <v>FP-1871</v>
          </cell>
          <cell r="B82" t="str">
            <v>LEAFJOY LITTLES</v>
          </cell>
          <cell r="C82" t="str">
            <v>Fern 9</v>
          </cell>
          <cell r="D82" t="str">
            <v>Platycerium Sword Dance™ (bifurcatum)</v>
          </cell>
          <cell r="E82" t="str">
            <v>Available</v>
          </cell>
          <cell r="F82" t="str">
            <v>Fern Platycerium Sword Dance™ (bifurcatum) - 9</v>
          </cell>
          <cell r="G82">
            <v>9</v>
          </cell>
          <cell r="H82" t="str">
            <v>9cm</v>
          </cell>
          <cell r="I82" t="str">
            <v>LEAFJOY LITTLES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FP-1871</v>
          </cell>
          <cell r="B83" t="str">
            <v>LEAFJOY LITTLES</v>
          </cell>
          <cell r="C83" t="str">
            <v>Fern 9</v>
          </cell>
          <cell r="D83" t="str">
            <v>Platycerium Sword Dance™ (bifurcatum)</v>
          </cell>
          <cell r="E83" t="str">
            <v>Available</v>
          </cell>
          <cell r="F83" t="str">
            <v>Fern Platycerium Sword Dance™ (bifurcatum) - 9</v>
          </cell>
          <cell r="G83">
            <v>9</v>
          </cell>
          <cell r="H83" t="str">
            <v>9cm</v>
          </cell>
          <cell r="I83" t="str">
            <v>LEAFJOY LITTLES</v>
          </cell>
          <cell r="J83">
            <v>0</v>
          </cell>
          <cell r="K83">
            <v>84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FP-1871</v>
          </cell>
          <cell r="F84" t="str">
            <v>Fern Platycerium Sword Dance™ (bifurcatum) - 9 - Balance</v>
          </cell>
          <cell r="G84">
            <v>9</v>
          </cell>
          <cell r="H84" t="str">
            <v>9cm</v>
          </cell>
          <cell r="I84"/>
          <cell r="J84">
            <v>0</v>
          </cell>
          <cell r="K84">
            <v>-84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H85"/>
          <cell r="I85"/>
        </row>
        <row r="86">
          <cell r="A86" t="str">
            <v>FP-1442</v>
          </cell>
          <cell r="B86" t="str">
            <v>LEAFJOY LITTLES</v>
          </cell>
          <cell r="C86" t="str">
            <v>Fern 9</v>
          </cell>
          <cell r="D86" t="str">
            <v>Ruffled Arrow™ (Rumohra Variegata)</v>
          </cell>
          <cell r="E86" t="str">
            <v>Available</v>
          </cell>
          <cell r="F86" t="str">
            <v>Fern Ruffled Arrow™ (Rumohra Variegata) - 9</v>
          </cell>
          <cell r="G86">
            <v>9</v>
          </cell>
          <cell r="H86" t="str">
            <v>9cm</v>
          </cell>
          <cell r="I86" t="str">
            <v>LEAFJOY LITTLES</v>
          </cell>
          <cell r="J86">
            <v>157.60000000000002</v>
          </cell>
          <cell r="K86">
            <v>411.90000000000003</v>
          </cell>
          <cell r="L86">
            <v>804.2</v>
          </cell>
          <cell r="M86">
            <v>582</v>
          </cell>
          <cell r="N86">
            <v>764.7</v>
          </cell>
          <cell r="O86">
            <v>731.2</v>
          </cell>
        </row>
        <row r="87">
          <cell r="A87" t="str">
            <v>FP-1442</v>
          </cell>
          <cell r="B87" t="str">
            <v>LEAFJOY LITTLES</v>
          </cell>
          <cell r="C87" t="str">
            <v>Fern 9</v>
          </cell>
          <cell r="D87" t="str">
            <v>Ruffled Arrow™ (Rumohra Variegata)</v>
          </cell>
          <cell r="E87" t="str">
            <v>Available</v>
          </cell>
          <cell r="F87" t="str">
            <v>Fern Ruffled Arrow™ (Rumohra Variegata) - 9</v>
          </cell>
          <cell r="G87">
            <v>9</v>
          </cell>
          <cell r="H87" t="str">
            <v>9cm</v>
          </cell>
          <cell r="I87" t="str">
            <v>LEAFJOY LITTLES</v>
          </cell>
          <cell r="J87">
            <v>0</v>
          </cell>
          <cell r="K87">
            <v>96</v>
          </cell>
          <cell r="L87">
            <v>84</v>
          </cell>
          <cell r="M87">
            <v>12</v>
          </cell>
          <cell r="N87">
            <v>60</v>
          </cell>
          <cell r="O87">
            <v>0</v>
          </cell>
        </row>
        <row r="88">
          <cell r="A88" t="str">
            <v>FP-1442</v>
          </cell>
          <cell r="F88" t="str">
            <v>Fern Ruffled Arrow™ (Rumohra Variegata) - 9 - Balance</v>
          </cell>
          <cell r="G88">
            <v>9</v>
          </cell>
          <cell r="H88" t="str">
            <v>9cm</v>
          </cell>
          <cell r="I88"/>
          <cell r="J88">
            <v>157.60000000000002</v>
          </cell>
          <cell r="K88">
            <v>315.90000000000003</v>
          </cell>
          <cell r="L88">
            <v>720.2</v>
          </cell>
          <cell r="M88">
            <v>570</v>
          </cell>
          <cell r="N88">
            <v>704.7</v>
          </cell>
          <cell r="O88">
            <v>731.2</v>
          </cell>
        </row>
        <row r="89">
          <cell r="F89"/>
          <cell r="H89"/>
          <cell r="I89"/>
        </row>
        <row r="90">
          <cell r="A90" t="str">
            <v>FP-2799</v>
          </cell>
          <cell r="B90" t="str">
            <v>LEAFJOY LITTLES</v>
          </cell>
          <cell r="C90" t="str">
            <v>Fern 9</v>
          </cell>
          <cell r="D90" t="str">
            <v>Twilight Tassel™ (Davallia tyermanii)</v>
          </cell>
          <cell r="E90" t="str">
            <v>Available</v>
          </cell>
          <cell r="F90" t="str">
            <v xml:space="preserve">Fern Twilight Tassel™ (Davallia tyermanii) - 9 (Canopy) </v>
          </cell>
          <cell r="G90">
            <v>9</v>
          </cell>
          <cell r="H90" t="str">
            <v>9cm Canopy</v>
          </cell>
          <cell r="I90" t="str">
            <v>LEAFJOY LITTLES</v>
          </cell>
          <cell r="J90">
            <v>0</v>
          </cell>
          <cell r="K90">
            <v>0</v>
          </cell>
          <cell r="L90">
            <v>0</v>
          </cell>
          <cell r="M90">
            <v>1.2000000000000002</v>
          </cell>
          <cell r="N90">
            <v>0</v>
          </cell>
          <cell r="O90">
            <v>14.4</v>
          </cell>
        </row>
        <row r="91">
          <cell r="A91" t="str">
            <v>FP-2799</v>
          </cell>
          <cell r="B91" t="str">
            <v>LEAFJOY LITTLES</v>
          </cell>
          <cell r="C91" t="str">
            <v>Fern 9</v>
          </cell>
          <cell r="D91" t="str">
            <v>Twilight Tassel™ (Davallia tyermanii)</v>
          </cell>
          <cell r="E91" t="str">
            <v>Available</v>
          </cell>
          <cell r="F91" t="str">
            <v xml:space="preserve">Fern Twilight Tassel™ (Davallia tyermanii) - 9 (Canopy) </v>
          </cell>
          <cell r="G91">
            <v>9</v>
          </cell>
          <cell r="H91" t="str">
            <v>9cm Canopy</v>
          </cell>
          <cell r="I91" t="str">
            <v>LEAFJOY LITTLES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FP-2799</v>
          </cell>
          <cell r="C92"/>
          <cell r="F92" t="str">
            <v>Fern Twilight Tassel™ (Davallia tyermanii) - 9 (Canopy)  - Balance</v>
          </cell>
          <cell r="G92">
            <v>9</v>
          </cell>
          <cell r="H92" t="str">
            <v>9cm Canopy</v>
          </cell>
          <cell r="I92"/>
          <cell r="J92">
            <v>0</v>
          </cell>
          <cell r="K92">
            <v>0</v>
          </cell>
          <cell r="L92">
            <v>0</v>
          </cell>
          <cell r="M92">
            <v>1.2000000000000002</v>
          </cell>
          <cell r="N92">
            <v>0</v>
          </cell>
          <cell r="O92">
            <v>14.4</v>
          </cell>
        </row>
        <row r="93">
          <cell r="C93"/>
          <cell r="F93"/>
          <cell r="H93"/>
          <cell r="I93"/>
        </row>
        <row r="94">
          <cell r="A94" t="str">
            <v>FP-1428</v>
          </cell>
          <cell r="B94" t="str">
            <v>LEAFJOY LITTLES</v>
          </cell>
          <cell r="C94" t="str">
            <v>Fern 9</v>
          </cell>
          <cell r="D94" t="str">
            <v>Wooly Tassel™ (Davallia Fejeensis)</v>
          </cell>
          <cell r="E94" t="str">
            <v>Available</v>
          </cell>
          <cell r="F94" t="str">
            <v>Fern Wooly Tassel™ (Davallia Fejeensis) - 9</v>
          </cell>
          <cell r="G94">
            <v>9</v>
          </cell>
          <cell r="H94" t="str">
            <v>9cm</v>
          </cell>
          <cell r="I94" t="str">
            <v>LEAFJOY LITTLES</v>
          </cell>
          <cell r="J94">
            <v>532</v>
          </cell>
          <cell r="K94">
            <v>136</v>
          </cell>
          <cell r="L94">
            <v>304.8</v>
          </cell>
          <cell r="M94">
            <v>-36.1</v>
          </cell>
          <cell r="N94">
            <v>28.8</v>
          </cell>
          <cell r="O94">
            <v>3.6</v>
          </cell>
        </row>
        <row r="95">
          <cell r="A95" t="str">
            <v>FP-1428</v>
          </cell>
          <cell r="B95" t="str">
            <v>LEAFJOY LITTLES</v>
          </cell>
          <cell r="C95" t="str">
            <v>Fern 9</v>
          </cell>
          <cell r="D95" t="str">
            <v>Wooly Tassel™ (Davallia Fejeensis)</v>
          </cell>
          <cell r="E95" t="str">
            <v>Available</v>
          </cell>
          <cell r="F95" t="str">
            <v>Fern Wooly Tassel™ (Davallia Fejeensis) - 9</v>
          </cell>
          <cell r="G95">
            <v>9</v>
          </cell>
          <cell r="H95" t="str">
            <v>9cm</v>
          </cell>
          <cell r="I95" t="str">
            <v>LEAFJOY LITTLES</v>
          </cell>
          <cell r="J95">
            <v>24</v>
          </cell>
          <cell r="K95">
            <v>2</v>
          </cell>
          <cell r="L95">
            <v>60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FP-1428</v>
          </cell>
          <cell r="F96" t="str">
            <v>Fern Wooly Tassel™ (Davallia Fejeensis) - 9 - Balance</v>
          </cell>
          <cell r="G96">
            <v>9</v>
          </cell>
          <cell r="H96" t="str">
            <v>9cm</v>
          </cell>
          <cell r="I96"/>
          <cell r="J96">
            <v>508</v>
          </cell>
          <cell r="K96">
            <v>134</v>
          </cell>
          <cell r="L96">
            <v>244.8</v>
          </cell>
          <cell r="M96">
            <v>-36.1</v>
          </cell>
          <cell r="N96">
            <v>28.8</v>
          </cell>
          <cell r="O96">
            <v>3.6</v>
          </cell>
        </row>
        <row r="97">
          <cell r="H97"/>
          <cell r="I97"/>
        </row>
        <row r="98">
          <cell r="A98" t="str">
            <v>FP-788</v>
          </cell>
          <cell r="B98" t="str">
            <v>LEAFJOY LITTLES</v>
          </cell>
          <cell r="C98" t="str">
            <v xml:space="preserve">Fern 9 </v>
          </cell>
          <cell r="D98" t="str">
            <v>Twirly Whirly™  (Emina)</v>
          </cell>
          <cell r="E98" t="str">
            <v>Available</v>
          </cell>
          <cell r="F98" t="str">
            <v>Fern Twirly Whirly™  (Emina) - 9</v>
          </cell>
          <cell r="G98">
            <v>9</v>
          </cell>
          <cell r="H98" t="str">
            <v>9cm</v>
          </cell>
          <cell r="I98" t="str">
            <v>LEAFJOY LITTLES</v>
          </cell>
          <cell r="J98">
            <v>62.400000000000006</v>
          </cell>
          <cell r="K98">
            <v>-56.1</v>
          </cell>
          <cell r="L98">
            <v>33.6</v>
          </cell>
          <cell r="M98">
            <v>17.600000000000001</v>
          </cell>
          <cell r="N98">
            <v>19.200000000000003</v>
          </cell>
          <cell r="O98">
            <v>21.6</v>
          </cell>
        </row>
        <row r="99">
          <cell r="A99" t="str">
            <v>FP-788</v>
          </cell>
          <cell r="B99" t="str">
            <v>LEAFJOY LITTLES</v>
          </cell>
          <cell r="C99" t="str">
            <v xml:space="preserve">Fern 9 </v>
          </cell>
          <cell r="D99" t="str">
            <v>Twirly Whirly™  (Emina)</v>
          </cell>
          <cell r="E99" t="str">
            <v>Available</v>
          </cell>
          <cell r="F99" t="str">
            <v>Fern Twirly Whirly™  (Emina) - 9</v>
          </cell>
          <cell r="G99">
            <v>9</v>
          </cell>
          <cell r="H99" t="str">
            <v>9cm</v>
          </cell>
          <cell r="I99" t="str">
            <v>LEAFJOY LITTLES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FP-788</v>
          </cell>
          <cell r="F100" t="str">
            <v>Fern Twirly Whirly™  (Emina) - 9 - Balance</v>
          </cell>
          <cell r="G100">
            <v>9</v>
          </cell>
          <cell r="H100" t="str">
            <v>9cm</v>
          </cell>
          <cell r="I100"/>
          <cell r="J100">
            <v>62.400000000000006</v>
          </cell>
          <cell r="K100">
            <v>-56.1</v>
          </cell>
          <cell r="L100">
            <v>33.6</v>
          </cell>
          <cell r="M100">
            <v>17.600000000000001</v>
          </cell>
          <cell r="N100">
            <v>19.200000000000003</v>
          </cell>
          <cell r="O100">
            <v>21.6</v>
          </cell>
        </row>
        <row r="101">
          <cell r="H101"/>
          <cell r="I101"/>
        </row>
        <row r="102">
          <cell r="A102" t="str">
            <v>FP-872</v>
          </cell>
          <cell r="B102" t="str">
            <v>LEAFJOY LITTLES</v>
          </cell>
          <cell r="C102" t="str">
            <v>Fittonia 9</v>
          </cell>
          <cell r="D102" t="str">
            <v>All The Time (Tiger/White Tiger)</v>
          </cell>
          <cell r="E102" t="str">
            <v>Available</v>
          </cell>
          <cell r="F102" t="str">
            <v>Fittonia All The Time (Tiger/White Tiger) - 9</v>
          </cell>
          <cell r="G102">
            <v>9</v>
          </cell>
          <cell r="H102" t="str">
            <v>9cm</v>
          </cell>
          <cell r="I102" t="str">
            <v>LEAFJOY LITTLES</v>
          </cell>
          <cell r="J102">
            <v>3.3000000000000003</v>
          </cell>
          <cell r="K102">
            <v>43.5</v>
          </cell>
          <cell r="L102">
            <v>6.2</v>
          </cell>
          <cell r="M102">
            <v>141.20000000000002</v>
          </cell>
          <cell r="N102">
            <v>73.2</v>
          </cell>
          <cell r="O102">
            <v>526.70000000000005</v>
          </cell>
        </row>
        <row r="103">
          <cell r="A103" t="str">
            <v>FP-872</v>
          </cell>
          <cell r="B103" t="str">
            <v>LEAFJOY LITTLES</v>
          </cell>
          <cell r="C103" t="str">
            <v>Fittonia 9</v>
          </cell>
          <cell r="D103" t="str">
            <v>All The Time (Tiger/White Tiger)</v>
          </cell>
          <cell r="E103" t="str">
            <v>Available</v>
          </cell>
          <cell r="F103" t="str">
            <v>Fittonia All The Time (Tiger/White Tiger) - 9</v>
          </cell>
          <cell r="G103">
            <v>9</v>
          </cell>
          <cell r="H103" t="str">
            <v>9cm</v>
          </cell>
          <cell r="I103" t="str">
            <v>LEAFJOY LITTLES</v>
          </cell>
          <cell r="J103">
            <v>0</v>
          </cell>
          <cell r="K103">
            <v>0</v>
          </cell>
          <cell r="L103">
            <v>0</v>
          </cell>
          <cell r="M103">
            <v>24</v>
          </cell>
          <cell r="N103">
            <v>48</v>
          </cell>
          <cell r="O103">
            <v>0</v>
          </cell>
        </row>
        <row r="104">
          <cell r="A104" t="str">
            <v>FP-872</v>
          </cell>
          <cell r="C104"/>
          <cell r="F104" t="str">
            <v>Fittonia All The Time (Tiger/White Tiger) - 9 - Balance</v>
          </cell>
          <cell r="G104">
            <v>9</v>
          </cell>
          <cell r="H104" t="str">
            <v>9cm</v>
          </cell>
          <cell r="I104"/>
          <cell r="J104">
            <v>3.3000000000000003</v>
          </cell>
          <cell r="K104">
            <v>43.5</v>
          </cell>
          <cell r="L104">
            <v>6.2</v>
          </cell>
          <cell r="M104">
            <v>117.20000000000002</v>
          </cell>
          <cell r="N104">
            <v>25.200000000000003</v>
          </cell>
          <cell r="O104">
            <v>526.70000000000005</v>
          </cell>
        </row>
        <row r="105">
          <cell r="F105"/>
          <cell r="H105"/>
          <cell r="I105"/>
        </row>
        <row r="106">
          <cell r="A106" t="str">
            <v>FP-969</v>
          </cell>
          <cell r="B106" t="str">
            <v>LEAFJOY LITTLES</v>
          </cell>
          <cell r="C106" t="str">
            <v>Fittonia 9</v>
          </cell>
          <cell r="D106" t="str">
            <v>Breaking News (Jungle Flame)</v>
          </cell>
          <cell r="E106" t="str">
            <v>Available</v>
          </cell>
          <cell r="F106" t="str">
            <v>Fittonia Breaking News (Jungle Flame) - 9</v>
          </cell>
          <cell r="G106">
            <v>9</v>
          </cell>
          <cell r="H106" t="str">
            <v>9cm</v>
          </cell>
          <cell r="I106" t="str">
            <v>LEAFJOY LITTLES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FP-969</v>
          </cell>
          <cell r="B107" t="str">
            <v>LEAFJOY LITTLES</v>
          </cell>
          <cell r="C107" t="str">
            <v>Fittonia 9</v>
          </cell>
          <cell r="D107" t="str">
            <v>Breaking News (Jungle Flame)</v>
          </cell>
          <cell r="E107" t="str">
            <v>Available</v>
          </cell>
          <cell r="F107" t="str">
            <v>Fittonia Breaking News (Jungle Flame) - 9</v>
          </cell>
          <cell r="G107">
            <v>9</v>
          </cell>
          <cell r="H107" t="str">
            <v>9cm</v>
          </cell>
          <cell r="I107" t="str">
            <v>LEAFJOY LITTLES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FP-969</v>
          </cell>
          <cell r="C108"/>
          <cell r="F108" t="str">
            <v>Fittonia Breaking News (Jungle Flame) - 9 - Balance</v>
          </cell>
          <cell r="G108">
            <v>9</v>
          </cell>
          <cell r="H108" t="str">
            <v>9cm</v>
          </cell>
          <cell r="I108"/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H109"/>
          <cell r="I109"/>
        </row>
        <row r="110">
          <cell r="A110" t="str">
            <v>FP-974</v>
          </cell>
          <cell r="B110" t="str">
            <v>LEAFJOY LITTLES</v>
          </cell>
          <cell r="C110" t="str">
            <v>Fittonia 9</v>
          </cell>
          <cell r="D110" t="str">
            <v>Broadcast (Purple Snow Anne)</v>
          </cell>
          <cell r="E110" t="str">
            <v>Available</v>
          </cell>
          <cell r="F110" t="str">
            <v>Fittonia Broadcast (Purple Snow Anne) - 9</v>
          </cell>
          <cell r="G110">
            <v>9</v>
          </cell>
          <cell r="H110" t="str">
            <v>9cm</v>
          </cell>
          <cell r="I110" t="str">
            <v>LEAFJOY LITTLES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FP-974</v>
          </cell>
          <cell r="B111" t="str">
            <v>LEAFJOY LITTLES</v>
          </cell>
          <cell r="C111" t="str">
            <v>Fittonia 9</v>
          </cell>
          <cell r="D111" t="str">
            <v>Broadcast (Purple Snow Anne)</v>
          </cell>
          <cell r="E111" t="str">
            <v>Available</v>
          </cell>
          <cell r="F111" t="str">
            <v>Fittonia Broadcast (Purple Snow Anne) - 9</v>
          </cell>
          <cell r="G111">
            <v>9</v>
          </cell>
          <cell r="H111" t="str">
            <v>9cm</v>
          </cell>
          <cell r="I111" t="str">
            <v>LEAFJOY LITTLES</v>
          </cell>
          <cell r="J111">
            <v>0</v>
          </cell>
          <cell r="K111">
            <v>72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FP-974</v>
          </cell>
          <cell r="C112"/>
          <cell r="F112" t="str">
            <v>Fittonia Broadcast (Purple Snow Anne) - 9 - Balance</v>
          </cell>
          <cell r="G112">
            <v>9</v>
          </cell>
          <cell r="H112" t="str">
            <v>9cm</v>
          </cell>
          <cell r="I112"/>
          <cell r="J112">
            <v>0</v>
          </cell>
          <cell r="K112">
            <v>-72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H113"/>
          <cell r="I113"/>
        </row>
        <row r="114">
          <cell r="A114" t="str">
            <v>FP-1112</v>
          </cell>
          <cell r="B114" t="str">
            <v>LEAFJOY LITTLES</v>
          </cell>
          <cell r="C114" t="str">
            <v>Fittonia 9</v>
          </cell>
          <cell r="D114" t="str">
            <v>Current News (Forest)</v>
          </cell>
          <cell r="E114" t="str">
            <v>Available</v>
          </cell>
          <cell r="F114" t="str">
            <v>Fittonia Current News (Forest) - 9</v>
          </cell>
          <cell r="G114">
            <v>9</v>
          </cell>
          <cell r="H114" t="str">
            <v>9cm</v>
          </cell>
          <cell r="I114" t="str">
            <v>LEAFJOY LITTLES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FP-1112</v>
          </cell>
          <cell r="B115" t="str">
            <v>LEAFJOY LITTLES</v>
          </cell>
          <cell r="C115" t="str">
            <v>Fittonia 9</v>
          </cell>
          <cell r="D115" t="str">
            <v>Current News (Forest)</v>
          </cell>
          <cell r="E115" t="str">
            <v>Available</v>
          </cell>
          <cell r="F115" t="str">
            <v>Fittonia Current News (Forest) - 9</v>
          </cell>
          <cell r="G115">
            <v>9</v>
          </cell>
          <cell r="H115" t="str">
            <v>9cm</v>
          </cell>
          <cell r="I115" t="str">
            <v>LEAFJOY LITTLES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FP-1112</v>
          </cell>
          <cell r="C116"/>
          <cell r="F116" t="str">
            <v>Fittonia Current News (Forest) - 9 - Balance</v>
          </cell>
          <cell r="G116">
            <v>9</v>
          </cell>
          <cell r="H116" t="str">
            <v>9cm</v>
          </cell>
          <cell r="I116"/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H117"/>
          <cell r="I117"/>
        </row>
        <row r="118">
          <cell r="A118" t="str">
            <v>FP-1395</v>
          </cell>
          <cell r="B118" t="str">
            <v>LEAFJOY LITTLES</v>
          </cell>
          <cell r="C118" t="str">
            <v>Fittonia 9</v>
          </cell>
          <cell r="D118" t="str">
            <v>Dispatch™ (Vershaffeltii Pink)</v>
          </cell>
          <cell r="E118" t="str">
            <v>Available</v>
          </cell>
          <cell r="F118" t="str">
            <v>Fittonia Dispatch™ (Verschaffeltii Pink) - 9</v>
          </cell>
          <cell r="G118">
            <v>9</v>
          </cell>
          <cell r="H118" t="str">
            <v>9cm</v>
          </cell>
          <cell r="I118" t="str">
            <v>LEAFJOY LITTLES</v>
          </cell>
          <cell r="J118">
            <v>61.400000000000006</v>
          </cell>
          <cell r="K118">
            <v>315.5</v>
          </cell>
          <cell r="L118">
            <v>576</v>
          </cell>
          <cell r="M118">
            <v>583.5</v>
          </cell>
          <cell r="N118">
            <v>683.30000000000007</v>
          </cell>
          <cell r="O118">
            <v>159</v>
          </cell>
        </row>
        <row r="119">
          <cell r="A119" t="str">
            <v>FP-1395</v>
          </cell>
          <cell r="B119" t="str">
            <v>LEAFJOY LITTLES</v>
          </cell>
          <cell r="C119" t="str">
            <v>Fittonia 9</v>
          </cell>
          <cell r="D119" t="str">
            <v>Dispatch™ (Vershaffeltii Pink)</v>
          </cell>
          <cell r="E119" t="str">
            <v>Available</v>
          </cell>
          <cell r="F119" t="str">
            <v>Fittonia Dispatch™ (Verschaffeltii Pink) - 9</v>
          </cell>
          <cell r="G119">
            <v>9</v>
          </cell>
          <cell r="H119" t="str">
            <v>9cm</v>
          </cell>
          <cell r="I119" t="str">
            <v>LEAFJOY LITTLES</v>
          </cell>
          <cell r="J119">
            <v>12</v>
          </cell>
          <cell r="K119">
            <v>0</v>
          </cell>
          <cell r="L119">
            <v>84</v>
          </cell>
          <cell r="M119">
            <v>0</v>
          </cell>
          <cell r="N119">
            <v>48</v>
          </cell>
          <cell r="O119">
            <v>0</v>
          </cell>
        </row>
        <row r="120">
          <cell r="A120" t="str">
            <v>FP-1395</v>
          </cell>
          <cell r="C120"/>
          <cell r="F120" t="str">
            <v>Fittonia Dispatch™ (Verschaffeltii Pink) - 9 - Balance</v>
          </cell>
          <cell r="G120">
            <v>9</v>
          </cell>
          <cell r="H120" t="str">
            <v>9cm</v>
          </cell>
          <cell r="I120"/>
          <cell r="J120">
            <v>49.400000000000006</v>
          </cell>
          <cell r="K120">
            <v>315.5</v>
          </cell>
          <cell r="L120">
            <v>492</v>
          </cell>
          <cell r="M120">
            <v>583.5</v>
          </cell>
          <cell r="N120">
            <v>635.30000000000007</v>
          </cell>
          <cell r="O120">
            <v>159</v>
          </cell>
        </row>
        <row r="121">
          <cell r="H121"/>
          <cell r="I121"/>
        </row>
        <row r="122">
          <cell r="A122" t="str">
            <v>FP-972</v>
          </cell>
          <cell r="B122" t="str">
            <v>LEAFJOY LITTLES</v>
          </cell>
          <cell r="C122" t="str">
            <v>Fittonia 9</v>
          </cell>
          <cell r="D122" t="str">
            <v>Late Night (Marble Green)</v>
          </cell>
          <cell r="E122" t="str">
            <v>Available</v>
          </cell>
          <cell r="F122" t="str">
            <v>Fittonia Late Night (Marble Green) - 9</v>
          </cell>
          <cell r="G122">
            <v>9</v>
          </cell>
          <cell r="H122" t="str">
            <v>9cm</v>
          </cell>
          <cell r="I122" t="str">
            <v>LEAFJOY LITTLES</v>
          </cell>
          <cell r="J122">
            <v>-19.600000000000001</v>
          </cell>
          <cell r="K122">
            <v>26.5</v>
          </cell>
          <cell r="L122">
            <v>20.8</v>
          </cell>
          <cell r="M122">
            <v>-12</v>
          </cell>
          <cell r="N122">
            <v>91.2</v>
          </cell>
          <cell r="O122">
            <v>27.6</v>
          </cell>
        </row>
        <row r="123">
          <cell r="A123" t="str">
            <v>FP-972</v>
          </cell>
          <cell r="B123" t="str">
            <v>LEAFJOY LITTLES</v>
          </cell>
          <cell r="C123" t="str">
            <v>Fittonia 9</v>
          </cell>
          <cell r="D123" t="str">
            <v>Late Night (Marble Green)</v>
          </cell>
          <cell r="E123" t="str">
            <v>Available</v>
          </cell>
          <cell r="F123" t="str">
            <v>Fittonia Late Night (Marble Green) - 9</v>
          </cell>
          <cell r="G123">
            <v>9</v>
          </cell>
          <cell r="H123" t="str">
            <v>9cm</v>
          </cell>
          <cell r="I123" t="str">
            <v>LEAFJOY LITTLES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12</v>
          </cell>
          <cell r="O123">
            <v>0</v>
          </cell>
        </row>
        <row r="124">
          <cell r="A124" t="str">
            <v>FP-972</v>
          </cell>
          <cell r="C124"/>
          <cell r="F124" t="str">
            <v>Fittonia Late Night (Marble Green) - 9 - Balance</v>
          </cell>
          <cell r="G124">
            <v>9</v>
          </cell>
          <cell r="H124" t="str">
            <v>9cm</v>
          </cell>
          <cell r="I124"/>
          <cell r="J124">
            <v>-19.600000000000001</v>
          </cell>
          <cell r="K124">
            <v>26.5</v>
          </cell>
          <cell r="L124">
            <v>20.8</v>
          </cell>
          <cell r="M124">
            <v>-12</v>
          </cell>
          <cell r="N124">
            <v>79.2</v>
          </cell>
          <cell r="O124">
            <v>27.6</v>
          </cell>
        </row>
        <row r="125">
          <cell r="H125"/>
          <cell r="I125"/>
        </row>
        <row r="126">
          <cell r="A126" t="str">
            <v>FP-971</v>
          </cell>
          <cell r="B126" t="str">
            <v>LEAFJOY LITTLES</v>
          </cell>
          <cell r="C126" t="str">
            <v>Fittonia 9</v>
          </cell>
          <cell r="D126" t="str">
            <v>Latest News (Flammule)</v>
          </cell>
          <cell r="E126" t="str">
            <v>Available</v>
          </cell>
          <cell r="F126" t="str">
            <v>Fittonia Latest News (Flammule) - 9</v>
          </cell>
          <cell r="G126">
            <v>9</v>
          </cell>
          <cell r="H126" t="str">
            <v>9cm</v>
          </cell>
          <cell r="I126" t="str">
            <v>LEAFJOY LITTLES</v>
          </cell>
          <cell r="J126">
            <v>2.4000000000000004</v>
          </cell>
          <cell r="K126">
            <v>-2.1</v>
          </cell>
          <cell r="L126">
            <v>99.600000000000009</v>
          </cell>
          <cell r="M126">
            <v>170.4</v>
          </cell>
          <cell r="N126">
            <v>254</v>
          </cell>
          <cell r="O126">
            <v>496.8</v>
          </cell>
        </row>
        <row r="127">
          <cell r="A127" t="str">
            <v>FP-971</v>
          </cell>
          <cell r="B127" t="str">
            <v>LEAFJOY LITTLES</v>
          </cell>
          <cell r="C127" t="str">
            <v>Fittonia 9</v>
          </cell>
          <cell r="D127" t="str">
            <v>Latest News (Flammule)</v>
          </cell>
          <cell r="E127" t="str">
            <v>Available</v>
          </cell>
          <cell r="F127" t="str">
            <v>Fittonia Latest News (Flammule) - 9</v>
          </cell>
          <cell r="G127">
            <v>9</v>
          </cell>
          <cell r="H127" t="str">
            <v>9cm</v>
          </cell>
          <cell r="I127" t="str">
            <v>LEAFJOY LITTLES</v>
          </cell>
          <cell r="J127">
            <v>0</v>
          </cell>
          <cell r="K127">
            <v>84</v>
          </cell>
          <cell r="L127">
            <v>72</v>
          </cell>
          <cell r="M127">
            <v>12</v>
          </cell>
          <cell r="N127">
            <v>60</v>
          </cell>
          <cell r="O127">
            <v>0</v>
          </cell>
        </row>
        <row r="128">
          <cell r="A128" t="str">
            <v>FP-971</v>
          </cell>
          <cell r="C128"/>
          <cell r="F128" t="str">
            <v>Fittonia Latest News (Flammule) - 9 - Balance</v>
          </cell>
          <cell r="G128">
            <v>9</v>
          </cell>
          <cell r="H128" t="str">
            <v>9cm</v>
          </cell>
          <cell r="I128"/>
          <cell r="J128">
            <v>2.4000000000000004</v>
          </cell>
          <cell r="K128">
            <v>-86.1</v>
          </cell>
          <cell r="L128">
            <v>27.600000000000009</v>
          </cell>
          <cell r="M128">
            <v>158.4</v>
          </cell>
          <cell r="N128">
            <v>194</v>
          </cell>
          <cell r="O128">
            <v>496.8</v>
          </cell>
        </row>
        <row r="129">
          <cell r="H129"/>
          <cell r="I129"/>
        </row>
        <row r="130">
          <cell r="A130" t="str">
            <v>FP-871</v>
          </cell>
          <cell r="B130" t="str">
            <v>LEAFJOY LITTLES</v>
          </cell>
          <cell r="C130" t="str">
            <v>Fittonia 9</v>
          </cell>
          <cell r="D130" t="str">
            <v>Media (Red Flame)</v>
          </cell>
          <cell r="E130" t="str">
            <v>Available</v>
          </cell>
          <cell r="F130" t="str">
            <v>Fittonia Media (Red Flame) - 9</v>
          </cell>
          <cell r="G130">
            <v>9</v>
          </cell>
          <cell r="H130" t="str">
            <v>9cm</v>
          </cell>
          <cell r="I130" t="str">
            <v>LEAFJOY LITTLES</v>
          </cell>
          <cell r="J130">
            <v>0.30000000000000004</v>
          </cell>
          <cell r="K130">
            <v>-0.2</v>
          </cell>
          <cell r="L130">
            <v>6.4</v>
          </cell>
          <cell r="M130">
            <v>0.8</v>
          </cell>
          <cell r="N130">
            <v>0</v>
          </cell>
          <cell r="O130">
            <v>77.2</v>
          </cell>
        </row>
        <row r="131">
          <cell r="A131" t="str">
            <v>FP-871</v>
          </cell>
          <cell r="B131" t="str">
            <v>LEAFJOY LITTLES</v>
          </cell>
          <cell r="C131" t="str">
            <v>Fittonia 9</v>
          </cell>
          <cell r="D131" t="str">
            <v>Media (Red Flame)</v>
          </cell>
          <cell r="E131" t="str">
            <v>Available</v>
          </cell>
          <cell r="F131" t="str">
            <v>Fittonia Media (Red Flame) - 9</v>
          </cell>
          <cell r="G131">
            <v>9</v>
          </cell>
          <cell r="H131" t="str">
            <v>9cm</v>
          </cell>
          <cell r="I131" t="str">
            <v>LEAFJOY LITTLES</v>
          </cell>
          <cell r="J131">
            <v>0</v>
          </cell>
          <cell r="K131">
            <v>132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FP-871</v>
          </cell>
          <cell r="F132" t="str">
            <v>Fittonia Media (Red Flame) - 9 - Balance</v>
          </cell>
          <cell r="G132">
            <v>9</v>
          </cell>
          <cell r="H132" t="str">
            <v>9cm</v>
          </cell>
          <cell r="I132"/>
          <cell r="J132">
            <v>0.30000000000000004</v>
          </cell>
          <cell r="K132">
            <v>-132.19999999999999</v>
          </cell>
          <cell r="L132">
            <v>6.4</v>
          </cell>
          <cell r="M132">
            <v>0.8</v>
          </cell>
          <cell r="N132">
            <v>0</v>
          </cell>
          <cell r="O132">
            <v>77.2</v>
          </cell>
        </row>
        <row r="133">
          <cell r="H133"/>
          <cell r="I133"/>
        </row>
        <row r="134">
          <cell r="A134" t="str">
            <v>FP-867</v>
          </cell>
          <cell r="B134" t="str">
            <v>LEAFJOY LITTLES</v>
          </cell>
          <cell r="C134" t="str">
            <v>Fittonia 9</v>
          </cell>
          <cell r="D134" t="str">
            <v>Nightly (Zalm Forest Flame)</v>
          </cell>
          <cell r="E134" t="str">
            <v>Available</v>
          </cell>
          <cell r="F134" t="str">
            <v>Fittonia Nightly (Zalm Forest Flame) - 9</v>
          </cell>
          <cell r="G134">
            <v>9</v>
          </cell>
          <cell r="H134" t="str">
            <v>9cm</v>
          </cell>
          <cell r="I134" t="str">
            <v>LEAFJOY LITTLES</v>
          </cell>
          <cell r="J134">
            <v>43.800000000000004</v>
          </cell>
          <cell r="K134">
            <v>174.70000000000002</v>
          </cell>
          <cell r="L134">
            <v>291.3</v>
          </cell>
          <cell r="M134">
            <v>441.20000000000005</v>
          </cell>
          <cell r="N134">
            <v>605.80000000000007</v>
          </cell>
          <cell r="O134">
            <v>1127.6000000000001</v>
          </cell>
        </row>
        <row r="135">
          <cell r="A135" t="str">
            <v>FP-867</v>
          </cell>
          <cell r="B135" t="str">
            <v>LEAFJOY LITTLES</v>
          </cell>
          <cell r="C135" t="str">
            <v>Fittonia 9</v>
          </cell>
          <cell r="D135" t="str">
            <v>Nightly (Zalm Forest Flame)</v>
          </cell>
          <cell r="E135" t="str">
            <v>Available</v>
          </cell>
          <cell r="F135" t="str">
            <v>Fittonia Nightly (Zalm Forest Flame) - 9</v>
          </cell>
          <cell r="G135">
            <v>9</v>
          </cell>
          <cell r="H135" t="str">
            <v>9cm</v>
          </cell>
          <cell r="I135" t="str">
            <v>LEAFJOY LITTLES</v>
          </cell>
          <cell r="J135">
            <v>24</v>
          </cell>
          <cell r="K135">
            <v>0</v>
          </cell>
          <cell r="L135">
            <v>108</v>
          </cell>
          <cell r="M135">
            <v>24</v>
          </cell>
          <cell r="N135">
            <v>48</v>
          </cell>
          <cell r="O135">
            <v>0</v>
          </cell>
        </row>
        <row r="136">
          <cell r="A136" t="str">
            <v>FP-867</v>
          </cell>
          <cell r="C136"/>
          <cell r="F136" t="str">
            <v>Fittonia Nightly (Zalm Forest Flame) - 9 - Balance</v>
          </cell>
          <cell r="G136">
            <v>9</v>
          </cell>
          <cell r="H136" t="str">
            <v>9cm</v>
          </cell>
          <cell r="I136"/>
          <cell r="J136">
            <v>19.800000000000004</v>
          </cell>
          <cell r="K136">
            <v>174.70000000000002</v>
          </cell>
          <cell r="L136">
            <v>183.3</v>
          </cell>
          <cell r="M136">
            <v>417.20000000000005</v>
          </cell>
          <cell r="N136">
            <v>557.80000000000007</v>
          </cell>
          <cell r="O136">
            <v>1127.6000000000001</v>
          </cell>
        </row>
        <row r="137">
          <cell r="H137"/>
          <cell r="I137"/>
        </row>
        <row r="138">
          <cell r="A138" t="str">
            <v>FP-865</v>
          </cell>
          <cell r="B138" t="str">
            <v>LEAFJOY LITTLES</v>
          </cell>
          <cell r="C138" t="str">
            <v>Fittonia 9</v>
          </cell>
          <cell r="D138" t="str">
            <v>Primetime (Skeleton)</v>
          </cell>
          <cell r="E138" t="str">
            <v>Available</v>
          </cell>
          <cell r="F138" t="str">
            <v>Fittonia Primetime (Skeleton) - 9</v>
          </cell>
          <cell r="G138">
            <v>9</v>
          </cell>
          <cell r="H138" t="str">
            <v>9cm</v>
          </cell>
          <cell r="I138" t="str">
            <v>LEAFJOY LITTLES</v>
          </cell>
          <cell r="J138">
            <v>431.5</v>
          </cell>
          <cell r="K138">
            <v>1414.3000000000002</v>
          </cell>
          <cell r="L138">
            <v>2071.8000000000002</v>
          </cell>
          <cell r="M138">
            <v>1920.5</v>
          </cell>
          <cell r="N138">
            <v>2556.4</v>
          </cell>
          <cell r="O138">
            <v>3952.8</v>
          </cell>
        </row>
        <row r="139">
          <cell r="A139" t="str">
            <v>FP-865</v>
          </cell>
          <cell r="B139" t="str">
            <v>LEAFJOY LITTLES</v>
          </cell>
          <cell r="C139" t="str">
            <v>Fittonia 9</v>
          </cell>
          <cell r="D139" t="str">
            <v>Primetime (Skeleton)</v>
          </cell>
          <cell r="E139" t="str">
            <v>Available</v>
          </cell>
          <cell r="F139" t="str">
            <v>Fittonia Primetime (Skeleton) - 9</v>
          </cell>
          <cell r="G139">
            <v>9</v>
          </cell>
          <cell r="H139" t="str">
            <v>9cm</v>
          </cell>
          <cell r="I139" t="str">
            <v>LEAFJOY LITTLES</v>
          </cell>
          <cell r="J139">
            <v>40</v>
          </cell>
          <cell r="K139">
            <v>86</v>
          </cell>
          <cell r="L139">
            <v>216</v>
          </cell>
          <cell r="M139">
            <v>12</v>
          </cell>
          <cell r="N139">
            <v>96</v>
          </cell>
          <cell r="O139">
            <v>0</v>
          </cell>
        </row>
        <row r="140">
          <cell r="A140" t="str">
            <v>FP-865</v>
          </cell>
          <cell r="C140"/>
          <cell r="F140" t="str">
            <v>Fittonia Primetime (Skeleton) - 9 - Balance</v>
          </cell>
          <cell r="G140">
            <v>9</v>
          </cell>
          <cell r="H140" t="str">
            <v>9cm</v>
          </cell>
          <cell r="I140"/>
          <cell r="J140">
            <v>391.5</v>
          </cell>
          <cell r="K140">
            <v>1328.3000000000002</v>
          </cell>
          <cell r="L140">
            <v>1855.8000000000002</v>
          </cell>
          <cell r="M140">
            <v>1908.5</v>
          </cell>
          <cell r="N140">
            <v>2460.4</v>
          </cell>
          <cell r="O140">
            <v>3952.8</v>
          </cell>
        </row>
        <row r="141">
          <cell r="H141"/>
          <cell r="I141"/>
        </row>
        <row r="142">
          <cell r="A142" t="str">
            <v>FP-973</v>
          </cell>
          <cell r="B142" t="str">
            <v>LEAFJOY LITTLES</v>
          </cell>
          <cell r="C142" t="str">
            <v>Fittonia 9</v>
          </cell>
          <cell r="D142" t="str">
            <v>Top Stories (Pink Forest Flame)</v>
          </cell>
          <cell r="E142" t="str">
            <v>Available</v>
          </cell>
          <cell r="F142" t="str">
            <v>Fittonia Top Stories (Pink Forest Flame) - 9</v>
          </cell>
          <cell r="G142">
            <v>9</v>
          </cell>
          <cell r="H142" t="str">
            <v>9cm</v>
          </cell>
          <cell r="I142" t="str">
            <v>LEAFJOY LITTLES</v>
          </cell>
          <cell r="J142">
            <v>0</v>
          </cell>
          <cell r="K142">
            <v>0</v>
          </cell>
          <cell r="L142">
            <v>77.7</v>
          </cell>
          <cell r="M142">
            <v>-16.2</v>
          </cell>
          <cell r="N142">
            <v>0</v>
          </cell>
          <cell r="O142">
            <v>0</v>
          </cell>
        </row>
        <row r="143">
          <cell r="A143" t="str">
            <v>FP-973</v>
          </cell>
          <cell r="B143" t="str">
            <v>LEAFJOY LITTLES</v>
          </cell>
          <cell r="C143" t="str">
            <v>Fittonia 9</v>
          </cell>
          <cell r="D143" t="str">
            <v>Top Stories (Pink Forest Flame)</v>
          </cell>
          <cell r="E143" t="str">
            <v>Available</v>
          </cell>
          <cell r="F143" t="str">
            <v>Fittonia Top Stories (Pink Forest Flame) - 9</v>
          </cell>
          <cell r="G143">
            <v>9</v>
          </cell>
          <cell r="H143" t="str">
            <v>9cm</v>
          </cell>
          <cell r="I143" t="str">
            <v>LEAFJOY LITTLES</v>
          </cell>
          <cell r="J143">
            <v>0</v>
          </cell>
          <cell r="K143">
            <v>0</v>
          </cell>
          <cell r="L143">
            <v>78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FP-973</v>
          </cell>
          <cell r="C144"/>
          <cell r="F144" t="str">
            <v>Fittonia Top Stories (Pink Forest Flame) - 9 - Balance</v>
          </cell>
          <cell r="G144">
            <v>9</v>
          </cell>
          <cell r="H144" t="str">
            <v>9cm</v>
          </cell>
          <cell r="I144"/>
          <cell r="J144">
            <v>0</v>
          </cell>
          <cell r="K144">
            <v>0</v>
          </cell>
          <cell r="L144">
            <v>-0.29999999999999716</v>
          </cell>
          <cell r="M144">
            <v>-16.2</v>
          </cell>
          <cell r="N144">
            <v>0</v>
          </cell>
          <cell r="O144">
            <v>0</v>
          </cell>
        </row>
        <row r="145">
          <cell r="H145"/>
          <cell r="I145"/>
        </row>
        <row r="146">
          <cell r="A146" t="str">
            <v>FP-870</v>
          </cell>
          <cell r="B146" t="str">
            <v>LEAFJOY LITTLES</v>
          </cell>
          <cell r="C146" t="str">
            <v>Fittonia 9</v>
          </cell>
          <cell r="D146" t="str">
            <v>World Views (Lovers)</v>
          </cell>
          <cell r="E146" t="str">
            <v>Available</v>
          </cell>
          <cell r="F146" t="str">
            <v>Fittonia World Views (Lovers) - 9</v>
          </cell>
          <cell r="G146">
            <v>9</v>
          </cell>
          <cell r="H146" t="str">
            <v>9cm</v>
          </cell>
          <cell r="I146" t="str">
            <v>LEAFJOY LITTLES</v>
          </cell>
          <cell r="J146">
            <v>-34.200000000000003</v>
          </cell>
          <cell r="K146">
            <v>237.4</v>
          </cell>
          <cell r="L146">
            <v>147.70000000000002</v>
          </cell>
          <cell r="M146">
            <v>71.7</v>
          </cell>
          <cell r="N146">
            <v>219.8</v>
          </cell>
          <cell r="O146">
            <v>220.10000000000002</v>
          </cell>
        </row>
        <row r="147">
          <cell r="A147" t="str">
            <v>FP-870</v>
          </cell>
          <cell r="B147" t="str">
            <v>LEAFJOY LITTLES</v>
          </cell>
          <cell r="C147" t="str">
            <v>Fittonia 9</v>
          </cell>
          <cell r="D147" t="str">
            <v>World Views (Lovers)</v>
          </cell>
          <cell r="E147" t="str">
            <v>Available</v>
          </cell>
          <cell r="F147" t="str">
            <v>Fittonia World Views (Lovers) - 9</v>
          </cell>
          <cell r="G147">
            <v>9</v>
          </cell>
          <cell r="H147" t="str">
            <v>9cm</v>
          </cell>
          <cell r="I147" t="str">
            <v>LEAFJOY LITTLES</v>
          </cell>
          <cell r="J147">
            <v>0</v>
          </cell>
          <cell r="K147">
            <v>0</v>
          </cell>
          <cell r="L147">
            <v>48</v>
          </cell>
          <cell r="M147">
            <v>24</v>
          </cell>
          <cell r="N147">
            <v>36</v>
          </cell>
          <cell r="O147">
            <v>0</v>
          </cell>
        </row>
        <row r="148">
          <cell r="A148" t="str">
            <v>FP-870</v>
          </cell>
          <cell r="C148"/>
          <cell r="F148" t="str">
            <v>Fittonia World Views (Lovers) - 9 - Balance</v>
          </cell>
          <cell r="G148">
            <v>9</v>
          </cell>
          <cell r="H148" t="str">
            <v>9cm</v>
          </cell>
          <cell r="I148"/>
          <cell r="J148">
            <v>-34.200000000000003</v>
          </cell>
          <cell r="K148">
            <v>237.4</v>
          </cell>
          <cell r="L148">
            <v>99.700000000000017</v>
          </cell>
          <cell r="M148">
            <v>47.7</v>
          </cell>
          <cell r="N148">
            <v>183.8</v>
          </cell>
          <cell r="O148">
            <v>220.10000000000002</v>
          </cell>
        </row>
        <row r="149">
          <cell r="H149"/>
          <cell r="I149"/>
        </row>
        <row r="150">
          <cell r="A150" t="str">
            <v>FP-1045</v>
          </cell>
          <cell r="B150" t="str">
            <v>LEAFJOY LITTLES</v>
          </cell>
          <cell r="C150" t="str">
            <v>Hoya 9</v>
          </cell>
          <cell r="D150" t="str">
            <v>Adrift™ (Rosita)</v>
          </cell>
          <cell r="E150" t="str">
            <v>Available</v>
          </cell>
          <cell r="F150" t="str">
            <v>Hoya Adrift™ (Rosita) - 9</v>
          </cell>
          <cell r="G150">
            <v>9</v>
          </cell>
          <cell r="H150" t="str">
            <v>9cm</v>
          </cell>
          <cell r="I150" t="str">
            <v>LEAFJOY LITTLES</v>
          </cell>
          <cell r="J150">
            <v>948.90000000000009</v>
          </cell>
          <cell r="K150">
            <v>31.3</v>
          </cell>
          <cell r="L150">
            <v>512.80000000000007</v>
          </cell>
          <cell r="M150">
            <v>223.20000000000002</v>
          </cell>
          <cell r="N150">
            <v>106.9</v>
          </cell>
          <cell r="O150">
            <v>442.70000000000005</v>
          </cell>
        </row>
        <row r="151">
          <cell r="A151" t="str">
            <v>FP-1045</v>
          </cell>
          <cell r="B151" t="str">
            <v>LEAFJOY LITTLES</v>
          </cell>
          <cell r="C151" t="str">
            <v>Hoya 9</v>
          </cell>
          <cell r="D151" t="str">
            <v>Adrift™ (Rosita)</v>
          </cell>
          <cell r="E151" t="str">
            <v>Available</v>
          </cell>
          <cell r="F151" t="str">
            <v>Hoya Adrift™ (Rosita) - 9</v>
          </cell>
          <cell r="G151">
            <v>9</v>
          </cell>
          <cell r="H151" t="str">
            <v>9cm</v>
          </cell>
          <cell r="I151" t="str">
            <v>LEAFJOY LITTLES</v>
          </cell>
          <cell r="J151">
            <v>52</v>
          </cell>
          <cell r="K151">
            <v>24</v>
          </cell>
          <cell r="L151">
            <v>36</v>
          </cell>
          <cell r="M151">
            <v>12</v>
          </cell>
          <cell r="N151">
            <v>48</v>
          </cell>
          <cell r="O151">
            <v>0</v>
          </cell>
        </row>
        <row r="152">
          <cell r="A152" t="str">
            <v>FP-1045</v>
          </cell>
          <cell r="C152"/>
          <cell r="F152" t="str">
            <v>Hoya Adrift™ (Rosita) - 9 - Balance</v>
          </cell>
          <cell r="G152">
            <v>9</v>
          </cell>
          <cell r="H152" t="str">
            <v>9cm</v>
          </cell>
          <cell r="I152"/>
          <cell r="J152">
            <v>896.90000000000009</v>
          </cell>
          <cell r="K152">
            <v>7.3000000000000007</v>
          </cell>
          <cell r="L152">
            <v>476.80000000000007</v>
          </cell>
          <cell r="M152">
            <v>211.20000000000002</v>
          </cell>
          <cell r="N152">
            <v>58.900000000000006</v>
          </cell>
          <cell r="O152">
            <v>442.70000000000005</v>
          </cell>
        </row>
        <row r="153">
          <cell r="H153"/>
          <cell r="I153"/>
        </row>
        <row r="154">
          <cell r="A154" t="str">
            <v>FP-1320</v>
          </cell>
          <cell r="B154" t="str">
            <v>LEAFJOY LITTLES</v>
          </cell>
          <cell r="C154" t="str">
            <v>Hoya 9</v>
          </cell>
          <cell r="D154" t="str">
            <v>Autumn Blush</v>
          </cell>
          <cell r="E154" t="str">
            <v>Available</v>
          </cell>
          <cell r="F154" t="str">
            <v xml:space="preserve"> Hoya Autumn Blush - 9</v>
          </cell>
          <cell r="G154">
            <v>9</v>
          </cell>
          <cell r="H154" t="str">
            <v>9cm</v>
          </cell>
          <cell r="I154" t="str">
            <v>LEAFJOY LITTLES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FP-1320</v>
          </cell>
          <cell r="B155" t="str">
            <v>LEAFJOY LITTLES</v>
          </cell>
          <cell r="C155" t="str">
            <v>Hoya 9</v>
          </cell>
          <cell r="D155" t="str">
            <v>Autumn Blush</v>
          </cell>
          <cell r="E155" t="str">
            <v>Available</v>
          </cell>
          <cell r="F155" t="str">
            <v xml:space="preserve"> Hoya Autumn Blush - 9</v>
          </cell>
          <cell r="G155">
            <v>9</v>
          </cell>
          <cell r="H155" t="str">
            <v>9cm</v>
          </cell>
          <cell r="I155" t="str">
            <v>LEAFJOY LITTLES</v>
          </cell>
          <cell r="J155">
            <v>0</v>
          </cell>
          <cell r="K155">
            <v>120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FP-1320</v>
          </cell>
          <cell r="C156"/>
          <cell r="F156" t="str">
            <v xml:space="preserve"> Hoya Autumn Blush - 9 - Balance</v>
          </cell>
          <cell r="G156">
            <v>9</v>
          </cell>
          <cell r="H156" t="str">
            <v>9cm</v>
          </cell>
          <cell r="I156"/>
          <cell r="J156">
            <v>0</v>
          </cell>
          <cell r="K156">
            <v>-120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C157"/>
          <cell r="F157"/>
          <cell r="H157"/>
          <cell r="I157"/>
        </row>
        <row r="158">
          <cell r="A158" t="str">
            <v>FP-1044</v>
          </cell>
          <cell r="B158" t="str">
            <v>LEAFJOY LITTLES</v>
          </cell>
          <cell r="C158" t="str">
            <v>Hoya 9</v>
          </cell>
          <cell r="D158" t="str">
            <v>Carnosa Freckled Splash</v>
          </cell>
          <cell r="E158" t="str">
            <v>Available</v>
          </cell>
          <cell r="F158" t="str">
            <v>Hoya Carnosa Freckled Splash - 9</v>
          </cell>
          <cell r="G158">
            <v>9</v>
          </cell>
          <cell r="H158" t="str">
            <v>9cm</v>
          </cell>
          <cell r="I158" t="str">
            <v>LEAFJOY LITTLES</v>
          </cell>
          <cell r="J158">
            <v>0</v>
          </cell>
          <cell r="K158">
            <v>124</v>
          </cell>
          <cell r="L158">
            <v>150.80000000000001</v>
          </cell>
          <cell r="M158">
            <v>53.2</v>
          </cell>
          <cell r="N158">
            <v>144</v>
          </cell>
          <cell r="O158">
            <v>-45.300000000000004</v>
          </cell>
        </row>
        <row r="159">
          <cell r="A159" t="str">
            <v>FP-1044</v>
          </cell>
          <cell r="B159" t="str">
            <v>LEAFJOY LITTLES</v>
          </cell>
          <cell r="C159" t="str">
            <v>Hoya 9</v>
          </cell>
          <cell r="D159" t="str">
            <v>Carnosa Freckled Splash</v>
          </cell>
          <cell r="E159" t="str">
            <v>Available</v>
          </cell>
          <cell r="F159" t="str">
            <v>Hoya Carnosa Freckled Splash - 9</v>
          </cell>
          <cell r="G159">
            <v>9</v>
          </cell>
          <cell r="H159" t="str">
            <v>9cm</v>
          </cell>
          <cell r="I159" t="str">
            <v>LEAFJOY LITTLES</v>
          </cell>
          <cell r="J159">
            <v>0</v>
          </cell>
          <cell r="K159">
            <v>36</v>
          </cell>
          <cell r="L159">
            <v>24</v>
          </cell>
          <cell r="M159">
            <v>0</v>
          </cell>
          <cell r="N159">
            <v>36</v>
          </cell>
          <cell r="O159">
            <v>0</v>
          </cell>
        </row>
        <row r="160">
          <cell r="A160" t="str">
            <v>FP-1044</v>
          </cell>
          <cell r="C160"/>
          <cell r="F160" t="str">
            <v>Hoya Carnosa Freckled Splash - 9 - Balance</v>
          </cell>
          <cell r="G160">
            <v>9</v>
          </cell>
          <cell r="H160" t="str">
            <v>9cm</v>
          </cell>
          <cell r="I160"/>
          <cell r="J160">
            <v>0</v>
          </cell>
          <cell r="K160">
            <v>88</v>
          </cell>
          <cell r="L160">
            <v>126.80000000000001</v>
          </cell>
          <cell r="M160">
            <v>53.2</v>
          </cell>
          <cell r="N160">
            <v>108</v>
          </cell>
          <cell r="O160">
            <v>-45.300000000000004</v>
          </cell>
        </row>
        <row r="161">
          <cell r="C161"/>
          <cell r="F161"/>
          <cell r="H161"/>
          <cell r="I161"/>
        </row>
        <row r="162">
          <cell r="A162" t="str">
            <v>FP-1369</v>
          </cell>
          <cell r="B162" t="str">
            <v>LEAFJOY LITTLES</v>
          </cell>
          <cell r="C162" t="str">
            <v>Hoya 9</v>
          </cell>
          <cell r="D162" t="str">
            <v>Chouke</v>
          </cell>
          <cell r="E162" t="str">
            <v>Available</v>
          </cell>
          <cell r="F162" t="str">
            <v>Hoya Chouke - 9</v>
          </cell>
          <cell r="G162">
            <v>9</v>
          </cell>
          <cell r="H162" t="str">
            <v>9cm</v>
          </cell>
          <cell r="I162" t="str">
            <v>LEAFJOY LITTLES</v>
          </cell>
          <cell r="J162">
            <v>225.9</v>
          </cell>
          <cell r="K162">
            <v>167.9</v>
          </cell>
          <cell r="L162">
            <v>-77.5</v>
          </cell>
          <cell r="M162">
            <v>280.8</v>
          </cell>
          <cell r="N162">
            <v>69.2</v>
          </cell>
          <cell r="O162">
            <v>107.2</v>
          </cell>
        </row>
        <row r="163">
          <cell r="A163" t="str">
            <v>FP-1369</v>
          </cell>
          <cell r="B163" t="str">
            <v>LEAFJOY LITTLES</v>
          </cell>
          <cell r="C163" t="str">
            <v>Hoya 9</v>
          </cell>
          <cell r="D163" t="str">
            <v>Chouke</v>
          </cell>
          <cell r="E163" t="str">
            <v>Available</v>
          </cell>
          <cell r="F163" t="str">
            <v>Hoya Chouke - 9</v>
          </cell>
          <cell r="G163">
            <v>9</v>
          </cell>
          <cell r="H163" t="str">
            <v>9cm</v>
          </cell>
          <cell r="I163" t="str">
            <v>LEAFJOY LITTLES</v>
          </cell>
          <cell r="J163">
            <v>24</v>
          </cell>
          <cell r="K163">
            <v>132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FP-1369</v>
          </cell>
          <cell r="C164"/>
          <cell r="F164" t="str">
            <v>Hoya Chouke - 9 - Balance</v>
          </cell>
          <cell r="G164">
            <v>9</v>
          </cell>
          <cell r="H164" t="str">
            <v>9cm</v>
          </cell>
          <cell r="I164"/>
          <cell r="J164">
            <v>201.9</v>
          </cell>
          <cell r="K164">
            <v>35.900000000000006</v>
          </cell>
          <cell r="L164">
            <v>-77.5</v>
          </cell>
          <cell r="M164">
            <v>280.8</v>
          </cell>
          <cell r="N164">
            <v>69.2</v>
          </cell>
          <cell r="O164">
            <v>107.2</v>
          </cell>
        </row>
        <row r="165">
          <cell r="H165"/>
          <cell r="I165"/>
        </row>
        <row r="166">
          <cell r="A166" t="str">
            <v>FP-1299</v>
          </cell>
          <cell r="B166" t="str">
            <v>LEAFJOY LITTLES</v>
          </cell>
          <cell r="C166" t="str">
            <v>Hoya 9</v>
          </cell>
          <cell r="D166" t="str">
            <v>Emerald Surf™ (Endauensis)</v>
          </cell>
          <cell r="E166" t="str">
            <v>Available</v>
          </cell>
          <cell r="F166" t="str">
            <v>Hoya Emerald Surf™ (Endauensis) - 9</v>
          </cell>
          <cell r="G166">
            <v>9</v>
          </cell>
          <cell r="H166" t="str">
            <v>9cm</v>
          </cell>
          <cell r="I166" t="str">
            <v>LEAFJOY LITTLES</v>
          </cell>
          <cell r="J166">
            <v>5.3000000000000007</v>
          </cell>
          <cell r="K166">
            <v>105.60000000000001</v>
          </cell>
          <cell r="L166">
            <v>82.800000000000011</v>
          </cell>
          <cell r="M166">
            <v>-43.2</v>
          </cell>
          <cell r="N166">
            <v>3.2</v>
          </cell>
          <cell r="O166">
            <v>22.8</v>
          </cell>
        </row>
        <row r="167">
          <cell r="A167" t="str">
            <v>FP-1299</v>
          </cell>
          <cell r="B167" t="str">
            <v>LEAFJOY LITTLES</v>
          </cell>
          <cell r="C167" t="str">
            <v>Hoya 9</v>
          </cell>
          <cell r="D167" t="str">
            <v>Emerald Surf™ (Endauensis)</v>
          </cell>
          <cell r="E167" t="str">
            <v>Available</v>
          </cell>
          <cell r="F167" t="str">
            <v>Hoya Emerald Surf™ (Endauensis) - 9</v>
          </cell>
          <cell r="G167">
            <v>9</v>
          </cell>
          <cell r="H167" t="str">
            <v>9cm</v>
          </cell>
          <cell r="I167" t="str">
            <v>LEAFJOY LITTLES</v>
          </cell>
          <cell r="J167">
            <v>0</v>
          </cell>
          <cell r="K167">
            <v>0</v>
          </cell>
          <cell r="L167">
            <v>24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FP-1299</v>
          </cell>
          <cell r="C168"/>
          <cell r="F168" t="str">
            <v>Hoya Emerald Surf™ (Endauensis) - 9 - Balance</v>
          </cell>
          <cell r="G168">
            <v>9</v>
          </cell>
          <cell r="H168" t="str">
            <v>9cm</v>
          </cell>
          <cell r="I168"/>
          <cell r="J168">
            <v>5.3000000000000007</v>
          </cell>
          <cell r="K168">
            <v>105.60000000000001</v>
          </cell>
          <cell r="L168">
            <v>58.800000000000011</v>
          </cell>
          <cell r="M168">
            <v>-43.2</v>
          </cell>
          <cell r="N168">
            <v>3.2</v>
          </cell>
          <cell r="O168">
            <v>22.8</v>
          </cell>
        </row>
        <row r="169">
          <cell r="H169"/>
          <cell r="I169"/>
        </row>
        <row r="170">
          <cell r="A170" t="str">
            <v>FP-1188</v>
          </cell>
          <cell r="B170" t="str">
            <v>LEAFJOY LITTLES</v>
          </cell>
          <cell r="C170" t="str">
            <v>Hoya 9</v>
          </cell>
          <cell r="D170" t="str">
            <v>Green Light™ (Carnosa Tricolor)</v>
          </cell>
          <cell r="E170" t="str">
            <v>Available</v>
          </cell>
          <cell r="F170" t="str">
            <v>Hoya Green Light™ (Carnosa Tricolor) - 9</v>
          </cell>
          <cell r="G170">
            <v>9</v>
          </cell>
          <cell r="H170" t="str">
            <v>9cm</v>
          </cell>
          <cell r="I170" t="str">
            <v>LEAFJOY LITTLES</v>
          </cell>
          <cell r="J170">
            <v>-6.1000000000000005</v>
          </cell>
          <cell r="K170">
            <v>133.4</v>
          </cell>
          <cell r="L170">
            <v>95.600000000000009</v>
          </cell>
          <cell r="M170">
            <v>0.5</v>
          </cell>
          <cell r="N170">
            <v>115.2</v>
          </cell>
          <cell r="O170">
            <v>48.6</v>
          </cell>
        </row>
        <row r="171">
          <cell r="A171" t="str">
            <v>FP-1188</v>
          </cell>
          <cell r="B171" t="str">
            <v>LEAFJOY LITTLES</v>
          </cell>
          <cell r="C171" t="str">
            <v>Hoya 9</v>
          </cell>
          <cell r="D171" t="str">
            <v>Green Light™ (Carnosa Tricolor)</v>
          </cell>
          <cell r="E171" t="str">
            <v>Available</v>
          </cell>
          <cell r="F171" t="str">
            <v>Hoya Green Light™ (Carnosa Tricolor) - 9</v>
          </cell>
          <cell r="G171">
            <v>9</v>
          </cell>
          <cell r="H171" t="str">
            <v>9cm</v>
          </cell>
          <cell r="I171" t="str">
            <v>LEAFJOY LITTLES</v>
          </cell>
          <cell r="J171">
            <v>0</v>
          </cell>
          <cell r="K171">
            <v>60</v>
          </cell>
          <cell r="L171">
            <v>15</v>
          </cell>
          <cell r="M171">
            <v>0</v>
          </cell>
          <cell r="N171">
            <v>72</v>
          </cell>
          <cell r="O171">
            <v>0</v>
          </cell>
        </row>
        <row r="172">
          <cell r="A172" t="str">
            <v>FP-1188</v>
          </cell>
          <cell r="C172"/>
          <cell r="F172" t="str">
            <v>Hoya Green Light™ (Carnosa Tricolor) - 9 - Balance</v>
          </cell>
          <cell r="G172">
            <v>9</v>
          </cell>
          <cell r="H172" t="str">
            <v>9cm</v>
          </cell>
          <cell r="I172"/>
          <cell r="J172">
            <v>-6.1000000000000005</v>
          </cell>
          <cell r="K172">
            <v>73.400000000000006</v>
          </cell>
          <cell r="L172">
            <v>80.600000000000009</v>
          </cell>
          <cell r="M172">
            <v>0.5</v>
          </cell>
          <cell r="N172">
            <v>43.2</v>
          </cell>
          <cell r="O172">
            <v>48.6</v>
          </cell>
        </row>
        <row r="173">
          <cell r="H173"/>
          <cell r="I173"/>
        </row>
        <row r="174">
          <cell r="A174" t="str">
            <v>FP-1047</v>
          </cell>
          <cell r="B174" t="str">
            <v>LEAFJOY LITTLES</v>
          </cell>
          <cell r="C174" t="str">
            <v>Hoya 9</v>
          </cell>
          <cell r="D174" t="str">
            <v>Kelp Grove™ (Wayettii Tricolor)</v>
          </cell>
          <cell r="E174" t="str">
            <v>Available</v>
          </cell>
          <cell r="F174" t="str">
            <v>Hoya Kelp Grove™ (Wayettii Tricolor) - 9</v>
          </cell>
          <cell r="G174">
            <v>9</v>
          </cell>
          <cell r="H174" t="str">
            <v>9cm</v>
          </cell>
          <cell r="I174" t="str">
            <v>LEAFJOY LITTLES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FP-1047</v>
          </cell>
          <cell r="B175" t="str">
            <v>LEAFJOY LITTLES</v>
          </cell>
          <cell r="C175" t="str">
            <v>Hoya 9</v>
          </cell>
          <cell r="D175" t="str">
            <v>Kelp Grove™ (Wayettii Tricolor)</v>
          </cell>
          <cell r="E175" t="str">
            <v>Available</v>
          </cell>
          <cell r="F175" t="str">
            <v>Hoya Kelp Grove™ (Wayettii Tricolor) - 9</v>
          </cell>
          <cell r="G175">
            <v>9</v>
          </cell>
          <cell r="H175" t="str">
            <v>9cm</v>
          </cell>
          <cell r="I175" t="str">
            <v>LEAFJOY LITTLES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FP-1047</v>
          </cell>
          <cell r="C176"/>
          <cell r="F176" t="str">
            <v>Hoya Kelp Grove™ (Wayettii Tricolor) - 9 - Balance</v>
          </cell>
          <cell r="G176">
            <v>9</v>
          </cell>
          <cell r="H176" t="str">
            <v>9cm</v>
          </cell>
          <cell r="I176"/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C177"/>
          <cell r="F177"/>
          <cell r="H177"/>
          <cell r="I177"/>
        </row>
        <row r="178">
          <cell r="A178" t="str">
            <v>FP-1332</v>
          </cell>
          <cell r="B178" t="str">
            <v>LEAFJOY LITTLES</v>
          </cell>
          <cell r="C178" t="str">
            <v>Hoya 9</v>
          </cell>
          <cell r="D178" t="str">
            <v>Mathilde Splash</v>
          </cell>
          <cell r="E178" t="str">
            <v>Available</v>
          </cell>
          <cell r="F178" t="str">
            <v>Hoya Mathilde Splash - 9</v>
          </cell>
          <cell r="G178">
            <v>9</v>
          </cell>
          <cell r="H178" t="str">
            <v>9cm</v>
          </cell>
          <cell r="I178" t="str">
            <v>LEAFJOY LITTLES</v>
          </cell>
          <cell r="J178">
            <v>369.70000000000005</v>
          </cell>
          <cell r="K178">
            <v>310.20000000000005</v>
          </cell>
          <cell r="L178">
            <v>167</v>
          </cell>
          <cell r="M178">
            <v>803.7</v>
          </cell>
          <cell r="N178">
            <v>794.80000000000007</v>
          </cell>
          <cell r="O178">
            <v>-418.8</v>
          </cell>
        </row>
        <row r="179">
          <cell r="A179" t="str">
            <v>FP-1332</v>
          </cell>
          <cell r="B179" t="str">
            <v>LEAFJOY LITTLES</v>
          </cell>
          <cell r="C179" t="str">
            <v>Hoya 9</v>
          </cell>
          <cell r="D179" t="str">
            <v>Mathilde Splash</v>
          </cell>
          <cell r="E179" t="str">
            <v>Available</v>
          </cell>
          <cell r="F179" t="str">
            <v>Hoya Mathilde Splash - 9</v>
          </cell>
          <cell r="G179">
            <v>9</v>
          </cell>
          <cell r="H179" t="str">
            <v>9cm</v>
          </cell>
          <cell r="I179" t="str">
            <v>LEAFJOY LITTLES</v>
          </cell>
          <cell r="J179">
            <v>12</v>
          </cell>
          <cell r="K179">
            <v>0</v>
          </cell>
          <cell r="L179">
            <v>48</v>
          </cell>
          <cell r="M179">
            <v>0</v>
          </cell>
          <cell r="N179">
            <v>48</v>
          </cell>
          <cell r="O179">
            <v>0</v>
          </cell>
        </row>
        <row r="180">
          <cell r="A180" t="str">
            <v>FP-1332</v>
          </cell>
          <cell r="C180"/>
          <cell r="F180" t="str">
            <v>Hoya Mathilde Splash - 9 - Balance</v>
          </cell>
          <cell r="G180">
            <v>9</v>
          </cell>
          <cell r="H180" t="str">
            <v>9cm</v>
          </cell>
          <cell r="I180"/>
          <cell r="J180">
            <v>357.70000000000005</v>
          </cell>
          <cell r="K180">
            <v>310.20000000000005</v>
          </cell>
          <cell r="L180">
            <v>119</v>
          </cell>
          <cell r="M180">
            <v>803.7</v>
          </cell>
          <cell r="N180">
            <v>746.80000000000007</v>
          </cell>
          <cell r="O180">
            <v>-418.8</v>
          </cell>
        </row>
        <row r="181">
          <cell r="H181"/>
          <cell r="I181"/>
        </row>
        <row r="182">
          <cell r="A182" t="str">
            <v>FP-1186</v>
          </cell>
          <cell r="B182" t="str">
            <v>LEAFJOY LITTLES</v>
          </cell>
          <cell r="C182" t="str">
            <v>Hoya 9</v>
          </cell>
          <cell r="D182" t="str">
            <v>Misty Morning™ (Lacunosa Mint)</v>
          </cell>
          <cell r="E182" t="str">
            <v>Available</v>
          </cell>
          <cell r="F182" t="str">
            <v>Hoya Misty Morning™ (Lacunosa Mint) - 9</v>
          </cell>
          <cell r="G182">
            <v>9</v>
          </cell>
          <cell r="H182" t="str">
            <v>9cm</v>
          </cell>
          <cell r="I182" t="str">
            <v>LEAFJOY LITTLES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FP-1186</v>
          </cell>
          <cell r="B183" t="str">
            <v>LEAFJOY LITTLES</v>
          </cell>
          <cell r="C183" t="str">
            <v>Hoya 9</v>
          </cell>
          <cell r="D183" t="str">
            <v>Misty Morning™ (Lacunosa Mint)</v>
          </cell>
          <cell r="E183" t="str">
            <v>Available</v>
          </cell>
          <cell r="F183" t="str">
            <v>Hoya Misty Morning™ (Lacunosa Mint) - 9</v>
          </cell>
          <cell r="G183">
            <v>9</v>
          </cell>
          <cell r="H183" t="str">
            <v>9cm</v>
          </cell>
          <cell r="I183" t="str">
            <v>LEAFJOY LITTLES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FP-1186</v>
          </cell>
          <cell r="C184"/>
          <cell r="F184" t="str">
            <v>Hoya Misty Morning™ (Lacunosa Mint) - 9 - Balance</v>
          </cell>
          <cell r="G184">
            <v>9</v>
          </cell>
          <cell r="H184" t="str">
            <v>9cm</v>
          </cell>
          <cell r="I184"/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C185"/>
          <cell r="F185"/>
          <cell r="H185"/>
          <cell r="I185"/>
        </row>
        <row r="186">
          <cell r="A186" t="str">
            <v>FP-1043</v>
          </cell>
          <cell r="B186" t="str">
            <v>LEAFJOY LITTLES</v>
          </cell>
          <cell r="C186" t="str">
            <v>Hoya 9</v>
          </cell>
          <cell r="D186" t="str">
            <v>Sea Stones™ (Burtoniae Variegated/DS-70)</v>
          </cell>
          <cell r="E186" t="str">
            <v>Available</v>
          </cell>
          <cell r="F186" t="str">
            <v>Hoya Sea Stones™ (Burtoniae Variegated/DS-70) - 9</v>
          </cell>
          <cell r="G186">
            <v>9</v>
          </cell>
          <cell r="H186" t="str">
            <v>9cm</v>
          </cell>
          <cell r="I186" t="str">
            <v>LEAFJOY LITTLES</v>
          </cell>
          <cell r="J186">
            <v>1039</v>
          </cell>
          <cell r="K186">
            <v>171</v>
          </cell>
          <cell r="L186">
            <v>959.6</v>
          </cell>
          <cell r="M186">
            <v>102.7</v>
          </cell>
          <cell r="N186">
            <v>441.20000000000005</v>
          </cell>
          <cell r="O186">
            <v>958.40000000000009</v>
          </cell>
        </row>
        <row r="187">
          <cell r="A187" t="str">
            <v>FP-1043</v>
          </cell>
          <cell r="B187" t="str">
            <v>LEAFJOY LITTLES</v>
          </cell>
          <cell r="C187" t="str">
            <v>Hoya 9</v>
          </cell>
          <cell r="D187" t="str">
            <v>Sea Stones™ (Burtoniae Variegated/DS-70)</v>
          </cell>
          <cell r="E187" t="str">
            <v>Available</v>
          </cell>
          <cell r="F187" t="str">
            <v>Hoya Sea Stones™ (Burtoniae Variegated/DS-70) - 9</v>
          </cell>
          <cell r="G187">
            <v>9</v>
          </cell>
          <cell r="H187" t="str">
            <v>9cm</v>
          </cell>
          <cell r="I187" t="str">
            <v>LEAFJOY LITTLES</v>
          </cell>
          <cell r="J187">
            <v>64</v>
          </cell>
          <cell r="K187">
            <v>36</v>
          </cell>
          <cell r="L187">
            <v>51</v>
          </cell>
          <cell r="M187">
            <v>12</v>
          </cell>
          <cell r="N187">
            <v>180</v>
          </cell>
          <cell r="O187">
            <v>0</v>
          </cell>
        </row>
        <row r="188">
          <cell r="A188" t="str">
            <v>FP-1043</v>
          </cell>
          <cell r="C188"/>
          <cell r="F188" t="str">
            <v>Hoya Sea Stones™ (Burtoniae Variegated/DS-70) - 9 - Balance</v>
          </cell>
          <cell r="G188">
            <v>9</v>
          </cell>
          <cell r="H188" t="str">
            <v>9cm</v>
          </cell>
          <cell r="I188"/>
          <cell r="J188">
            <v>975</v>
          </cell>
          <cell r="K188">
            <v>135</v>
          </cell>
          <cell r="L188">
            <v>908.6</v>
          </cell>
          <cell r="M188">
            <v>90.7</v>
          </cell>
          <cell r="N188">
            <v>261.20000000000005</v>
          </cell>
          <cell r="O188">
            <v>958.40000000000009</v>
          </cell>
        </row>
        <row r="189">
          <cell r="C189"/>
          <cell r="F189"/>
          <cell r="H189"/>
          <cell r="I189"/>
        </row>
        <row r="190">
          <cell r="A190" t="str">
            <v>FP-1042</v>
          </cell>
          <cell r="B190" t="str">
            <v>LEAFJOY LITTLES</v>
          </cell>
          <cell r="C190" t="str">
            <v>Hoya 9</v>
          </cell>
          <cell r="D190" t="str">
            <v>Teacup Anemone™ (Fitchii)</v>
          </cell>
          <cell r="E190" t="str">
            <v>Available</v>
          </cell>
          <cell r="F190" t="str">
            <v>Hoya Teacup Anemone™ (Fitchii) - 9</v>
          </cell>
          <cell r="G190">
            <v>9</v>
          </cell>
          <cell r="H190" t="str">
            <v>9cm</v>
          </cell>
          <cell r="I190" t="str">
            <v>LEAFJOY LITTLES</v>
          </cell>
          <cell r="J190">
            <v>462.3</v>
          </cell>
          <cell r="K190">
            <v>8.8000000000000007</v>
          </cell>
          <cell r="L190">
            <v>198.8</v>
          </cell>
          <cell r="M190">
            <v>493.40000000000003</v>
          </cell>
          <cell r="N190">
            <v>99.600000000000009</v>
          </cell>
          <cell r="O190">
            <v>194.4</v>
          </cell>
        </row>
        <row r="191">
          <cell r="A191" t="str">
            <v>FP-1042</v>
          </cell>
          <cell r="B191" t="str">
            <v>LEAFJOY LITTLES</v>
          </cell>
          <cell r="C191" t="str">
            <v>Hoya 9</v>
          </cell>
          <cell r="D191" t="str">
            <v>Teacup Anemone™ (Fitchii)</v>
          </cell>
          <cell r="E191" t="str">
            <v>Available</v>
          </cell>
          <cell r="F191" t="str">
            <v>Hoya Teacup Anemone™ (Fitchii) - 9</v>
          </cell>
          <cell r="G191">
            <v>9</v>
          </cell>
          <cell r="H191" t="str">
            <v>9cm</v>
          </cell>
          <cell r="I191" t="str">
            <v>LEAFJOY LITTLES</v>
          </cell>
          <cell r="J191">
            <v>12</v>
          </cell>
          <cell r="K191">
            <v>0</v>
          </cell>
          <cell r="L191">
            <v>24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FP-1042</v>
          </cell>
          <cell r="C192"/>
          <cell r="F192" t="str">
            <v>Hoya Teacup Anemone™ (Fitchii) - 9 - Balance</v>
          </cell>
          <cell r="G192">
            <v>9</v>
          </cell>
          <cell r="H192" t="str">
            <v>9cm</v>
          </cell>
          <cell r="I192"/>
          <cell r="J192">
            <v>450.3</v>
          </cell>
          <cell r="K192">
            <v>8.8000000000000007</v>
          </cell>
          <cell r="L192">
            <v>174.8</v>
          </cell>
          <cell r="M192">
            <v>493.40000000000003</v>
          </cell>
          <cell r="N192">
            <v>99.600000000000009</v>
          </cell>
          <cell r="O192">
            <v>194.4</v>
          </cell>
        </row>
        <row r="193">
          <cell r="H193"/>
          <cell r="I193"/>
        </row>
        <row r="194">
          <cell r="A194" t="str">
            <v>FP-1302</v>
          </cell>
          <cell r="B194" t="str">
            <v>LEAFJOY LITTLES</v>
          </cell>
          <cell r="C194" t="str">
            <v>Hoya 9</v>
          </cell>
          <cell r="D194" t="str">
            <v>Vangviengiensis</v>
          </cell>
          <cell r="E194" t="str">
            <v>Available</v>
          </cell>
          <cell r="F194" t="str">
            <v>Hoya Vangviengiensis - 9</v>
          </cell>
          <cell r="G194">
            <v>9</v>
          </cell>
          <cell r="H194" t="str">
            <v>9cm</v>
          </cell>
          <cell r="I194" t="str">
            <v>LEAFJOY LITTLES</v>
          </cell>
          <cell r="J194">
            <v>-3.1</v>
          </cell>
          <cell r="K194">
            <v>105.60000000000001</v>
          </cell>
          <cell r="L194">
            <v>79.2</v>
          </cell>
          <cell r="M194">
            <v>81.600000000000009</v>
          </cell>
          <cell r="N194">
            <v>98.2</v>
          </cell>
          <cell r="O194">
            <v>48</v>
          </cell>
        </row>
        <row r="195">
          <cell r="A195" t="str">
            <v>FP-1302</v>
          </cell>
          <cell r="B195" t="str">
            <v>LEAFJOY LITTLES</v>
          </cell>
          <cell r="C195" t="str">
            <v>Hoya 9</v>
          </cell>
          <cell r="D195" t="str">
            <v>Vangviengiensis</v>
          </cell>
          <cell r="E195" t="str">
            <v>Available</v>
          </cell>
          <cell r="F195" t="str">
            <v>Hoya Vangviengiensis - 9</v>
          </cell>
          <cell r="G195">
            <v>9</v>
          </cell>
          <cell r="H195" t="str">
            <v>9cm</v>
          </cell>
          <cell r="I195" t="str">
            <v>LEAFJOY LITTLES</v>
          </cell>
          <cell r="J195">
            <v>0</v>
          </cell>
          <cell r="K195">
            <v>24</v>
          </cell>
          <cell r="L195">
            <v>48</v>
          </cell>
          <cell r="M195">
            <v>0</v>
          </cell>
          <cell r="N195">
            <v>60</v>
          </cell>
          <cell r="O195">
            <v>0</v>
          </cell>
        </row>
        <row r="196">
          <cell r="A196" t="str">
            <v>FP-1302</v>
          </cell>
          <cell r="C196"/>
          <cell r="F196" t="str">
            <v>Hoya Vangviengiensis - 9 - Balance</v>
          </cell>
          <cell r="G196">
            <v>9</v>
          </cell>
          <cell r="H196" t="str">
            <v>9cm</v>
          </cell>
          <cell r="I196"/>
          <cell r="J196">
            <v>-3.1</v>
          </cell>
          <cell r="K196">
            <v>81.600000000000009</v>
          </cell>
          <cell r="L196">
            <v>31.200000000000003</v>
          </cell>
          <cell r="M196">
            <v>81.600000000000009</v>
          </cell>
          <cell r="N196">
            <v>38.200000000000003</v>
          </cell>
          <cell r="O196">
            <v>48</v>
          </cell>
        </row>
        <row r="197">
          <cell r="H197"/>
          <cell r="I197"/>
        </row>
        <row r="198">
          <cell r="A198" t="str">
            <v>FP-589</v>
          </cell>
          <cell r="B198" t="str">
            <v>LEAFJOY LITTLES</v>
          </cell>
          <cell r="C198" t="str">
            <v>Peperomia 9</v>
          </cell>
          <cell r="D198" t="str">
            <v>Salt and Pepper™ (Gold Dust)</v>
          </cell>
          <cell r="E198" t="str">
            <v>Available</v>
          </cell>
          <cell r="F198" t="str">
            <v>Peperomia Salt and Pepper™ (Gold Dust) - 9</v>
          </cell>
          <cell r="G198">
            <v>9</v>
          </cell>
          <cell r="H198" t="str">
            <v>9cm</v>
          </cell>
          <cell r="I198" t="str">
            <v>LEAFJOY LITTLES</v>
          </cell>
          <cell r="J198">
            <v>147.30000000000001</v>
          </cell>
          <cell r="K198">
            <v>101</v>
          </cell>
          <cell r="L198">
            <v>12</v>
          </cell>
          <cell r="M198">
            <v>69.600000000000009</v>
          </cell>
          <cell r="N198">
            <v>80.800000000000011</v>
          </cell>
          <cell r="O198">
            <v>29.3</v>
          </cell>
        </row>
        <row r="199">
          <cell r="A199" t="str">
            <v>FP-589</v>
          </cell>
          <cell r="B199" t="str">
            <v>LEAFJOY LITTLES</v>
          </cell>
          <cell r="C199" t="str">
            <v>Peperomia 9</v>
          </cell>
          <cell r="D199" t="str">
            <v>Salt and Pepper™ (Gold Dust)</v>
          </cell>
          <cell r="E199" t="str">
            <v>Available</v>
          </cell>
          <cell r="F199" t="str">
            <v>Peperomia Salt and Pepper™ (Gold Dust) - 9</v>
          </cell>
          <cell r="G199">
            <v>9</v>
          </cell>
          <cell r="H199" t="str">
            <v>9cm</v>
          </cell>
          <cell r="I199" t="str">
            <v>LEAFJOY LITTLES</v>
          </cell>
          <cell r="J199">
            <v>12</v>
          </cell>
          <cell r="K199">
            <v>156</v>
          </cell>
          <cell r="L199">
            <v>0</v>
          </cell>
          <cell r="M199">
            <v>12</v>
          </cell>
          <cell r="N199">
            <v>60</v>
          </cell>
          <cell r="O199">
            <v>0</v>
          </cell>
        </row>
        <row r="200">
          <cell r="A200" t="str">
            <v>FP-589</v>
          </cell>
          <cell r="F200" t="str">
            <v>Peperomia Salt and Pepper™ (Gold Dust) - 9 - Balance</v>
          </cell>
          <cell r="G200">
            <v>9</v>
          </cell>
          <cell r="H200" t="str">
            <v>9cm</v>
          </cell>
          <cell r="I200"/>
          <cell r="J200">
            <v>135.30000000000001</v>
          </cell>
          <cell r="K200">
            <v>-55</v>
          </cell>
          <cell r="L200">
            <v>12</v>
          </cell>
          <cell r="M200">
            <v>57.600000000000009</v>
          </cell>
          <cell r="N200">
            <v>20.800000000000011</v>
          </cell>
          <cell r="O200">
            <v>29.3</v>
          </cell>
        </row>
        <row r="201">
          <cell r="H201"/>
          <cell r="I201"/>
        </row>
        <row r="202">
          <cell r="A202" t="str">
            <v>FP-821</v>
          </cell>
          <cell r="B202" t="str">
            <v>LEAFJOY LITTLES</v>
          </cell>
          <cell r="C202" t="str">
            <v>Peperomia 9</v>
          </cell>
          <cell r="D202" t="str">
            <v xml:space="preserve">Spice is Nice™ (Obitpan Green) </v>
          </cell>
          <cell r="E202" t="str">
            <v>Available</v>
          </cell>
          <cell r="F202" t="str">
            <v>Peperomia Spice is Nice™ (Obtipan Green) - 9</v>
          </cell>
          <cell r="G202">
            <v>9</v>
          </cell>
          <cell r="H202" t="str">
            <v>9cm</v>
          </cell>
          <cell r="I202" t="str">
            <v>LEAFJOY LITTLES</v>
          </cell>
          <cell r="J202">
            <v>577.20000000000005</v>
          </cell>
          <cell r="K202">
            <v>125.60000000000001</v>
          </cell>
          <cell r="L202">
            <v>22.6</v>
          </cell>
          <cell r="M202">
            <v>324.40000000000003</v>
          </cell>
          <cell r="N202">
            <v>141.6</v>
          </cell>
          <cell r="O202">
            <v>-134.4</v>
          </cell>
        </row>
        <row r="203">
          <cell r="A203" t="str">
            <v>FP-821</v>
          </cell>
          <cell r="B203" t="str">
            <v>LEAFJOY LITTLES</v>
          </cell>
          <cell r="C203" t="str">
            <v>Peperomia 9</v>
          </cell>
          <cell r="D203" t="str">
            <v xml:space="preserve">Spice is Nice™ (Obitpan Green) </v>
          </cell>
          <cell r="E203" t="str">
            <v>Available</v>
          </cell>
          <cell r="F203" t="str">
            <v>Peperomia Spice is Nice™ (Obtipan Green) - 9</v>
          </cell>
          <cell r="G203">
            <v>9</v>
          </cell>
          <cell r="H203" t="str">
            <v>9cm</v>
          </cell>
          <cell r="I203" t="str">
            <v>LEAFJOY LITTLES</v>
          </cell>
          <cell r="J203">
            <v>36</v>
          </cell>
          <cell r="K203">
            <v>0</v>
          </cell>
          <cell r="L203">
            <v>0</v>
          </cell>
          <cell r="M203">
            <v>12</v>
          </cell>
          <cell r="N203">
            <v>0</v>
          </cell>
          <cell r="O203">
            <v>0</v>
          </cell>
        </row>
        <row r="204">
          <cell r="A204" t="str">
            <v>FP-821</v>
          </cell>
          <cell r="F204" t="str">
            <v>Peperomia Spice is Nice™ (Obtipan Green) - 9 - Balance</v>
          </cell>
          <cell r="G204">
            <v>9</v>
          </cell>
          <cell r="H204" t="str">
            <v>9cm</v>
          </cell>
          <cell r="I204"/>
          <cell r="J204">
            <v>541.20000000000005</v>
          </cell>
          <cell r="K204">
            <v>125.60000000000001</v>
          </cell>
          <cell r="L204">
            <v>22.6</v>
          </cell>
          <cell r="M204">
            <v>312.40000000000003</v>
          </cell>
          <cell r="N204">
            <v>141.6</v>
          </cell>
          <cell r="O204">
            <v>-134.4</v>
          </cell>
        </row>
        <row r="205">
          <cell r="H205"/>
          <cell r="I205"/>
        </row>
        <row r="206">
          <cell r="A206" t="str">
            <v>FP-582</v>
          </cell>
          <cell r="B206" t="str">
            <v>LEAFJOY LITTLES</v>
          </cell>
          <cell r="C206" t="str">
            <v xml:space="preserve">Peperomia 9 </v>
          </cell>
          <cell r="D206" t="str">
            <v xml:space="preserve">Sweet and Sour™ ( Obtipan bi-color) </v>
          </cell>
          <cell r="E206" t="str">
            <v>Available</v>
          </cell>
          <cell r="F206" t="str">
            <v>Peperomia Sweet and Sour™ (Obtipan bi-color) - 9</v>
          </cell>
          <cell r="G206">
            <v>9</v>
          </cell>
          <cell r="H206" t="str">
            <v>9cm</v>
          </cell>
          <cell r="I206" t="str">
            <v>LEAFJOY LITTLES</v>
          </cell>
          <cell r="J206">
            <v>1050</v>
          </cell>
          <cell r="K206">
            <v>527.4</v>
          </cell>
          <cell r="L206">
            <v>176.5</v>
          </cell>
          <cell r="M206">
            <v>604.4</v>
          </cell>
          <cell r="N206">
            <v>180</v>
          </cell>
          <cell r="O206">
            <v>477.6</v>
          </cell>
        </row>
        <row r="207">
          <cell r="A207" t="str">
            <v>FP-582</v>
          </cell>
          <cell r="B207" t="str">
            <v>LEAFJOY LITTLES</v>
          </cell>
          <cell r="C207" t="str">
            <v xml:space="preserve">Peperomia 9 </v>
          </cell>
          <cell r="D207" t="str">
            <v xml:space="preserve">Sweet and Sour™ ( Obtipan bi-color) </v>
          </cell>
          <cell r="E207" t="str">
            <v>Available</v>
          </cell>
          <cell r="F207" t="str">
            <v>Peperomia Sweet and Sour™ (Obtipan bi-color) - 9</v>
          </cell>
          <cell r="G207">
            <v>9</v>
          </cell>
          <cell r="H207" t="str">
            <v>9cm</v>
          </cell>
          <cell r="I207" t="str">
            <v>LEAFJOY LITTLES</v>
          </cell>
          <cell r="J207">
            <v>24</v>
          </cell>
          <cell r="K207">
            <v>120</v>
          </cell>
          <cell r="L207">
            <v>24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FP-582</v>
          </cell>
          <cell r="F208" t="str">
            <v>Peperomia Sweet and Sour™ (Obtipan bi-color) - 9 - Balance</v>
          </cell>
          <cell r="G208">
            <v>9</v>
          </cell>
          <cell r="H208" t="str">
            <v>9cm</v>
          </cell>
          <cell r="I208"/>
          <cell r="J208">
            <v>1026</v>
          </cell>
          <cell r="K208">
            <v>407.4</v>
          </cell>
          <cell r="L208">
            <v>152.5</v>
          </cell>
          <cell r="M208">
            <v>604.4</v>
          </cell>
          <cell r="N208">
            <v>180</v>
          </cell>
          <cell r="O208">
            <v>477.6</v>
          </cell>
        </row>
        <row r="209">
          <cell r="H209"/>
          <cell r="I209"/>
        </row>
        <row r="210">
          <cell r="A210" t="str">
            <v>FP-1523</v>
          </cell>
          <cell r="B210" t="str">
            <v>LEAFJOY LITTLES</v>
          </cell>
          <cell r="C210" t="str">
            <v>Sansevieria 9</v>
          </cell>
          <cell r="D210" t="str">
            <v>Superba</v>
          </cell>
          <cell r="E210" t="str">
            <v>Available</v>
          </cell>
          <cell r="F210" t="str">
            <v>Sansevieria Superba - 9</v>
          </cell>
          <cell r="G210">
            <v>9</v>
          </cell>
          <cell r="H210" t="str">
            <v>9cm</v>
          </cell>
          <cell r="I210" t="str">
            <v>LEAFJOY LITTLES</v>
          </cell>
          <cell r="J210">
            <v>-19.400000000000002</v>
          </cell>
          <cell r="K210">
            <v>1.2000000000000002</v>
          </cell>
          <cell r="L210">
            <v>2.4000000000000004</v>
          </cell>
          <cell r="M210">
            <v>1.2000000000000002</v>
          </cell>
          <cell r="N210">
            <v>0</v>
          </cell>
          <cell r="O210">
            <v>12</v>
          </cell>
        </row>
        <row r="211">
          <cell r="A211" t="str">
            <v>FP-1523</v>
          </cell>
          <cell r="B211" t="str">
            <v>LEAFJOY LITTLES</v>
          </cell>
          <cell r="C211" t="str">
            <v>Sansevieria 9</v>
          </cell>
          <cell r="D211" t="str">
            <v>Superba</v>
          </cell>
          <cell r="E211" t="str">
            <v>Available</v>
          </cell>
          <cell r="F211" t="str">
            <v>Sansevieria Superba - 9</v>
          </cell>
          <cell r="G211">
            <v>9</v>
          </cell>
          <cell r="H211" t="str">
            <v>9cm</v>
          </cell>
          <cell r="I211" t="str">
            <v>LEAFJOY LITTLES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FP-1523</v>
          </cell>
          <cell r="F212" t="str">
            <v>Sansevieria Superba - 9 - Balance</v>
          </cell>
          <cell r="G212">
            <v>9</v>
          </cell>
          <cell r="H212" t="str">
            <v>9cm</v>
          </cell>
          <cell r="I212"/>
          <cell r="J212">
            <v>-19.400000000000002</v>
          </cell>
          <cell r="K212">
            <v>1.2000000000000002</v>
          </cell>
          <cell r="L212">
            <v>2.4000000000000004</v>
          </cell>
          <cell r="M212">
            <v>1.2000000000000002</v>
          </cell>
          <cell r="N212">
            <v>0</v>
          </cell>
          <cell r="O212">
            <v>12</v>
          </cell>
        </row>
        <row r="213">
          <cell r="H213"/>
          <cell r="I213"/>
        </row>
        <row r="214">
          <cell r="A214" t="str">
            <v>FP-1527</v>
          </cell>
          <cell r="B214" t="str">
            <v>LEAFJOY LITTLES</v>
          </cell>
          <cell r="C214" t="str">
            <v>Scindapsus 9</v>
          </cell>
          <cell r="D214" t="str">
            <v>Sage and Cream™ (Silver Philo/Scandens Picta)</v>
          </cell>
          <cell r="E214" t="str">
            <v>Available</v>
          </cell>
          <cell r="F214" t="str">
            <v>Scindapsus Sage and Cream™ (Silver Philo/Scandens Picta) - 9</v>
          </cell>
          <cell r="G214">
            <v>9</v>
          </cell>
          <cell r="H214" t="str">
            <v>9cm</v>
          </cell>
          <cell r="I214" t="str">
            <v>LEAFJOY LITTLES</v>
          </cell>
          <cell r="J214">
            <v>98.800000000000011</v>
          </cell>
          <cell r="K214">
            <v>370.70000000000005</v>
          </cell>
          <cell r="L214">
            <v>363.40000000000003</v>
          </cell>
          <cell r="M214">
            <v>224.8</v>
          </cell>
          <cell r="N214">
            <v>342.40000000000003</v>
          </cell>
          <cell r="O214">
            <v>-87.5</v>
          </cell>
        </row>
        <row r="215">
          <cell r="A215" t="str">
            <v>FP-1527</v>
          </cell>
          <cell r="B215" t="str">
            <v>LEAFJOY LITTLES</v>
          </cell>
          <cell r="C215" t="str">
            <v>Scindapsus 9</v>
          </cell>
          <cell r="D215" t="str">
            <v>Sage and Cream™ (Silver Philo/Scandens Picta)</v>
          </cell>
          <cell r="E215" t="str">
            <v>Available</v>
          </cell>
          <cell r="F215" t="str">
            <v>Scindapsus Sage and Cream™ (Silver Philo/Scandens Picta) - 9</v>
          </cell>
          <cell r="G215">
            <v>9</v>
          </cell>
          <cell r="H215" t="str">
            <v>9cm</v>
          </cell>
          <cell r="I215" t="str">
            <v>LEAFJOY LITTLES</v>
          </cell>
          <cell r="J215">
            <v>12</v>
          </cell>
          <cell r="K215">
            <v>168</v>
          </cell>
          <cell r="L215">
            <v>27</v>
          </cell>
          <cell r="M215">
            <v>12</v>
          </cell>
          <cell r="N215">
            <v>168</v>
          </cell>
          <cell r="O215">
            <v>0</v>
          </cell>
        </row>
        <row r="216">
          <cell r="A216" t="str">
            <v>FP-1527</v>
          </cell>
          <cell r="F216" t="str">
            <v>Scindapsus Sage and Cream™ (Silver Philo/Scandens Picta) - 9 - Balance</v>
          </cell>
          <cell r="G216">
            <v>9</v>
          </cell>
          <cell r="H216" t="str">
            <v>9cm</v>
          </cell>
          <cell r="I216"/>
          <cell r="J216">
            <v>86.800000000000011</v>
          </cell>
          <cell r="K216">
            <v>202.70000000000005</v>
          </cell>
          <cell r="L216">
            <v>336.40000000000003</v>
          </cell>
          <cell r="M216">
            <v>212.8</v>
          </cell>
          <cell r="N216">
            <v>174.40000000000003</v>
          </cell>
          <cell r="O216">
            <v>-87.5</v>
          </cell>
        </row>
        <row r="217">
          <cell r="H217"/>
          <cell r="I217"/>
        </row>
        <row r="218">
          <cell r="A218" t="str">
            <v>FP-824</v>
          </cell>
          <cell r="B218" t="str">
            <v>LEAFJOY LITTLES</v>
          </cell>
          <cell r="C218" t="str">
            <v>Senecio 9</v>
          </cell>
          <cell r="D218" t="str">
            <v>Kathmandu™ (Himalaya)</v>
          </cell>
          <cell r="E218" t="str">
            <v>Available</v>
          </cell>
          <cell r="F218" t="str">
            <v>Senecio Kathmandu™ (Himalaya) - 9</v>
          </cell>
          <cell r="G218">
            <v>9</v>
          </cell>
          <cell r="H218" t="str">
            <v>9cm</v>
          </cell>
          <cell r="I218" t="str">
            <v>LEAFJOY LITTLES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FP-824</v>
          </cell>
          <cell r="B219" t="str">
            <v>LEAFJOY LITTLES</v>
          </cell>
          <cell r="C219" t="str">
            <v>Senecio 9</v>
          </cell>
          <cell r="D219" t="str">
            <v>Kathmandu™ (Himalaya)</v>
          </cell>
          <cell r="E219" t="str">
            <v>Available</v>
          </cell>
          <cell r="F219" t="str">
            <v>Senecio Kathmandu™ (Himalaya) - 9</v>
          </cell>
          <cell r="G219">
            <v>9</v>
          </cell>
          <cell r="H219" t="str">
            <v>9cm</v>
          </cell>
          <cell r="I219" t="str">
            <v>LEAFJOY LITTLES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FP-824</v>
          </cell>
          <cell r="F220" t="str">
            <v>Senecio Kathmandu™ (Himalaya) - 9 - Balance</v>
          </cell>
          <cell r="G220">
            <v>9</v>
          </cell>
          <cell r="H220" t="str">
            <v>9cm</v>
          </cell>
          <cell r="I220"/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H221"/>
          <cell r="I221"/>
        </row>
        <row r="222">
          <cell r="A222" t="str">
            <v>FP-825</v>
          </cell>
          <cell r="B222" t="str">
            <v>LEAFJOY LITTLES</v>
          </cell>
          <cell r="C222" t="str">
            <v>Senecio 9</v>
          </cell>
          <cell r="D222" t="str">
            <v>Mini Mammoth™ (Scaposus)</v>
          </cell>
          <cell r="E222" t="str">
            <v>Available</v>
          </cell>
          <cell r="F222" t="str">
            <v>Senecio Mini Mammoth™ (Scaposus) - 9</v>
          </cell>
          <cell r="G222">
            <v>9</v>
          </cell>
          <cell r="H222" t="str">
            <v>9cm</v>
          </cell>
          <cell r="I222" t="str">
            <v>LEAFJOY LITTLES</v>
          </cell>
          <cell r="J222">
            <v>32.800000000000004</v>
          </cell>
          <cell r="K222">
            <v>185.70000000000002</v>
          </cell>
          <cell r="L222">
            <v>217.60000000000002</v>
          </cell>
          <cell r="M222">
            <v>242.8</v>
          </cell>
          <cell r="N222">
            <v>366</v>
          </cell>
          <cell r="O222">
            <v>345.6</v>
          </cell>
        </row>
        <row r="223">
          <cell r="A223" t="str">
            <v>FP-825</v>
          </cell>
          <cell r="B223" t="str">
            <v>LEAFJOY LITTLES</v>
          </cell>
          <cell r="C223" t="str">
            <v>Senecio 9</v>
          </cell>
          <cell r="D223" t="str">
            <v>Mini Mammoth™ (Scaposus)</v>
          </cell>
          <cell r="E223" t="str">
            <v>Available</v>
          </cell>
          <cell r="F223" t="str">
            <v>Senecio Mini Mammoth™ (Scaposus) - 9</v>
          </cell>
          <cell r="G223">
            <v>9</v>
          </cell>
          <cell r="H223" t="str">
            <v>9cm</v>
          </cell>
          <cell r="I223" t="str">
            <v>LEAFJOY LITTLES</v>
          </cell>
          <cell r="J223">
            <v>0</v>
          </cell>
          <cell r="K223">
            <v>0</v>
          </cell>
          <cell r="L223">
            <v>24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FP-825</v>
          </cell>
          <cell r="F224" t="str">
            <v>Senecio Mini Mammoth™ (Scaposus) - 9 - Balance</v>
          </cell>
          <cell r="G224">
            <v>9</v>
          </cell>
          <cell r="H224" t="str">
            <v>9cm</v>
          </cell>
          <cell r="I224"/>
          <cell r="J224">
            <v>32.800000000000004</v>
          </cell>
          <cell r="K224">
            <v>185.70000000000002</v>
          </cell>
          <cell r="L224">
            <v>193.60000000000002</v>
          </cell>
          <cell r="M224">
            <v>242.8</v>
          </cell>
          <cell r="N224">
            <v>366</v>
          </cell>
          <cell r="O224">
            <v>345.6</v>
          </cell>
        </row>
        <row r="225">
          <cell r="H225"/>
          <cell r="I225"/>
        </row>
        <row r="226">
          <cell r="A226" t="str">
            <v>FP-1230</v>
          </cell>
          <cell r="B226" t="str">
            <v>LEAFJOY LITTLES</v>
          </cell>
          <cell r="C226" t="str">
            <v>Syngonium 9</v>
          </cell>
          <cell r="D226" t="str">
            <v>Champaign Reign™ (Milk Confetti)</v>
          </cell>
          <cell r="E226" t="str">
            <v>Available</v>
          </cell>
          <cell r="F226" t="str">
            <v>Syngonium Champaign Reign™ (Milk Confetti) - 9</v>
          </cell>
          <cell r="G226">
            <v>9</v>
          </cell>
          <cell r="H226" t="str">
            <v>9cm</v>
          </cell>
          <cell r="I226" t="str">
            <v>LEAFJOY LITTLES</v>
          </cell>
          <cell r="J226">
            <v>16.400000000000002</v>
          </cell>
          <cell r="K226">
            <v>40.5</v>
          </cell>
          <cell r="L226">
            <v>38.200000000000003</v>
          </cell>
          <cell r="M226">
            <v>32.1</v>
          </cell>
          <cell r="N226">
            <v>562.80000000000007</v>
          </cell>
          <cell r="O226">
            <v>617.20000000000005</v>
          </cell>
        </row>
        <row r="227">
          <cell r="A227" t="str">
            <v>FP-1230</v>
          </cell>
          <cell r="B227" t="str">
            <v>LEAFJOY LITTLES</v>
          </cell>
          <cell r="C227" t="str">
            <v>Syngonium 9</v>
          </cell>
          <cell r="D227" t="str">
            <v>Champaign Reign™ (Milk Confetti)</v>
          </cell>
          <cell r="E227" t="str">
            <v>Available</v>
          </cell>
          <cell r="F227" t="str">
            <v>Syngonium Champaign Reign™ (Milk Confetti) - 9</v>
          </cell>
          <cell r="G227">
            <v>9</v>
          </cell>
          <cell r="H227" t="str">
            <v>9cm</v>
          </cell>
          <cell r="I227" t="str">
            <v>LEAFJOY LITTLES</v>
          </cell>
          <cell r="J227">
            <v>0</v>
          </cell>
          <cell r="K227">
            <v>0</v>
          </cell>
          <cell r="L227">
            <v>27</v>
          </cell>
          <cell r="M227">
            <v>0</v>
          </cell>
          <cell r="N227">
            <v>72</v>
          </cell>
          <cell r="O227">
            <v>0</v>
          </cell>
        </row>
        <row r="228">
          <cell r="A228" t="str">
            <v>FP-1230</v>
          </cell>
          <cell r="F228" t="str">
            <v>Syngonium Champaign Reign™ (Milk Confetti) - 9 - Balance</v>
          </cell>
          <cell r="G228">
            <v>9</v>
          </cell>
          <cell r="H228" t="str">
            <v>9cm</v>
          </cell>
          <cell r="I228"/>
          <cell r="J228">
            <v>16.400000000000002</v>
          </cell>
          <cell r="K228">
            <v>40.5</v>
          </cell>
          <cell r="L228">
            <v>11.200000000000003</v>
          </cell>
          <cell r="M228">
            <v>32.1</v>
          </cell>
          <cell r="N228">
            <v>490.80000000000007</v>
          </cell>
          <cell r="O228">
            <v>617.20000000000005</v>
          </cell>
        </row>
        <row r="229">
          <cell r="H229"/>
          <cell r="I229"/>
        </row>
        <row r="230">
          <cell r="A230" t="str">
            <v>FP-1231</v>
          </cell>
          <cell r="B230" t="str">
            <v>LEAFJOY LITTLES</v>
          </cell>
          <cell r="C230" t="str">
            <v>Syngonium 9</v>
          </cell>
          <cell r="D230" t="str">
            <v>Cupid's Quiver™ (Neon)</v>
          </cell>
          <cell r="E230" t="str">
            <v>Available</v>
          </cell>
          <cell r="F230" t="str">
            <v>Syngonium Cupid's Quiver™ (Neon) - 9</v>
          </cell>
          <cell r="G230">
            <v>9</v>
          </cell>
          <cell r="H230" t="str">
            <v>9cm</v>
          </cell>
          <cell r="I230" t="str">
            <v>LEAFJOY LITTLES</v>
          </cell>
          <cell r="J230">
            <v>-2.4000000000000004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FP-1231</v>
          </cell>
          <cell r="B231" t="str">
            <v>LEAFJOY LITTLES</v>
          </cell>
          <cell r="C231" t="str">
            <v>Syngonium 9</v>
          </cell>
          <cell r="D231" t="str">
            <v>Cupid's Quiver™ (Neon)</v>
          </cell>
          <cell r="E231" t="str">
            <v>Available</v>
          </cell>
          <cell r="F231" t="str">
            <v>Syngonium Cupid's Quiver™ (Neon) - 9</v>
          </cell>
          <cell r="G231">
            <v>9</v>
          </cell>
          <cell r="H231" t="str">
            <v>9cm</v>
          </cell>
          <cell r="I231" t="str">
            <v>LEAFJOY LITTLES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FP-1231</v>
          </cell>
          <cell r="F232" t="str">
            <v>Syngonium Cupid's Quiver™ (Neon) - 9 - Balance</v>
          </cell>
          <cell r="G232">
            <v>9</v>
          </cell>
          <cell r="H232" t="str">
            <v>9cm</v>
          </cell>
          <cell r="I232"/>
          <cell r="J232">
            <v>-2.4000000000000004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H233"/>
          <cell r="I233"/>
        </row>
        <row r="234">
          <cell r="A234" t="str">
            <v>FP-1119</v>
          </cell>
          <cell r="B234" t="str">
            <v>LEAFJOY LITTLES</v>
          </cell>
          <cell r="C234" t="str">
            <v>Syngonium 9</v>
          </cell>
          <cell r="D234" t="str">
            <v>Glacier Reign™ (Snow White/White Butterfly)</v>
          </cell>
          <cell r="E234" t="str">
            <v>Available</v>
          </cell>
          <cell r="F234" t="str">
            <v>Syngonium Glacier Reign™ (Snow White/White Butterfly) - 9</v>
          </cell>
          <cell r="G234">
            <v>9</v>
          </cell>
          <cell r="H234" t="str">
            <v>9cm</v>
          </cell>
          <cell r="I234" t="str">
            <v>LEAFJOY LITTLES</v>
          </cell>
          <cell r="J234">
            <v>-4.8000000000000007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FP-1119</v>
          </cell>
          <cell r="B235" t="str">
            <v>LEAFJOY LITTLES</v>
          </cell>
          <cell r="C235" t="str">
            <v>Syngonium 9</v>
          </cell>
          <cell r="D235" t="str">
            <v>Glacier Reign™ (Snow White/White Butterfly)</v>
          </cell>
          <cell r="E235" t="str">
            <v>Available</v>
          </cell>
          <cell r="F235" t="str">
            <v>Syngonium Glacier Reign™ (Snow White/White Butterfly) - 9</v>
          </cell>
          <cell r="G235">
            <v>9</v>
          </cell>
          <cell r="H235" t="str">
            <v>9cm</v>
          </cell>
          <cell r="I235" t="str">
            <v>LEAFJOY LITTLES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FP-1119</v>
          </cell>
          <cell r="F236" t="str">
            <v>Syngonium Glacier Reign™ (Snow White/White Butterfly) - 9 - Balance</v>
          </cell>
          <cell r="G236">
            <v>9</v>
          </cell>
          <cell r="H236" t="str">
            <v>9cm</v>
          </cell>
          <cell r="I236"/>
          <cell r="J236">
            <v>-4.8000000000000007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H237"/>
          <cell r="I237"/>
        </row>
        <row r="238">
          <cell r="A238" t="str">
            <v>FP-1009</v>
          </cell>
          <cell r="B238" t="str">
            <v>LEAFJOY LITTLES</v>
          </cell>
          <cell r="C238" t="str">
            <v xml:space="preserve">Syngonium 9 </v>
          </cell>
          <cell r="D238" t="str">
            <v xml:space="preserve">Ruby Reign™ (Red Vein) </v>
          </cell>
          <cell r="E238" t="str">
            <v>Available</v>
          </cell>
          <cell r="F238" t="str">
            <v>Syngonium Ruby Reign™ (Red Vein) - 9</v>
          </cell>
          <cell r="G238">
            <v>9</v>
          </cell>
          <cell r="H238" t="str">
            <v>9cm</v>
          </cell>
          <cell r="I238" t="str">
            <v>LEAFJOY LITTLES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FP-1009</v>
          </cell>
          <cell r="B239" t="str">
            <v>LEAFJOY LITTLES</v>
          </cell>
          <cell r="C239" t="str">
            <v xml:space="preserve">Syngonium 9 </v>
          </cell>
          <cell r="D239" t="str">
            <v xml:space="preserve">Ruby Reign™ (Red Vein) </v>
          </cell>
          <cell r="E239" t="str">
            <v>Available</v>
          </cell>
          <cell r="F239" t="str">
            <v>Syngonium Ruby Reign™ (Red Vein) - 9</v>
          </cell>
          <cell r="G239">
            <v>9</v>
          </cell>
          <cell r="H239" t="str">
            <v>9cm</v>
          </cell>
          <cell r="I239" t="str">
            <v>LEAFJOY LITTLES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FP-1009</v>
          </cell>
          <cell r="F240" t="str">
            <v>Syngonium Ruby Reign™ (Red Vein) - 9 - Balance</v>
          </cell>
          <cell r="G240">
            <v>9</v>
          </cell>
          <cell r="H240" t="str">
            <v>9cm</v>
          </cell>
          <cell r="I240"/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H241"/>
          <cell r="I241"/>
        </row>
        <row r="242">
          <cell r="A242" t="str">
            <v>FP-892</v>
          </cell>
          <cell r="B242" t="str">
            <v>LEAFJOY LITTLES</v>
          </cell>
          <cell r="C242" t="str">
            <v>Tradescantia 9</v>
          </cell>
          <cell r="D242" t="str">
            <v>Feeling Flirty™</v>
          </cell>
          <cell r="E242" t="str">
            <v>Available</v>
          </cell>
          <cell r="F242" t="str">
            <v>Tradescantia Feeling Flirty™  - 9</v>
          </cell>
          <cell r="G242">
            <v>9</v>
          </cell>
          <cell r="H242" t="str">
            <v>9cm</v>
          </cell>
          <cell r="I242" t="str">
            <v>LEAFJOY LITTLES</v>
          </cell>
          <cell r="J242">
            <v>60.2</v>
          </cell>
          <cell r="K242">
            <v>79.100000000000009</v>
          </cell>
          <cell r="L242">
            <v>90.7</v>
          </cell>
          <cell r="M242">
            <v>-9.5</v>
          </cell>
          <cell r="N242">
            <v>801.6</v>
          </cell>
          <cell r="O242">
            <v>94.800000000000011</v>
          </cell>
        </row>
        <row r="243">
          <cell r="A243" t="str">
            <v>FP-892</v>
          </cell>
          <cell r="B243" t="str">
            <v>LEAFJOY LITTLES</v>
          </cell>
          <cell r="C243" t="str">
            <v>Tradescantia 9</v>
          </cell>
          <cell r="D243" t="str">
            <v>Feeling Flirty™</v>
          </cell>
          <cell r="E243" t="str">
            <v>Available</v>
          </cell>
          <cell r="F243" t="str">
            <v>Tradescantia Feeling Flirty™  - 9</v>
          </cell>
          <cell r="G243">
            <v>9</v>
          </cell>
          <cell r="H243" t="str">
            <v>9cm</v>
          </cell>
          <cell r="I243" t="str">
            <v>LEAFJOY LITTLES</v>
          </cell>
          <cell r="J243">
            <v>12</v>
          </cell>
          <cell r="K243">
            <v>0</v>
          </cell>
          <cell r="L243">
            <v>91</v>
          </cell>
          <cell r="M243">
            <v>0</v>
          </cell>
          <cell r="N243">
            <v>84</v>
          </cell>
          <cell r="O243">
            <v>0</v>
          </cell>
        </row>
        <row r="244">
          <cell r="A244" t="str">
            <v>FP-892</v>
          </cell>
          <cell r="F244" t="str">
            <v>Tradescantia Feeling Flirty™  - 9 - Balance</v>
          </cell>
          <cell r="G244">
            <v>9</v>
          </cell>
          <cell r="H244" t="str">
            <v>9cm</v>
          </cell>
          <cell r="I244"/>
          <cell r="J244">
            <v>48.2</v>
          </cell>
          <cell r="K244">
            <v>79.100000000000009</v>
          </cell>
          <cell r="L244">
            <v>-0.29999999999999716</v>
          </cell>
          <cell r="M244">
            <v>-9.5</v>
          </cell>
          <cell r="N244">
            <v>717.6</v>
          </cell>
          <cell r="O244">
            <v>94.800000000000011</v>
          </cell>
        </row>
        <row r="245">
          <cell r="F245"/>
          <cell r="H245"/>
          <cell r="I245"/>
        </row>
        <row r="246">
          <cell r="A246" t="str">
            <v>FP-1241</v>
          </cell>
          <cell r="B246" t="str">
            <v>LEAFJOY LITTLES</v>
          </cell>
          <cell r="C246" t="str">
            <v>Tradescantia 9</v>
          </cell>
          <cell r="D246" t="str">
            <v xml:space="preserve">Feeling Frosty™ </v>
          </cell>
          <cell r="E246" t="str">
            <v>Available</v>
          </cell>
          <cell r="F246" t="str">
            <v>Tradescantia Feeling Frosty™-9</v>
          </cell>
          <cell r="G246">
            <v>9</v>
          </cell>
          <cell r="H246" t="str">
            <v>9cm</v>
          </cell>
          <cell r="I246" t="str">
            <v>LEAFJOY LITTLES</v>
          </cell>
          <cell r="J246">
            <v>-18.400000000000002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FP-1241</v>
          </cell>
          <cell r="B247" t="str">
            <v>LEAFJOY LITTLES</v>
          </cell>
          <cell r="C247" t="str">
            <v>Tradescantia 9</v>
          </cell>
          <cell r="D247" t="str">
            <v xml:space="preserve">Feeling Frosty™ </v>
          </cell>
          <cell r="E247" t="str">
            <v>Available</v>
          </cell>
          <cell r="F247" t="str">
            <v>Tradescantia Feeling Frosty™-9</v>
          </cell>
          <cell r="G247">
            <v>9</v>
          </cell>
          <cell r="H247" t="str">
            <v>9cm</v>
          </cell>
          <cell r="I247" t="str">
            <v>LEAFJOY LITTLES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FP-1241</v>
          </cell>
          <cell r="F248" t="str">
            <v>Tradescantia Feeling Frosty™-9 - Balance</v>
          </cell>
          <cell r="G248">
            <v>9</v>
          </cell>
          <cell r="H248" t="str">
            <v>9cm</v>
          </cell>
          <cell r="I248"/>
          <cell r="J248">
            <v>-18.400000000000002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H249"/>
          <cell r="I249"/>
        </row>
        <row r="250">
          <cell r="A250" t="str">
            <v>FP-1242</v>
          </cell>
          <cell r="B250" t="str">
            <v>LEAFJOY LITTLES</v>
          </cell>
          <cell r="C250" t="str">
            <v>Tradescantia 9</v>
          </cell>
          <cell r="D250" t="str">
            <v>Feeling Sweet™ (Tenderness)</v>
          </cell>
          <cell r="E250" t="str">
            <v>Available</v>
          </cell>
          <cell r="F250" t="str">
            <v>Tradescnatia Feeling Sweet™ (Tenderness) - 9</v>
          </cell>
          <cell r="G250">
            <v>9</v>
          </cell>
          <cell r="H250" t="str">
            <v>9cm</v>
          </cell>
          <cell r="I250" t="str">
            <v>LEAFJOY LITTLES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9.6000000000000014</v>
          </cell>
          <cell r="O250">
            <v>0</v>
          </cell>
        </row>
        <row r="251">
          <cell r="A251" t="str">
            <v>FP-1242</v>
          </cell>
          <cell r="B251" t="str">
            <v>LEAFJOY LITTLES</v>
          </cell>
          <cell r="C251" t="str">
            <v>Tradescantia 9</v>
          </cell>
          <cell r="D251" t="str">
            <v>Feeling Sweet™ (Tenderness)</v>
          </cell>
          <cell r="E251" t="str">
            <v>Available</v>
          </cell>
          <cell r="F251" t="str">
            <v>Tradescnatia Feeling Sweet™ (Tenderness) - 9</v>
          </cell>
          <cell r="G251">
            <v>9</v>
          </cell>
          <cell r="H251" t="str">
            <v>9cm</v>
          </cell>
          <cell r="I251" t="str">
            <v>LEAFJOY LITTLES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FP-1242</v>
          </cell>
          <cell r="F252" t="str">
            <v>Tradescnatia Feeling Sweet™ (Tenderness) - 9 - Balance</v>
          </cell>
          <cell r="G252">
            <v>9</v>
          </cell>
          <cell r="H252" t="str">
            <v>9cm</v>
          </cell>
          <cell r="I252"/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9.6000000000000014</v>
          </cell>
          <cell r="O252">
            <v>0</v>
          </cell>
        </row>
        <row r="253">
          <cell r="H253"/>
          <cell r="I253"/>
        </row>
        <row r="254">
          <cell r="A254" t="str">
            <v>FP-1071</v>
          </cell>
          <cell r="B254" t="str">
            <v>PREMIUM</v>
          </cell>
          <cell r="C254" t="str">
            <v>Aglaonema 12</v>
          </cell>
          <cell r="D254" t="str">
            <v>Bold Forest™ (Zebra)</v>
          </cell>
          <cell r="E254" t="str">
            <v>Available</v>
          </cell>
          <cell r="F254" t="str">
            <v>Aglaonema Bold Forest™ (Zebra) - 12</v>
          </cell>
          <cell r="G254">
            <v>12</v>
          </cell>
          <cell r="H254" t="str">
            <v>12cm</v>
          </cell>
          <cell r="I254" t="str">
            <v>PREMIUM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FP-1071</v>
          </cell>
          <cell r="B255" t="str">
            <v>PREMIUM</v>
          </cell>
          <cell r="C255" t="str">
            <v>Aglaonema 12</v>
          </cell>
          <cell r="D255" t="str">
            <v>Bold Forest™ (Zebra)</v>
          </cell>
          <cell r="E255" t="str">
            <v>Available</v>
          </cell>
          <cell r="F255" t="str">
            <v>Aglaonema Bold Forest™ (Zebra) - 12</v>
          </cell>
          <cell r="G255">
            <v>12</v>
          </cell>
          <cell r="H255" t="str">
            <v>12cm</v>
          </cell>
          <cell r="I255" t="str">
            <v>PREMIUM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FP-1071</v>
          </cell>
          <cell r="B256"/>
          <cell r="C256"/>
          <cell r="D256"/>
          <cell r="E256"/>
          <cell r="F256" t="str">
            <v>Aglaonema Bold Forest™ (Zebra) - 12 - Balance</v>
          </cell>
          <cell r="G256">
            <v>12</v>
          </cell>
          <cell r="H256" t="str">
            <v>12cm</v>
          </cell>
          <cell r="I256"/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</row>
        <row r="258">
          <cell r="A258" t="str">
            <v>FP-1266</v>
          </cell>
          <cell r="B258" t="str">
            <v>PREMIUM</v>
          </cell>
          <cell r="C258" t="str">
            <v>Aglaonema 12</v>
          </cell>
          <cell r="D258" t="str">
            <v>Crystal Vision™ (Stripes)</v>
          </cell>
          <cell r="E258" t="str">
            <v>Available</v>
          </cell>
          <cell r="F258" t="str">
            <v>Aglaonema Crystal Vision™ (Stripes) - 12</v>
          </cell>
          <cell r="G258">
            <v>12</v>
          </cell>
          <cell r="H258" t="str">
            <v>12cm</v>
          </cell>
          <cell r="I258" t="str">
            <v>PREMIUM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FP-1266</v>
          </cell>
          <cell r="B259" t="str">
            <v>PREMIUM</v>
          </cell>
          <cell r="C259" t="str">
            <v>Aglaonema 12</v>
          </cell>
          <cell r="D259" t="str">
            <v>Crystal Vision™ (Stripes)</v>
          </cell>
          <cell r="E259" t="str">
            <v>Available</v>
          </cell>
          <cell r="F259" t="str">
            <v>Aglaonema Crystal Vision™ (Stripes) - 12</v>
          </cell>
          <cell r="G259">
            <v>12</v>
          </cell>
          <cell r="H259" t="str">
            <v>12cm</v>
          </cell>
          <cell r="I259" t="str">
            <v>PREMIUM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FP-1266</v>
          </cell>
          <cell r="B260"/>
          <cell r="C260"/>
          <cell r="D260"/>
          <cell r="E260"/>
          <cell r="F260" t="str">
            <v>Aglaonema Crystal Vision™ (Stripes) - 12 - Balance</v>
          </cell>
          <cell r="G260">
            <v>12</v>
          </cell>
          <cell r="H260" t="str">
            <v>12cm</v>
          </cell>
          <cell r="I260"/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</row>
        <row r="262">
          <cell r="A262" t="str">
            <v>FP-1265</v>
          </cell>
          <cell r="B262" t="str">
            <v>PREMIUM</v>
          </cell>
          <cell r="C262" t="str">
            <v>Aglaonema 12</v>
          </cell>
          <cell r="D262" t="str">
            <v>Glitter Glamour™ (Silver Bay)</v>
          </cell>
          <cell r="E262" t="str">
            <v>Available</v>
          </cell>
          <cell r="F262" t="str">
            <v>Aglaonema Glitter Glamour™ (Silver Bay) - 12</v>
          </cell>
          <cell r="G262">
            <v>12</v>
          </cell>
          <cell r="H262" t="str">
            <v>12cm</v>
          </cell>
          <cell r="I262" t="str">
            <v>PREMIUM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FP-1265</v>
          </cell>
          <cell r="B263" t="str">
            <v>PREMIUM</v>
          </cell>
          <cell r="C263" t="str">
            <v>Aglaonema 12</v>
          </cell>
          <cell r="D263" t="str">
            <v>Glitter Glamour™ (Silver Bay)</v>
          </cell>
          <cell r="E263" t="str">
            <v>Available</v>
          </cell>
          <cell r="F263" t="str">
            <v>Aglaonema Glitter Glamour™ (Silver Bay) - 12</v>
          </cell>
          <cell r="G263">
            <v>12</v>
          </cell>
          <cell r="H263" t="str">
            <v>12cm</v>
          </cell>
          <cell r="I263" t="str">
            <v>PREMIUM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FP-1265</v>
          </cell>
          <cell r="B264"/>
          <cell r="C264"/>
          <cell r="D264"/>
          <cell r="E264"/>
          <cell r="F264" t="str">
            <v>Aglaonema Glitter Glamour™ (Silver Bay) - 12 - Balance</v>
          </cell>
          <cell r="G264">
            <v>12</v>
          </cell>
          <cell r="H264" t="str">
            <v>12cm</v>
          </cell>
          <cell r="I264"/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</row>
        <row r="266">
          <cell r="A266" t="str">
            <v>FP-1268</v>
          </cell>
          <cell r="B266" t="str">
            <v>PREMIUM</v>
          </cell>
          <cell r="C266" t="str">
            <v>Aglaonema 12</v>
          </cell>
          <cell r="D266" t="str">
            <v>Ivory Frost™ (Thai White)</v>
          </cell>
          <cell r="E266" t="str">
            <v>Available</v>
          </cell>
          <cell r="F266" t="str">
            <v>Aglaonema Ivory Frost™ (Thai White) - 12</v>
          </cell>
          <cell r="G266">
            <v>12</v>
          </cell>
          <cell r="H266" t="str">
            <v>12cm</v>
          </cell>
          <cell r="I266" t="str">
            <v>PREMIUM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FP-1268</v>
          </cell>
          <cell r="B267" t="str">
            <v>PREMIUM</v>
          </cell>
          <cell r="C267" t="str">
            <v>Aglaonema 12</v>
          </cell>
          <cell r="D267" t="str">
            <v>Ivory Frost™ (Thai White)</v>
          </cell>
          <cell r="E267" t="str">
            <v>Available</v>
          </cell>
          <cell r="F267" t="str">
            <v>Aglaonema Ivory Frost™ (Thai White) - 12</v>
          </cell>
          <cell r="G267">
            <v>12</v>
          </cell>
          <cell r="H267" t="str">
            <v>12cm</v>
          </cell>
          <cell r="I267" t="str">
            <v>PREMIUM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FP-1268</v>
          </cell>
          <cell r="B268"/>
          <cell r="C268"/>
          <cell r="D268"/>
          <cell r="E268"/>
          <cell r="F268" t="str">
            <v>Aglaonema Ivory Frost™ (Thai White) - 12 - Balance</v>
          </cell>
          <cell r="G268">
            <v>12</v>
          </cell>
          <cell r="H268" t="str">
            <v>12cm</v>
          </cell>
          <cell r="I268"/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</row>
        <row r="270">
          <cell r="A270" t="str">
            <v>FP-1073</v>
          </cell>
          <cell r="B270" t="str">
            <v>PREMIUM</v>
          </cell>
          <cell r="C270" t="str">
            <v>Aglaonema 12</v>
          </cell>
          <cell r="D270" t="str">
            <v>Timeless Tides™ (Silver Queen)</v>
          </cell>
          <cell r="E270" t="str">
            <v>Available</v>
          </cell>
          <cell r="F270" t="str">
            <v>Aglaonema Timeless Tides™ (Silver Queen) - 12</v>
          </cell>
          <cell r="G270">
            <v>12</v>
          </cell>
          <cell r="H270" t="str">
            <v>12cm</v>
          </cell>
          <cell r="I270" t="str">
            <v>PREMIUM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FP-1073</v>
          </cell>
          <cell r="B271" t="str">
            <v>PREMIUM</v>
          </cell>
          <cell r="C271" t="str">
            <v>Aglaonema 12</v>
          </cell>
          <cell r="D271" t="str">
            <v>Timeless Tides™ (Silver Queen)</v>
          </cell>
          <cell r="E271" t="str">
            <v>Available</v>
          </cell>
          <cell r="F271" t="str">
            <v>Aglaonema Timeless Tides™ (Silver Queen) - 12</v>
          </cell>
          <cell r="G271">
            <v>12</v>
          </cell>
          <cell r="H271" t="str">
            <v>12cm</v>
          </cell>
          <cell r="I271" t="str">
            <v>PREMIUM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FP-1073</v>
          </cell>
          <cell r="B272"/>
          <cell r="C272"/>
          <cell r="D272"/>
          <cell r="E272"/>
          <cell r="F272" t="str">
            <v>Aglaonema Timeless Tides™ (Silver Queen) - 12 - Balance</v>
          </cell>
          <cell r="G272">
            <v>12</v>
          </cell>
          <cell r="H272" t="str">
            <v>12cm</v>
          </cell>
          <cell r="I272"/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</row>
        <row r="274">
          <cell r="A274" t="str">
            <v>FP-028</v>
          </cell>
          <cell r="B274" t="str">
            <v>PREMIUM</v>
          </cell>
          <cell r="C274" t="str">
            <v>Alocasia 12</v>
          </cell>
          <cell r="D274" t="str">
            <v>Dragon Scale</v>
          </cell>
          <cell r="E274" t="str">
            <v>Available</v>
          </cell>
          <cell r="F274" t="str">
            <v>Alocasia Dragon Scale - 12</v>
          </cell>
          <cell r="G274">
            <v>12</v>
          </cell>
          <cell r="H274" t="str">
            <v>12cm</v>
          </cell>
          <cell r="I274" t="str">
            <v>PREMIUM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FP-028</v>
          </cell>
          <cell r="B275" t="str">
            <v>PREMIUM</v>
          </cell>
          <cell r="C275" t="str">
            <v>Alocasia 12</v>
          </cell>
          <cell r="D275" t="str">
            <v>Dragon Scale</v>
          </cell>
          <cell r="E275" t="str">
            <v>Available</v>
          </cell>
          <cell r="F275" t="str">
            <v>Alocasia Dragon Scale - 12</v>
          </cell>
          <cell r="G275">
            <v>12</v>
          </cell>
          <cell r="H275" t="str">
            <v>12cm</v>
          </cell>
          <cell r="I275" t="str">
            <v>PREMIUM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FP-028</v>
          </cell>
          <cell r="C276"/>
          <cell r="D276"/>
          <cell r="E276"/>
          <cell r="F276" t="str">
            <v>Alocasia Dragon Scale - 12 - Balance</v>
          </cell>
          <cell r="G276">
            <v>12</v>
          </cell>
          <cell r="H276" t="str">
            <v>12cm</v>
          </cell>
          <cell r="I276"/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C277"/>
          <cell r="D277"/>
          <cell r="E277"/>
          <cell r="F277"/>
          <cell r="G277"/>
          <cell r="H277"/>
          <cell r="I277"/>
        </row>
        <row r="278">
          <cell r="A278" t="str">
            <v>FP-040</v>
          </cell>
          <cell r="B278" t="str">
            <v>PREMIUM</v>
          </cell>
          <cell r="C278" t="str">
            <v>Alocasia 12</v>
          </cell>
          <cell r="D278" t="str">
            <v>Dragonite™ (Melo)</v>
          </cell>
          <cell r="E278" t="str">
            <v>Available</v>
          </cell>
          <cell r="F278" t="str">
            <v>Alocasia Dragonite™ (Melo) - 12</v>
          </cell>
          <cell r="G278">
            <v>12</v>
          </cell>
          <cell r="H278" t="str">
            <v>12cm</v>
          </cell>
          <cell r="I278" t="str">
            <v>PREMIUM</v>
          </cell>
          <cell r="J278">
            <v>77</v>
          </cell>
          <cell r="K278">
            <v>0.9</v>
          </cell>
          <cell r="L278">
            <v>48</v>
          </cell>
          <cell r="M278">
            <v>111</v>
          </cell>
          <cell r="N278">
            <v>126</v>
          </cell>
          <cell r="O278">
            <v>69.100000000000009</v>
          </cell>
        </row>
        <row r="279">
          <cell r="A279" t="str">
            <v>FP-040</v>
          </cell>
          <cell r="B279" t="str">
            <v>PREMIUM</v>
          </cell>
          <cell r="C279" t="str">
            <v>Alocasia 12</v>
          </cell>
          <cell r="D279" t="str">
            <v>Dragonite™ (Melo)</v>
          </cell>
          <cell r="E279" t="str">
            <v>Available</v>
          </cell>
          <cell r="F279" t="str">
            <v>Alocasia Dragonite™ (Melo) - 12</v>
          </cell>
          <cell r="G279">
            <v>12</v>
          </cell>
          <cell r="H279" t="str">
            <v>12cm</v>
          </cell>
          <cell r="I279" t="str">
            <v>PREMIUM</v>
          </cell>
          <cell r="J279">
            <v>6</v>
          </cell>
          <cell r="K279">
            <v>0</v>
          </cell>
          <cell r="L279">
            <v>6</v>
          </cell>
          <cell r="M279">
            <v>0</v>
          </cell>
          <cell r="N279">
            <v>36</v>
          </cell>
          <cell r="O279">
            <v>0</v>
          </cell>
        </row>
        <row r="280">
          <cell r="A280" t="str">
            <v>FP-040</v>
          </cell>
          <cell r="D280"/>
          <cell r="E280"/>
          <cell r="F280" t="str">
            <v>Alocasia Dragonite™ (Melo) - 12 - Balance</v>
          </cell>
          <cell r="G280">
            <v>12</v>
          </cell>
          <cell r="H280" t="str">
            <v>12cm</v>
          </cell>
          <cell r="I280"/>
          <cell r="J280">
            <v>71</v>
          </cell>
          <cell r="K280">
            <v>0.9</v>
          </cell>
          <cell r="L280">
            <v>42</v>
          </cell>
          <cell r="M280">
            <v>111</v>
          </cell>
          <cell r="N280">
            <v>90</v>
          </cell>
          <cell r="O280">
            <v>69.100000000000009</v>
          </cell>
        </row>
        <row r="281">
          <cell r="F281"/>
          <cell r="G281"/>
          <cell r="H281"/>
          <cell r="I281"/>
        </row>
        <row r="282">
          <cell r="A282" t="str">
            <v>FP-656</v>
          </cell>
          <cell r="B282" t="str">
            <v>BOUTIQUE</v>
          </cell>
          <cell r="C282" t="str">
            <v>Alocasia 12</v>
          </cell>
          <cell r="D282" t="str">
            <v>Into the Night™ (Antoro Velvet)</v>
          </cell>
          <cell r="E282" t="str">
            <v>Available</v>
          </cell>
          <cell r="F282" t="str">
            <v>Alocasia Into the Night™ (Antoro Velvet) - 12</v>
          </cell>
          <cell r="G282">
            <v>12</v>
          </cell>
          <cell r="H282" t="str">
            <v>12cm</v>
          </cell>
          <cell r="I282" t="str">
            <v>BOUTIQUE</v>
          </cell>
          <cell r="J282">
            <v>0.8</v>
          </cell>
          <cell r="K282">
            <v>2.3000000000000003</v>
          </cell>
          <cell r="L282">
            <v>2.4000000000000004</v>
          </cell>
          <cell r="M282">
            <v>13</v>
          </cell>
          <cell r="N282">
            <v>5.1000000000000005</v>
          </cell>
          <cell r="O282">
            <v>7.9</v>
          </cell>
        </row>
        <row r="283">
          <cell r="A283" t="str">
            <v>FP-656</v>
          </cell>
          <cell r="B283" t="str">
            <v>BOUTIQUE</v>
          </cell>
          <cell r="C283" t="str">
            <v>Alocasia 12</v>
          </cell>
          <cell r="D283" t="str">
            <v>Into the Night™ (Antoro Velvet)</v>
          </cell>
          <cell r="E283" t="str">
            <v>Available</v>
          </cell>
          <cell r="F283" t="str">
            <v>Alocasia Into the Night™ (Antoro Velvet) - 12</v>
          </cell>
          <cell r="G283">
            <v>12</v>
          </cell>
          <cell r="H283" t="str">
            <v>12cm</v>
          </cell>
          <cell r="I283" t="str">
            <v>BOUTIQUE</v>
          </cell>
          <cell r="J283">
            <v>0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FP-656</v>
          </cell>
          <cell r="D284"/>
          <cell r="E284"/>
          <cell r="F284" t="str">
            <v>Alocasia Into the Night™ (Antoro Velvet) - 12 - Balance</v>
          </cell>
          <cell r="G284">
            <v>12</v>
          </cell>
          <cell r="H284" t="str">
            <v>12cm</v>
          </cell>
          <cell r="I284"/>
          <cell r="J284">
            <v>0.8</v>
          </cell>
          <cell r="K284">
            <v>1.3000000000000003</v>
          </cell>
          <cell r="L284">
            <v>2.4000000000000004</v>
          </cell>
          <cell r="M284">
            <v>13</v>
          </cell>
          <cell r="N284">
            <v>5.1000000000000005</v>
          </cell>
          <cell r="O284">
            <v>7.9</v>
          </cell>
        </row>
        <row r="285">
          <cell r="D285"/>
          <cell r="E285"/>
          <cell r="F285"/>
          <cell r="G285"/>
          <cell r="H285"/>
          <cell r="I285"/>
        </row>
        <row r="286">
          <cell r="A286" t="str">
            <v>FP-1205</v>
          </cell>
          <cell r="B286" t="str">
            <v>PREMIUM</v>
          </cell>
          <cell r="C286" t="str">
            <v>Alocasia 12</v>
          </cell>
          <cell r="D286" t="str">
            <v>Jungle Music™ (Siberian Tiger)</v>
          </cell>
          <cell r="E286" t="str">
            <v>Available</v>
          </cell>
          <cell r="F286" t="str">
            <v>Alocasia Jungle Music™ (Siberian Tiger) - 12</v>
          </cell>
          <cell r="G286">
            <v>12</v>
          </cell>
          <cell r="H286" t="str">
            <v>12cm</v>
          </cell>
          <cell r="I286" t="str">
            <v>PREMIUM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FP-1205</v>
          </cell>
          <cell r="B287" t="str">
            <v>PREMIUM</v>
          </cell>
          <cell r="C287" t="str">
            <v>Alocasia 12</v>
          </cell>
          <cell r="D287" t="str">
            <v>Jungle Music™ (Siberian Tiger)</v>
          </cell>
          <cell r="E287" t="str">
            <v>Available</v>
          </cell>
          <cell r="F287" t="str">
            <v>Alocasia Jungle Music™ (Siberian Tiger) - 12</v>
          </cell>
          <cell r="G287">
            <v>12</v>
          </cell>
          <cell r="H287" t="str">
            <v>12cm</v>
          </cell>
          <cell r="I287" t="str">
            <v>PREMIUM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FP-1205</v>
          </cell>
          <cell r="D288"/>
          <cell r="E288"/>
          <cell r="F288" t="str">
            <v>Alocasia Jungle Music™ (Siberian Tiger) - 12 - Balance</v>
          </cell>
          <cell r="G288">
            <v>12</v>
          </cell>
          <cell r="H288" t="str">
            <v>12cm</v>
          </cell>
          <cell r="I288"/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F289"/>
          <cell r="G289"/>
          <cell r="H289"/>
          <cell r="I289"/>
        </row>
        <row r="290">
          <cell r="A290" t="str">
            <v>FP-054</v>
          </cell>
          <cell r="B290" t="str">
            <v>PREMIUM</v>
          </cell>
          <cell r="C290" t="str">
            <v>Alocasia 12</v>
          </cell>
          <cell r="D290" t="str">
            <v>Pining for You™  (Scalprum)</v>
          </cell>
          <cell r="E290" t="str">
            <v>Available</v>
          </cell>
          <cell r="F290" t="str">
            <v>Alocasia Pining For You™ (Scalprum) - 12</v>
          </cell>
          <cell r="G290">
            <v>12</v>
          </cell>
          <cell r="H290" t="str">
            <v>12cm</v>
          </cell>
          <cell r="I290" t="str">
            <v>PREMIUM</v>
          </cell>
          <cell r="J290">
            <v>20.200000000000003</v>
          </cell>
          <cell r="K290">
            <v>26.1</v>
          </cell>
          <cell r="L290">
            <v>32.1</v>
          </cell>
          <cell r="M290">
            <v>76.3</v>
          </cell>
          <cell r="N290">
            <v>97.9</v>
          </cell>
          <cell r="O290">
            <v>4.3</v>
          </cell>
        </row>
        <row r="291">
          <cell r="A291" t="str">
            <v>FP-054</v>
          </cell>
          <cell r="B291" t="str">
            <v>PREMIUM</v>
          </cell>
          <cell r="C291" t="str">
            <v>Alocasia 12</v>
          </cell>
          <cell r="D291" t="str">
            <v>Pining for You™  (Scalprum)</v>
          </cell>
          <cell r="E291" t="str">
            <v>Available</v>
          </cell>
          <cell r="F291" t="str">
            <v>Alocasia Pining For You™ (Scalprum) - 12</v>
          </cell>
          <cell r="G291">
            <v>12</v>
          </cell>
          <cell r="H291" t="str">
            <v>12cm</v>
          </cell>
          <cell r="I291" t="str">
            <v>PREMIUM</v>
          </cell>
          <cell r="J291">
            <v>6</v>
          </cell>
          <cell r="K291">
            <v>0</v>
          </cell>
          <cell r="L291">
            <v>0</v>
          </cell>
          <cell r="M291">
            <v>6</v>
          </cell>
          <cell r="N291">
            <v>48</v>
          </cell>
          <cell r="O291">
            <v>0</v>
          </cell>
        </row>
        <row r="292">
          <cell r="A292" t="str">
            <v>FP-054</v>
          </cell>
          <cell r="C292"/>
          <cell r="D292"/>
          <cell r="E292"/>
          <cell r="F292" t="str">
            <v>Alocasia Pining For You™ (Scalprum) - 12 - Balance</v>
          </cell>
          <cell r="G292">
            <v>12</v>
          </cell>
          <cell r="H292" t="str">
            <v>12cm</v>
          </cell>
          <cell r="I292"/>
          <cell r="J292">
            <v>14.200000000000003</v>
          </cell>
          <cell r="K292">
            <v>26.1</v>
          </cell>
          <cell r="L292">
            <v>32.1</v>
          </cell>
          <cell r="M292">
            <v>70.3</v>
          </cell>
          <cell r="N292">
            <v>49.900000000000006</v>
          </cell>
          <cell r="O292">
            <v>4.3</v>
          </cell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A294" t="str">
            <v>FP-1202</v>
          </cell>
          <cell r="B294" t="str">
            <v>PREMIUM</v>
          </cell>
          <cell r="C294" t="str">
            <v>Alocasia 12</v>
          </cell>
          <cell r="D294" t="str">
            <v>Quicksilver™  (Reginae/Platinum)</v>
          </cell>
          <cell r="E294" t="str">
            <v>Available</v>
          </cell>
          <cell r="F294" t="str">
            <v>Alocasia Quicksilver™  (Reginae/Platinum) - 12</v>
          </cell>
          <cell r="G294">
            <v>12</v>
          </cell>
          <cell r="H294" t="str">
            <v>12cm</v>
          </cell>
          <cell r="I294" t="str">
            <v>PREMIUM</v>
          </cell>
          <cell r="J294">
            <v>301.40000000000003</v>
          </cell>
          <cell r="K294">
            <v>217.20000000000002</v>
          </cell>
          <cell r="L294">
            <v>248.9</v>
          </cell>
          <cell r="M294">
            <v>19.700000000000003</v>
          </cell>
          <cell r="N294">
            <v>331.70000000000005</v>
          </cell>
          <cell r="O294">
            <v>472.70000000000005</v>
          </cell>
        </row>
        <row r="295">
          <cell r="A295" t="str">
            <v>FP-1202</v>
          </cell>
          <cell r="B295" t="str">
            <v>PREMIUM</v>
          </cell>
          <cell r="C295" t="str">
            <v>Alocasia 12</v>
          </cell>
          <cell r="D295" t="str">
            <v>Quicksilver™  (Reginae/Platinum)</v>
          </cell>
          <cell r="E295" t="str">
            <v>Available</v>
          </cell>
          <cell r="F295" t="str">
            <v>Alocasia Quicksilver™  (Reginae/Platinum) - 12</v>
          </cell>
          <cell r="G295">
            <v>12</v>
          </cell>
          <cell r="H295" t="str">
            <v>12cm</v>
          </cell>
          <cell r="I295" t="str">
            <v>PREMIUM</v>
          </cell>
          <cell r="J295">
            <v>42</v>
          </cell>
          <cell r="K295">
            <v>7</v>
          </cell>
          <cell r="L295">
            <v>6</v>
          </cell>
          <cell r="M295">
            <v>0</v>
          </cell>
          <cell r="N295">
            <v>30</v>
          </cell>
          <cell r="O295">
            <v>0</v>
          </cell>
        </row>
        <row r="296">
          <cell r="A296" t="str">
            <v>FP-1202</v>
          </cell>
          <cell r="C296"/>
          <cell r="D296"/>
          <cell r="E296"/>
          <cell r="F296" t="str">
            <v>Alocasia Quicksilver™  (Reginae/Platinum) - 12 - Balance</v>
          </cell>
          <cell r="G296">
            <v>12</v>
          </cell>
          <cell r="H296" t="str">
            <v>12cm</v>
          </cell>
          <cell r="I296"/>
          <cell r="J296">
            <v>259.40000000000003</v>
          </cell>
          <cell r="K296">
            <v>210.20000000000002</v>
          </cell>
          <cell r="L296">
            <v>242.9</v>
          </cell>
          <cell r="M296">
            <v>19.700000000000003</v>
          </cell>
          <cell r="N296">
            <v>301.70000000000005</v>
          </cell>
          <cell r="O296">
            <v>472.70000000000005</v>
          </cell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A298" t="str">
            <v>FP-057</v>
          </cell>
          <cell r="B298" t="str">
            <v>PREMIUM</v>
          </cell>
          <cell r="C298" t="str">
            <v>Alocasia 12</v>
          </cell>
          <cell r="D298" t="str">
            <v>Rumplestiltskin™  (Sinuata)</v>
          </cell>
          <cell r="E298" t="str">
            <v>Available</v>
          </cell>
          <cell r="F298" t="str">
            <v>Alocasia Rumplestiltskin™  (Sinuata) - 12</v>
          </cell>
          <cell r="G298">
            <v>12</v>
          </cell>
          <cell r="H298" t="str">
            <v>12cm</v>
          </cell>
          <cell r="I298" t="str">
            <v>PREMIUM</v>
          </cell>
          <cell r="J298">
            <v>132.20000000000002</v>
          </cell>
          <cell r="K298">
            <v>27.400000000000002</v>
          </cell>
          <cell r="L298">
            <v>50.300000000000004</v>
          </cell>
          <cell r="M298">
            <v>32.300000000000004</v>
          </cell>
          <cell r="N298">
            <v>57.5</v>
          </cell>
          <cell r="O298">
            <v>39.300000000000004</v>
          </cell>
        </row>
        <row r="299">
          <cell r="A299" t="str">
            <v>FP-057</v>
          </cell>
          <cell r="B299" t="str">
            <v>PREMIUM</v>
          </cell>
          <cell r="C299" t="str">
            <v>Alocasia 12</v>
          </cell>
          <cell r="D299" t="str">
            <v>Rumplestiltskin™  (Sinuata)</v>
          </cell>
          <cell r="E299" t="str">
            <v>Available</v>
          </cell>
          <cell r="F299" t="str">
            <v>Alocasia Rumplestiltskin™  (Sinuata) - 12</v>
          </cell>
          <cell r="G299">
            <v>12</v>
          </cell>
          <cell r="H299" t="str">
            <v>12cm</v>
          </cell>
          <cell r="I299" t="str">
            <v>PREMIUM</v>
          </cell>
          <cell r="J299">
            <v>12</v>
          </cell>
          <cell r="K299">
            <v>6</v>
          </cell>
          <cell r="L299">
            <v>56</v>
          </cell>
          <cell r="M299">
            <v>0</v>
          </cell>
          <cell r="N299">
            <v>6</v>
          </cell>
          <cell r="O299">
            <v>0</v>
          </cell>
        </row>
        <row r="300">
          <cell r="A300" t="str">
            <v>FP-057</v>
          </cell>
          <cell r="C300"/>
          <cell r="D300"/>
          <cell r="E300"/>
          <cell r="F300" t="str">
            <v>Alocasia Rumplestiltskin™  (Sinuata) - 12 - Balance</v>
          </cell>
          <cell r="G300">
            <v>12</v>
          </cell>
          <cell r="H300" t="str">
            <v>12cm</v>
          </cell>
          <cell r="I300"/>
          <cell r="J300">
            <v>120.20000000000002</v>
          </cell>
          <cell r="K300">
            <v>21.400000000000002</v>
          </cell>
          <cell r="L300">
            <v>-5.6999999999999957</v>
          </cell>
          <cell r="M300">
            <v>32.300000000000004</v>
          </cell>
          <cell r="N300">
            <v>51.5</v>
          </cell>
          <cell r="O300">
            <v>39.300000000000004</v>
          </cell>
        </row>
        <row r="301">
          <cell r="C301"/>
          <cell r="D301"/>
          <cell r="E301"/>
          <cell r="F301"/>
          <cell r="G301"/>
          <cell r="H301"/>
          <cell r="I301"/>
        </row>
        <row r="302">
          <cell r="A302" t="str">
            <v>FP-055</v>
          </cell>
          <cell r="B302" t="str">
            <v>PREMIUM</v>
          </cell>
          <cell r="C302" t="str">
            <v>Alocasia 12</v>
          </cell>
          <cell r="D302" t="str">
            <v>Silver Dragon</v>
          </cell>
          <cell r="E302" t="str">
            <v>Available</v>
          </cell>
          <cell r="F302" t="str">
            <v>Alocasia Silver Dragon - 12</v>
          </cell>
          <cell r="G302">
            <v>12</v>
          </cell>
          <cell r="H302" t="str">
            <v>12cm</v>
          </cell>
          <cell r="I302" t="str">
            <v>PREMIUM</v>
          </cell>
          <cell r="J302">
            <v>173</v>
          </cell>
          <cell r="K302">
            <v>259.2</v>
          </cell>
          <cell r="L302">
            <v>239.20000000000002</v>
          </cell>
          <cell r="M302">
            <v>270.3</v>
          </cell>
          <cell r="N302">
            <v>489.90000000000003</v>
          </cell>
          <cell r="O302">
            <v>296.90000000000003</v>
          </cell>
        </row>
        <row r="303">
          <cell r="A303" t="str">
            <v>FP-055</v>
          </cell>
          <cell r="B303" t="str">
            <v>PREMIUM</v>
          </cell>
          <cell r="C303" t="str">
            <v>Alocasia 12</v>
          </cell>
          <cell r="D303" t="str">
            <v>Silver Dragon</v>
          </cell>
          <cell r="E303" t="str">
            <v>Available</v>
          </cell>
          <cell r="F303" t="str">
            <v>Alocasia Silver Dragon - 12</v>
          </cell>
          <cell r="G303">
            <v>12</v>
          </cell>
          <cell r="H303" t="str">
            <v>12cm</v>
          </cell>
          <cell r="I303" t="str">
            <v>PREMIUM</v>
          </cell>
          <cell r="J303">
            <v>6</v>
          </cell>
          <cell r="K303">
            <v>73</v>
          </cell>
          <cell r="L303">
            <v>0</v>
          </cell>
          <cell r="M303">
            <v>6</v>
          </cell>
          <cell r="N303">
            <v>18</v>
          </cell>
          <cell r="O303">
            <v>0</v>
          </cell>
        </row>
        <row r="304">
          <cell r="A304" t="str">
            <v>FP-055</v>
          </cell>
          <cell r="C304"/>
          <cell r="D304"/>
          <cell r="E304"/>
          <cell r="F304" t="str">
            <v>Alocasia Silver Dragon - 12 - Balance</v>
          </cell>
          <cell r="G304">
            <v>12</v>
          </cell>
          <cell r="H304" t="str">
            <v>12cm</v>
          </cell>
          <cell r="I304"/>
          <cell r="J304">
            <v>167</v>
          </cell>
          <cell r="K304">
            <v>186.2</v>
          </cell>
          <cell r="L304">
            <v>239.20000000000002</v>
          </cell>
          <cell r="M304">
            <v>264.3</v>
          </cell>
          <cell r="N304">
            <v>471.90000000000003</v>
          </cell>
          <cell r="O304">
            <v>296.90000000000003</v>
          </cell>
        </row>
        <row r="305">
          <cell r="C305"/>
          <cell r="D305"/>
          <cell r="E305"/>
          <cell r="F305" t="str">
            <v xml:space="preserve"> </v>
          </cell>
          <cell r="G305"/>
          <cell r="H305"/>
          <cell r="I305"/>
        </row>
        <row r="306">
          <cell r="A306" t="str">
            <v>FP-655</v>
          </cell>
          <cell r="B306" t="str">
            <v>BOUTIQUE</v>
          </cell>
          <cell r="C306" t="str">
            <v>Alocasia 12</v>
          </cell>
          <cell r="D306" t="str">
            <v xml:space="preserve">Tentacular™ (Flying Squid) </v>
          </cell>
          <cell r="E306" t="str">
            <v>Available</v>
          </cell>
          <cell r="F306" t="str">
            <v>Alocasia Tentacular™ (Flying Squid) - 12</v>
          </cell>
          <cell r="G306">
            <v>12</v>
          </cell>
          <cell r="H306" t="str">
            <v>12cm</v>
          </cell>
          <cell r="I306" t="str">
            <v>BOUTIQUE</v>
          </cell>
          <cell r="J306">
            <v>8.1</v>
          </cell>
          <cell r="K306">
            <v>49</v>
          </cell>
          <cell r="L306">
            <v>53.900000000000006</v>
          </cell>
          <cell r="M306">
            <v>-48</v>
          </cell>
          <cell r="N306">
            <v>57.5</v>
          </cell>
          <cell r="O306">
            <v>8.1</v>
          </cell>
        </row>
        <row r="307">
          <cell r="A307" t="str">
            <v>FP-655</v>
          </cell>
          <cell r="B307" t="str">
            <v>BOUTIQUE</v>
          </cell>
          <cell r="C307" t="str">
            <v>Alocasia 12</v>
          </cell>
          <cell r="D307" t="str">
            <v xml:space="preserve">Tentacular™ (Flying Squid) </v>
          </cell>
          <cell r="E307" t="str">
            <v>Available</v>
          </cell>
          <cell r="F307" t="str">
            <v>Alocasia Tentacular™ (Flying Squid) - 12</v>
          </cell>
          <cell r="G307">
            <v>12</v>
          </cell>
          <cell r="H307" t="str">
            <v>12cm</v>
          </cell>
          <cell r="I307" t="str">
            <v>BOUTIQUE</v>
          </cell>
          <cell r="J307">
            <v>0</v>
          </cell>
          <cell r="K307">
            <v>19</v>
          </cell>
          <cell r="L307">
            <v>0</v>
          </cell>
          <cell r="M307">
            <v>0</v>
          </cell>
          <cell r="N307">
            <v>18</v>
          </cell>
          <cell r="O307">
            <v>0</v>
          </cell>
        </row>
        <row r="308">
          <cell r="A308" t="str">
            <v>FP-655</v>
          </cell>
          <cell r="B308"/>
          <cell r="C308"/>
          <cell r="D308"/>
          <cell r="E308"/>
          <cell r="F308" t="str">
            <v>Alocasia Tentacular™ (Flying Squid) - 12 - Balance</v>
          </cell>
          <cell r="G308">
            <v>12</v>
          </cell>
          <cell r="H308" t="str">
            <v>12cm</v>
          </cell>
          <cell r="I308"/>
          <cell r="J308">
            <v>8.1</v>
          </cell>
          <cell r="K308">
            <v>30</v>
          </cell>
          <cell r="L308">
            <v>53.900000000000006</v>
          </cell>
          <cell r="M308">
            <v>-48</v>
          </cell>
          <cell r="N308">
            <v>39.5</v>
          </cell>
          <cell r="O308">
            <v>8.1</v>
          </cell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A310" t="str">
            <v>FP-1547</v>
          </cell>
          <cell r="B310" t="str">
            <v xml:space="preserve">For Home Depot and IGC ONLY </v>
          </cell>
          <cell r="C310" t="str">
            <v>Anthurium 12</v>
          </cell>
          <cell r="D310" t="str">
            <v>DocBlock Michelle™</v>
          </cell>
          <cell r="E310" t="str">
            <v>Available</v>
          </cell>
          <cell r="F310" t="str">
            <v>Anthurium Michelle™ - 12</v>
          </cell>
          <cell r="G310">
            <v>12</v>
          </cell>
          <cell r="H310" t="str">
            <v>12cm</v>
          </cell>
          <cell r="I310" t="str">
            <v xml:space="preserve">For Home Depot and IGC ONLY </v>
          </cell>
          <cell r="J310">
            <v>169.5</v>
          </cell>
          <cell r="K310">
            <v>164.8</v>
          </cell>
          <cell r="L310">
            <v>175.8</v>
          </cell>
          <cell r="M310">
            <v>214.4</v>
          </cell>
          <cell r="N310">
            <v>200</v>
          </cell>
          <cell r="O310">
            <v>265.7</v>
          </cell>
        </row>
        <row r="311">
          <cell r="A311" t="str">
            <v>FP-1547</v>
          </cell>
          <cell r="B311" t="str">
            <v xml:space="preserve">For Home Depot and IGC ONLY </v>
          </cell>
          <cell r="C311" t="str">
            <v>Anthurium 12</v>
          </cell>
          <cell r="D311" t="str">
            <v>DocBlock Michelle™</v>
          </cell>
          <cell r="E311" t="str">
            <v>Available</v>
          </cell>
          <cell r="F311" t="str">
            <v>Anthurium Michelle™ - 12</v>
          </cell>
          <cell r="G311">
            <v>12</v>
          </cell>
          <cell r="H311" t="str">
            <v>12cm</v>
          </cell>
          <cell r="I311" t="str">
            <v xml:space="preserve">For Home Depot and IGC ONLY </v>
          </cell>
          <cell r="J311">
            <v>0</v>
          </cell>
          <cell r="K311">
            <v>2</v>
          </cell>
          <cell r="L311">
            <v>0</v>
          </cell>
          <cell r="M311">
            <v>2</v>
          </cell>
          <cell r="N311">
            <v>2</v>
          </cell>
          <cell r="O311">
            <v>0</v>
          </cell>
        </row>
        <row r="312">
          <cell r="A312" t="str">
            <v>FP-1547</v>
          </cell>
          <cell r="C312"/>
          <cell r="D312"/>
          <cell r="E312"/>
          <cell r="F312" t="str">
            <v>Anthurium Michelle™ - 12 - Balance</v>
          </cell>
          <cell r="G312">
            <v>12</v>
          </cell>
          <cell r="H312" t="str">
            <v>12cm</v>
          </cell>
          <cell r="I312"/>
          <cell r="J312">
            <v>169.5</v>
          </cell>
          <cell r="K312">
            <v>162.80000000000001</v>
          </cell>
          <cell r="L312">
            <v>175.8</v>
          </cell>
          <cell r="M312">
            <v>212.4</v>
          </cell>
          <cell r="N312">
            <v>198</v>
          </cell>
          <cell r="O312">
            <v>265.7</v>
          </cell>
        </row>
        <row r="313">
          <cell r="C313"/>
          <cell r="D313"/>
          <cell r="E313"/>
          <cell r="F313"/>
          <cell r="G313"/>
          <cell r="H313"/>
          <cell r="I313"/>
        </row>
        <row r="314">
          <cell r="A314" t="str">
            <v>FP-1221</v>
          </cell>
          <cell r="B314" t="str">
            <v>DOCBLOCK SEEDLING PRICING</v>
          </cell>
          <cell r="C314" t="str">
            <v>Anthurium 12</v>
          </cell>
          <cell r="D314" t="str">
            <v>DocBlock Premier™ - (Michelle™ x DocBlock Zara™) '28' x DocBlock Zara™ '52'</v>
          </cell>
          <cell r="E314" t="str">
            <v>Available</v>
          </cell>
          <cell r="F314" t="str">
            <v>Anthurium (Michelle™ x DocBlock Zara™) '28' x DocBlock Zara™ '52' - 12</v>
          </cell>
          <cell r="G314">
            <v>12</v>
          </cell>
          <cell r="H314" t="str">
            <v>12cm</v>
          </cell>
          <cell r="I314" t="str">
            <v>DOCBLOCK SEEDLING PRICING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FP-1221</v>
          </cell>
          <cell r="B315" t="str">
            <v>DOCBLOCK SEEDLING PRICING</v>
          </cell>
          <cell r="C315" t="str">
            <v>Anthurium 12</v>
          </cell>
          <cell r="D315" t="str">
            <v>DocBlock Premier™ - (Michelle™ x DocBlock Zara™) '28' x DocBlock Zara™ '52'</v>
          </cell>
          <cell r="E315" t="str">
            <v>Available</v>
          </cell>
          <cell r="F315" t="str">
            <v>Anthurium (Michelle™ x DocBlock Zara™) '28' x DocBlock Zara™ '52' - 12</v>
          </cell>
          <cell r="G315">
            <v>12</v>
          </cell>
          <cell r="H315" t="str">
            <v>12cm</v>
          </cell>
          <cell r="I315" t="str">
            <v>DOCBLOCK SEEDLING PRICING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FP-1221</v>
          </cell>
          <cell r="C316"/>
          <cell r="D316"/>
          <cell r="E316"/>
          <cell r="F316" t="str">
            <v>Anthurium (Michelle™ x DocBlock Zara™) '28' x DocBlock Zara™ '52' - 12 - Balance</v>
          </cell>
          <cell r="G316">
            <v>12</v>
          </cell>
          <cell r="H316" t="str">
            <v>12cm</v>
          </cell>
          <cell r="I316"/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A318" t="str">
            <v>FP-1987</v>
          </cell>
          <cell r="B318" t="str">
            <v>DOCBLOCK SEEDLING PRICING</v>
          </cell>
          <cell r="C318" t="str">
            <v>Anthurium 12</v>
          </cell>
          <cell r="D318" t="str">
            <v>DocBlock Premier™ - Angela™ '35' x Michelle™ '1'</v>
          </cell>
          <cell r="E318" t="str">
            <v>Available</v>
          </cell>
          <cell r="F318" t="str">
            <v>Anthurium Angela™ '35' x Michelle™ '1' - 12</v>
          </cell>
          <cell r="G318">
            <v>12</v>
          </cell>
          <cell r="H318" t="str">
            <v>12cm</v>
          </cell>
          <cell r="I318" t="str">
            <v>DOCBLOCK SEEDLING PRICING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FP-1987</v>
          </cell>
          <cell r="B319" t="str">
            <v>DOCBLOCK SEEDLING PRICING</v>
          </cell>
          <cell r="C319" t="str">
            <v>Anthurium 12</v>
          </cell>
          <cell r="D319" t="str">
            <v>DocBlock Premier™ - Angela™ '35' x Michelle™ '1'</v>
          </cell>
          <cell r="E319" t="str">
            <v>Available</v>
          </cell>
          <cell r="F319" t="str">
            <v>Anthurium Angela™ '35' x Michelle™ '1' - 12</v>
          </cell>
          <cell r="G319">
            <v>12</v>
          </cell>
          <cell r="H319" t="str">
            <v>12cm</v>
          </cell>
          <cell r="I319" t="str">
            <v>DOCBLOCK SEEDLING PRICING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FP-1987</v>
          </cell>
          <cell r="C320"/>
          <cell r="D320"/>
          <cell r="E320"/>
          <cell r="F320" t="str">
            <v>Anthurium Angela™ '35' x Michelle™ '1' - 12 - Balance</v>
          </cell>
          <cell r="G320">
            <v>12</v>
          </cell>
          <cell r="H320" t="str">
            <v>12cm</v>
          </cell>
          <cell r="I320"/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C321"/>
          <cell r="D321"/>
          <cell r="E321"/>
          <cell r="F321"/>
          <cell r="G321"/>
          <cell r="H321"/>
          <cell r="I321"/>
        </row>
        <row r="322">
          <cell r="A322" t="str">
            <v>FP-1882</v>
          </cell>
          <cell r="B322" t="str">
            <v>DOCBLOCK SEEDLING PRICING</v>
          </cell>
          <cell r="C322" t="str">
            <v>Anthurium 12</v>
          </cell>
          <cell r="D322" t="str">
            <v>DocBlock Premier™ - Black Widow™ '43' x Black Widow™ '13'</v>
          </cell>
          <cell r="E322" t="str">
            <v>Available</v>
          </cell>
          <cell r="F322" t="str">
            <v>Anthurium Black Widow™ '43' x Black Widow™ '13' - 12</v>
          </cell>
          <cell r="G322">
            <v>12</v>
          </cell>
          <cell r="H322" t="str">
            <v>12cm</v>
          </cell>
          <cell r="I322" t="str">
            <v>DOCBLOCK SEEDLING PRICING</v>
          </cell>
          <cell r="J322">
            <v>-0.1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FP-1882</v>
          </cell>
          <cell r="B323" t="str">
            <v>DOCBLOCK SEEDLING PRICING</v>
          </cell>
          <cell r="C323" t="str">
            <v>Anthurium 12</v>
          </cell>
          <cell r="D323" t="str">
            <v>DocBlock Premier™ - Black Widow™ '43' x Black Widow™ '13'</v>
          </cell>
          <cell r="E323" t="str">
            <v>Available</v>
          </cell>
          <cell r="F323" t="str">
            <v>Anthurium Black Widow™ '43' x Black Widow™ '13' - 12</v>
          </cell>
          <cell r="G323">
            <v>12</v>
          </cell>
          <cell r="H323" t="str">
            <v>12cm</v>
          </cell>
          <cell r="I323" t="str">
            <v>DOCBLOCK SEEDLING PRICING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FP-1882</v>
          </cell>
          <cell r="C324"/>
          <cell r="D324"/>
          <cell r="E324"/>
          <cell r="F324" t="str">
            <v>Anthurium Black Widow™ '43' x Black Widow™ '13' - 12 - Balance</v>
          </cell>
          <cell r="G324">
            <v>12</v>
          </cell>
          <cell r="H324" t="str">
            <v>12cm</v>
          </cell>
          <cell r="I324"/>
          <cell r="J324">
            <v>-0.1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C325"/>
          <cell r="D325"/>
          <cell r="E325"/>
          <cell r="F325"/>
          <cell r="G325"/>
          <cell r="H325"/>
          <cell r="I325"/>
        </row>
        <row r="326">
          <cell r="A326" t="str">
            <v>FP00</v>
          </cell>
          <cell r="B326" t="str">
            <v>DOCBLOCK SEEDLING PRICING</v>
          </cell>
          <cell r="C326" t="str">
            <v>Anthurium 12</v>
          </cell>
          <cell r="D326" t="str">
            <v>DocBlock Premier™ - Black Widow™ '43' x Carlablackiae '80'</v>
          </cell>
          <cell r="E326" t="str">
            <v>Available</v>
          </cell>
          <cell r="F326" t="str">
            <v>Anthurium Black Widow™ '43' x Carlablackiae '80' - 12</v>
          </cell>
          <cell r="G326">
            <v>12</v>
          </cell>
          <cell r="H326" t="str">
            <v>12cm</v>
          </cell>
          <cell r="I326" t="str">
            <v>DOCBLOCK SEEDLING PRICING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FP00</v>
          </cell>
          <cell r="B327" t="str">
            <v>DOCBLOCK SEEDLING PRICING</v>
          </cell>
          <cell r="C327" t="str">
            <v>Anthurium 12</v>
          </cell>
          <cell r="D327" t="str">
            <v>DocBlock Premier™ - Black Widow™ '43' x Carlablackiae '80'</v>
          </cell>
          <cell r="E327" t="str">
            <v>Available</v>
          </cell>
          <cell r="F327" t="str">
            <v>Anthurium Black Widow™ '43' x Carlablackiae '80' - 12</v>
          </cell>
          <cell r="G327">
            <v>12</v>
          </cell>
          <cell r="H327" t="str">
            <v>12cm</v>
          </cell>
          <cell r="I327" t="str">
            <v>DOCBLOCK SEEDLING PRICING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FP00</v>
          </cell>
          <cell r="C328"/>
          <cell r="D328"/>
          <cell r="E328"/>
          <cell r="F328" t="str">
            <v>Anthurium Black Widow™ '43' x Carlablackiae '80' - 12 - Balance</v>
          </cell>
          <cell r="G328">
            <v>12</v>
          </cell>
          <cell r="H328" t="str">
            <v>12cm</v>
          </cell>
          <cell r="I328"/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/>
          <cell r="D329"/>
          <cell r="E329"/>
          <cell r="F329"/>
          <cell r="G329"/>
          <cell r="H329"/>
          <cell r="I329"/>
        </row>
        <row r="330">
          <cell r="A330" t="str">
            <v>FP-1883</v>
          </cell>
          <cell r="B330" t="str">
            <v>DOCBLOCK SEEDLING PRICING</v>
          </cell>
          <cell r="C330" t="str">
            <v>Anthurium 12</v>
          </cell>
          <cell r="D330" t="str">
            <v>DocBlock Premier™ - Briëlle™ '16' x Briëlle™ '16'</v>
          </cell>
          <cell r="E330" t="str">
            <v>Available</v>
          </cell>
          <cell r="F330" t="str">
            <v>Anthurium Briëlle™ '16' x Briëlle™ '16' - 12</v>
          </cell>
          <cell r="G330">
            <v>12</v>
          </cell>
          <cell r="H330" t="str">
            <v>12cm</v>
          </cell>
          <cell r="I330" t="str">
            <v>DOCBLOCK SEEDLING PRICING</v>
          </cell>
          <cell r="J330">
            <v>3.5</v>
          </cell>
          <cell r="K330">
            <v>3.9000000000000004</v>
          </cell>
          <cell r="L330">
            <v>3.7</v>
          </cell>
          <cell r="M330">
            <v>2.9000000000000004</v>
          </cell>
          <cell r="N330">
            <v>9</v>
          </cell>
          <cell r="O330">
            <v>4.5</v>
          </cell>
        </row>
        <row r="331">
          <cell r="A331" t="str">
            <v>FP-1883</v>
          </cell>
          <cell r="B331" t="str">
            <v>DOCBLOCK SEEDLING PRICING</v>
          </cell>
          <cell r="C331" t="str">
            <v>Anthurium 12</v>
          </cell>
          <cell r="D331" t="str">
            <v>DocBlock Premier™ - Briëlle™ '16' x Briëlle™ '16'</v>
          </cell>
          <cell r="E331" t="str">
            <v>Available</v>
          </cell>
          <cell r="F331" t="str">
            <v>Anthurium Briëlle™ '16' x Briëlle™ '16' - 12</v>
          </cell>
          <cell r="G331">
            <v>12</v>
          </cell>
          <cell r="H331" t="str">
            <v>12cm</v>
          </cell>
          <cell r="I331" t="str">
            <v>DOCBLOCK SEEDLING PRICING</v>
          </cell>
          <cell r="J331">
            <v>0</v>
          </cell>
          <cell r="K331">
            <v>2</v>
          </cell>
          <cell r="L331">
            <v>4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FP-1883</v>
          </cell>
          <cell r="C332"/>
          <cell r="D332"/>
          <cell r="E332"/>
          <cell r="F332" t="str">
            <v>Anthurium Briëlle™ '16' x Briëlle™ '16' - 12 - Balance</v>
          </cell>
          <cell r="G332">
            <v>12</v>
          </cell>
          <cell r="H332" t="str">
            <v>12cm</v>
          </cell>
          <cell r="I332"/>
          <cell r="J332">
            <v>3.5</v>
          </cell>
          <cell r="K332">
            <v>1.9000000000000004</v>
          </cell>
          <cell r="L332">
            <v>-0.29999999999999982</v>
          </cell>
          <cell r="M332">
            <v>2.9000000000000004</v>
          </cell>
          <cell r="N332">
            <v>9</v>
          </cell>
          <cell r="O332">
            <v>4.5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A334" t="str">
            <v>FP-1161</v>
          </cell>
          <cell r="B334" t="str">
            <v>DOCBLOCK SEEDLING PRICING</v>
          </cell>
          <cell r="C334" t="str">
            <v>Anthurium 12</v>
          </cell>
          <cell r="D334" t="str">
            <v>DocBlock Premier™ - Brown Derby™ '29' x (Michelle™ x DocBlock Zara™) '28'</v>
          </cell>
          <cell r="E334" t="str">
            <v>Available</v>
          </cell>
          <cell r="F334" t="str">
            <v>Anthurium Brown Derby™ '29' x (Michelle™ x DocBlock Zara™) '28' - 12</v>
          </cell>
          <cell r="G334">
            <v>12</v>
          </cell>
          <cell r="H334" t="str">
            <v>12cm</v>
          </cell>
          <cell r="I334" t="str">
            <v>DOCBLOCK SEEDLING PRICING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FP-1161</v>
          </cell>
          <cell r="B335" t="str">
            <v>DOCBLOCK SEEDLING PRICING</v>
          </cell>
          <cell r="C335" t="str">
            <v>Anthurium 12</v>
          </cell>
          <cell r="D335" t="str">
            <v>DocBlock Premier™ - Brown Derby™ '29' x (Michelle™ x DocBlock Zara™) '28'</v>
          </cell>
          <cell r="E335" t="str">
            <v>Available</v>
          </cell>
          <cell r="F335" t="str">
            <v>Anthurium Brown Derby™ '29' x (Michelle™ x DocBlock Zara™) '28' - 12</v>
          </cell>
          <cell r="G335">
            <v>12</v>
          </cell>
          <cell r="H335" t="str">
            <v>12cm</v>
          </cell>
          <cell r="I335" t="str">
            <v>DOCBLOCK SEEDLING PRICING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FP-1161</v>
          </cell>
          <cell r="C336"/>
          <cell r="D336"/>
          <cell r="E336"/>
          <cell r="F336" t="str">
            <v>Anthurium Brown Derby™ '29' x (Michelle™ x DocBlock Zara™) '28' - 12 - Balance</v>
          </cell>
          <cell r="G336">
            <v>12</v>
          </cell>
          <cell r="H336" t="str">
            <v>12cm</v>
          </cell>
          <cell r="I336"/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A338" t="str">
            <v>FP-1877</v>
          </cell>
          <cell r="B338" t="str">
            <v>DOCBLOCK SEEDLING PRICING</v>
          </cell>
          <cell r="C338" t="str">
            <v>Anthurium 12</v>
          </cell>
          <cell r="D338" t="str">
            <v>DocBlock Premier™ - Brown Derby™ '29' x DocBlock Purple Rain™ '27'</v>
          </cell>
          <cell r="E338" t="str">
            <v>Available</v>
          </cell>
          <cell r="F338" t="str">
            <v>Anthurium Brown Derby™ '29' x DocBlock Purple Rain™ '27' - 12</v>
          </cell>
          <cell r="G338">
            <v>12</v>
          </cell>
          <cell r="H338" t="str">
            <v>12cm</v>
          </cell>
          <cell r="I338" t="str">
            <v>DOCBLOCK SEEDLING PRICING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FP-1877</v>
          </cell>
          <cell r="B339" t="str">
            <v>DOCBLOCK SEEDLING PRICING</v>
          </cell>
          <cell r="C339" t="str">
            <v>Anthurium 12</v>
          </cell>
          <cell r="D339" t="str">
            <v>DocBlock Premier™ - Brown Derby™ '29' x DocBlock Purple Rain™ '27'</v>
          </cell>
          <cell r="E339" t="str">
            <v>Available</v>
          </cell>
          <cell r="F339" t="str">
            <v>Anthurium Brown Derby™ '29' x DocBlock Purple Rain™ '27' - 12</v>
          </cell>
          <cell r="G339">
            <v>12</v>
          </cell>
          <cell r="H339" t="str">
            <v>12cm</v>
          </cell>
          <cell r="I339" t="str">
            <v>DOCBLOCK SEEDLING PRICING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FP-1877</v>
          </cell>
          <cell r="C340"/>
          <cell r="D340"/>
          <cell r="E340"/>
          <cell r="F340" t="str">
            <v>Anthurium Brown Derby™ '29' x DocBlock Purple Rain™ '27' - 12 - Balance</v>
          </cell>
          <cell r="G340">
            <v>12</v>
          </cell>
          <cell r="H340" t="str">
            <v>12cm</v>
          </cell>
          <cell r="I340"/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A342" t="str">
            <v>FP-1686</v>
          </cell>
          <cell r="B342" t="str">
            <v>DOCBLOCK SEEDLING PRICING</v>
          </cell>
          <cell r="C342" t="str">
            <v>Anthurium 12</v>
          </cell>
          <cell r="D342" t="str">
            <v>DocBlock Premier™ - Brown Derby™ '29' x DocBlock Zara™ '3'</v>
          </cell>
          <cell r="E342" t="str">
            <v>Available</v>
          </cell>
          <cell r="F342" t="str">
            <v>Anthurium Brown Derby™ '29' x DocBlock Zara™ '3' - 12</v>
          </cell>
          <cell r="G342">
            <v>12</v>
          </cell>
          <cell r="H342" t="str">
            <v>12cm</v>
          </cell>
          <cell r="I342" t="str">
            <v>DOCBLOCK SEEDLING PRICING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FP-1686</v>
          </cell>
          <cell r="B343" t="str">
            <v>DOCBLOCK SEEDLING PRICING</v>
          </cell>
          <cell r="C343" t="str">
            <v>Anthurium 12</v>
          </cell>
          <cell r="D343" t="str">
            <v>DocBlock Premier™ - Brown Derby™ '29' x DocBlock Zara™ '3'</v>
          </cell>
          <cell r="E343" t="str">
            <v>Available</v>
          </cell>
          <cell r="F343" t="str">
            <v>Anthurium Brown Derby™ '29' x DocBlock Zara™ '3' - 12</v>
          </cell>
          <cell r="G343">
            <v>12</v>
          </cell>
          <cell r="H343" t="str">
            <v>12cm</v>
          </cell>
          <cell r="I343" t="str">
            <v>DOCBLOCK SEEDLING PRICING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FP-1686</v>
          </cell>
          <cell r="C344"/>
          <cell r="D344"/>
          <cell r="E344"/>
          <cell r="F344" t="str">
            <v>Anthurium Brown Derby™ '29' x DocBlock Zara™ '3' - 12 - Balance</v>
          </cell>
          <cell r="G344">
            <v>12</v>
          </cell>
          <cell r="H344" t="str">
            <v>12cm</v>
          </cell>
          <cell r="I344"/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C345"/>
          <cell r="D345"/>
          <cell r="E345"/>
          <cell r="F345"/>
          <cell r="G345"/>
          <cell r="H345"/>
          <cell r="I345"/>
        </row>
        <row r="346">
          <cell r="A346" t="str">
            <v>FP-1989</v>
          </cell>
          <cell r="B346" t="str">
            <v>DOCBLOCK SEEDLING PRICING</v>
          </cell>
          <cell r="C346" t="str">
            <v>Anthurium 12</v>
          </cell>
          <cell r="D346" t="str">
            <v>DocBlock Premier™ - Brown Derby™ '29' x Wonderful™ '7'</v>
          </cell>
          <cell r="E346" t="str">
            <v>Available</v>
          </cell>
          <cell r="F346" t="str">
            <v>Anthurium Brown Derby™ '29' x Wonderful™ '7' - 12</v>
          </cell>
          <cell r="G346">
            <v>12</v>
          </cell>
          <cell r="H346" t="str">
            <v>12cm</v>
          </cell>
          <cell r="I346" t="str">
            <v>DOCBLOCK SEEDLING PRICING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FP-1989</v>
          </cell>
          <cell r="B347" t="str">
            <v>DOCBLOCK SEEDLING PRICING</v>
          </cell>
          <cell r="C347" t="str">
            <v>Anthurium 12</v>
          </cell>
          <cell r="D347" t="str">
            <v>DocBlock Premier™ - Brown Derby™ '29' x Wonderful™ '7'</v>
          </cell>
          <cell r="E347" t="str">
            <v>Available</v>
          </cell>
          <cell r="F347" t="str">
            <v>Anthurium Brown Derby™ '29' x Wonderful™ '7' - 12</v>
          </cell>
          <cell r="G347">
            <v>12</v>
          </cell>
          <cell r="H347" t="str">
            <v>12cm</v>
          </cell>
          <cell r="I347" t="str">
            <v>DOCBLOCK SEEDLING PRICING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FP-1989</v>
          </cell>
          <cell r="C348"/>
          <cell r="D348"/>
          <cell r="E348"/>
          <cell r="F348" t="str">
            <v>Anthurium Brown Derby™ '29' x Wonderful™ '7' - 12 - Balance</v>
          </cell>
          <cell r="G348">
            <v>12</v>
          </cell>
          <cell r="H348" t="str">
            <v>12cm</v>
          </cell>
          <cell r="I348"/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C349"/>
          <cell r="D349"/>
          <cell r="E349"/>
          <cell r="F349"/>
          <cell r="G349"/>
          <cell r="H349"/>
          <cell r="I349"/>
        </row>
        <row r="350">
          <cell r="A350" t="str">
            <v>FP-1682</v>
          </cell>
          <cell r="B350" t="str">
            <v>DOCBLOCK SEEDLING PRICING</v>
          </cell>
          <cell r="C350" t="str">
            <v>Anthurium 12</v>
          </cell>
          <cell r="D350" t="str">
            <v xml:space="preserve">DocBlock Premier™ - Brown Derby™ '39' x Brown Derby™ '29' </v>
          </cell>
          <cell r="E350" t="str">
            <v>Available</v>
          </cell>
          <cell r="F350" t="str">
            <v>Anthurium Brown Derby™ '39' x Brown Derby™ '29' - 12</v>
          </cell>
          <cell r="G350">
            <v>12</v>
          </cell>
          <cell r="H350" t="str">
            <v>12cm</v>
          </cell>
          <cell r="I350" t="str">
            <v>DOCBLOCK SEEDLING PRICING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FP-1682</v>
          </cell>
          <cell r="B351" t="str">
            <v>DOCBLOCK SEEDLING PRICING</v>
          </cell>
          <cell r="C351" t="str">
            <v>Anthurium 12</v>
          </cell>
          <cell r="D351" t="str">
            <v xml:space="preserve">DocBlock Premier™ - Brown Derby™ '39' x Brown Derby™ '29' </v>
          </cell>
          <cell r="E351" t="str">
            <v>Available</v>
          </cell>
          <cell r="F351" t="str">
            <v>Anthurium Brown Derby™ '39' x Brown Derby™ '29' - 12</v>
          </cell>
          <cell r="G351">
            <v>12</v>
          </cell>
          <cell r="H351" t="str">
            <v>12cm</v>
          </cell>
          <cell r="I351" t="str">
            <v>DOCBLOCK SEEDLING PRICING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FP-1682</v>
          </cell>
          <cell r="C352"/>
          <cell r="D352"/>
          <cell r="E352"/>
          <cell r="F352" t="str">
            <v>Anthurium Brown Derby™ '39' x Brown Derby™ '29' - 12 - Balance</v>
          </cell>
          <cell r="G352">
            <v>12</v>
          </cell>
          <cell r="H352" t="str">
            <v>12cm</v>
          </cell>
          <cell r="I352"/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/>
          <cell r="D353"/>
          <cell r="E353"/>
          <cell r="F353"/>
          <cell r="G353"/>
          <cell r="H353"/>
          <cell r="I353"/>
        </row>
        <row r="354">
          <cell r="A354" t="str">
            <v>FP-1340</v>
          </cell>
          <cell r="B354" t="str">
            <v>DOCBLOCK SEEDLING PRICING</v>
          </cell>
          <cell r="C354" t="str">
            <v>Anthurium 12</v>
          </cell>
          <cell r="D354" t="str">
            <v>DocBlock Premier™ - Brown Derby™ '39' x DocBlock Purple Rain™ '27'</v>
          </cell>
          <cell r="E354" t="str">
            <v>Available</v>
          </cell>
          <cell r="F354" t="str">
            <v>Anthurium Brown Derby™ '39' x DocBlock Purple Rain™ '27' - 12</v>
          </cell>
          <cell r="G354">
            <v>12</v>
          </cell>
          <cell r="H354" t="str">
            <v>12cm</v>
          </cell>
          <cell r="I354" t="str">
            <v>DOCBLOCK SEEDLING PRICING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FP-1340</v>
          </cell>
          <cell r="B355" t="str">
            <v>DOCBLOCK SEEDLING PRICING</v>
          </cell>
          <cell r="C355" t="str">
            <v>Anthurium 12</v>
          </cell>
          <cell r="D355" t="str">
            <v>DocBlock Premier™ - Brown Derby™ '39' x DocBlock Purple Rain™ '27'</v>
          </cell>
          <cell r="E355" t="str">
            <v>Available</v>
          </cell>
          <cell r="F355" t="str">
            <v>Anthurium Brown Derby™ '39' x DocBlock Purple Rain™ '27' - 12</v>
          </cell>
          <cell r="G355">
            <v>12</v>
          </cell>
          <cell r="H355" t="str">
            <v>12cm</v>
          </cell>
          <cell r="I355" t="str">
            <v>DOCBLOCK SEEDLING PRICING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FP-1340</v>
          </cell>
          <cell r="C356"/>
          <cell r="D356"/>
          <cell r="E356"/>
          <cell r="F356" t="str">
            <v>Anthurium Brown Derby™ '39' x DocBlock Purple Rain™ '27' - 12 - Balance</v>
          </cell>
          <cell r="G356">
            <v>12</v>
          </cell>
          <cell r="H356" t="str">
            <v>12cm</v>
          </cell>
          <cell r="I356"/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/>
          <cell r="D357"/>
          <cell r="E357"/>
          <cell r="F357"/>
          <cell r="G357"/>
          <cell r="H357"/>
          <cell r="I357"/>
        </row>
        <row r="358">
          <cell r="A358" t="str">
            <v>FP-1151</v>
          </cell>
          <cell r="B358" t="str">
            <v>DOCBLOCK SEEDLING PRICING</v>
          </cell>
          <cell r="C358" t="str">
            <v>Anthurium 12</v>
          </cell>
          <cell r="D358" t="str">
            <v>DocBlock Premier™ - Crystallinum '8' x DocBlock Crystal Red™ '12'</v>
          </cell>
          <cell r="E358" t="str">
            <v>Available</v>
          </cell>
          <cell r="F358" t="str">
            <v>Anthurium Crystallinum '8' x DocBlock Crystal Red™ '12' - 12</v>
          </cell>
          <cell r="G358">
            <v>12</v>
          </cell>
          <cell r="H358" t="str">
            <v>12cm</v>
          </cell>
          <cell r="I358" t="str">
            <v>DOCBLOCK SEEDLING PRICING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FP-1151</v>
          </cell>
          <cell r="B359" t="str">
            <v>DOCBLOCK SEEDLING PRICING</v>
          </cell>
          <cell r="C359" t="str">
            <v>Anthurium 12</v>
          </cell>
          <cell r="D359" t="str">
            <v>DocBlock Premier™ - Crystallinum '8' x DocBlock Crystal Red™ '12'</v>
          </cell>
          <cell r="E359" t="str">
            <v>Available</v>
          </cell>
          <cell r="F359" t="str">
            <v>Anthurium Crystallinum '8' x DocBlock Crystal Red™ '12' - 12</v>
          </cell>
          <cell r="G359">
            <v>12</v>
          </cell>
          <cell r="H359" t="str">
            <v>12cm</v>
          </cell>
          <cell r="I359" t="str">
            <v>DOCBLOCK SEEDLING PRICING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FP-1151</v>
          </cell>
          <cell r="C360"/>
          <cell r="D360"/>
          <cell r="E360"/>
          <cell r="F360" t="str">
            <v>Anthurium Crystallinum '8' x DocBlock Crystal Red™ '12' - 12 - Balance</v>
          </cell>
          <cell r="G360">
            <v>12</v>
          </cell>
          <cell r="H360" t="str">
            <v>12cm</v>
          </cell>
          <cell r="I360"/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A362" t="str">
            <v>FP-2304</v>
          </cell>
          <cell r="B362" t="str">
            <v>DOCBLOCK SEEDLING PRICING</v>
          </cell>
          <cell r="C362" t="str">
            <v>Anthurium 12</v>
          </cell>
          <cell r="D362" t="str">
            <v>DocBlock Premier™ - DocBlock Briëlle™ '16' x DocBlock Black Widow™ '13'</v>
          </cell>
          <cell r="E362" t="str">
            <v>Available</v>
          </cell>
          <cell r="F362" t="str">
            <v>Anthurium DocBlock Briëlle™ '16' x DocBlock Black Widow™ '13'</v>
          </cell>
          <cell r="G362">
            <v>12</v>
          </cell>
          <cell r="H362" t="str">
            <v>12cm</v>
          </cell>
          <cell r="I362" t="str">
            <v>DOCBLOCK SEEDLING PRICING</v>
          </cell>
          <cell r="J362">
            <v>5.2</v>
          </cell>
          <cell r="K362">
            <v>3.5</v>
          </cell>
          <cell r="L362">
            <v>3.5</v>
          </cell>
          <cell r="M362">
            <v>2.7</v>
          </cell>
          <cell r="N362">
            <v>2</v>
          </cell>
          <cell r="O362">
            <v>3</v>
          </cell>
        </row>
        <row r="363">
          <cell r="A363" t="str">
            <v>FP-2304</v>
          </cell>
          <cell r="B363" t="str">
            <v>DOCBLOCK SEEDLING PRICING</v>
          </cell>
          <cell r="C363" t="str">
            <v>Anthurium 12</v>
          </cell>
          <cell r="D363" t="str">
            <v>DocBlock Premier™ - DocBlock Briëlle™ '16' x DocBlock Black Widow™ '13'</v>
          </cell>
          <cell r="E363" t="str">
            <v>Available</v>
          </cell>
          <cell r="F363" t="str">
            <v>Anthurium DocBlock Briëlle™ '16' x DocBlock Black Widow™ '13'</v>
          </cell>
          <cell r="G363">
            <v>12</v>
          </cell>
          <cell r="H363" t="str">
            <v>12cm</v>
          </cell>
          <cell r="I363" t="str">
            <v>DOCBLOCK SEEDLING PRICING</v>
          </cell>
          <cell r="J363">
            <v>1</v>
          </cell>
          <cell r="K363">
            <v>6</v>
          </cell>
          <cell r="L363">
            <v>4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FP-2304</v>
          </cell>
          <cell r="C364"/>
          <cell r="D364"/>
          <cell r="E364"/>
          <cell r="F364" t="str">
            <v>Anthurium DocBlock Briëlle™ '16' x DocBlock Black Widow™ '13' - Balance</v>
          </cell>
          <cell r="G364">
            <v>12</v>
          </cell>
          <cell r="H364" t="str">
            <v>12cm</v>
          </cell>
          <cell r="I364"/>
          <cell r="J364">
            <v>4.2</v>
          </cell>
          <cell r="K364">
            <v>-2.5</v>
          </cell>
          <cell r="L364">
            <v>-0.5</v>
          </cell>
          <cell r="M364">
            <v>2.7</v>
          </cell>
          <cell r="N364">
            <v>2</v>
          </cell>
          <cell r="O364">
            <v>3</v>
          </cell>
        </row>
        <row r="365">
          <cell r="C365"/>
          <cell r="D365"/>
          <cell r="E365"/>
          <cell r="F365"/>
          <cell r="G365"/>
          <cell r="H365"/>
          <cell r="I365"/>
        </row>
        <row r="366">
          <cell r="A366" t="str">
            <v>FP-1988</v>
          </cell>
          <cell r="B366" t="str">
            <v>DOCBLOCK SEEDLING PRICING</v>
          </cell>
          <cell r="C366" t="str">
            <v>Anthurium 12</v>
          </cell>
          <cell r="D366" t="str">
            <v>DocBlock Premier™ - DocBlock Crystal Red™ '12' x Angela™ '35'</v>
          </cell>
          <cell r="E366" t="str">
            <v>Available</v>
          </cell>
          <cell r="F366" t="str">
            <v>Anthurium DocBlock Crystal Red™ '12' x Angela™ '35' - 12</v>
          </cell>
          <cell r="G366">
            <v>12</v>
          </cell>
          <cell r="H366" t="str">
            <v>12cm</v>
          </cell>
          <cell r="I366" t="str">
            <v>DOCBLOCK SEEDLING PRICING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FP-1988</v>
          </cell>
          <cell r="B367" t="str">
            <v>DOCBLOCK SEEDLING PRICING</v>
          </cell>
          <cell r="C367" t="str">
            <v>Anthurium 12</v>
          </cell>
          <cell r="D367" t="str">
            <v>DocBlock Premier™ - DocBlock Crystal Red™ '12' x Angela™ '35'</v>
          </cell>
          <cell r="E367" t="str">
            <v>Available</v>
          </cell>
          <cell r="F367" t="str">
            <v>Anthurium DocBlock Crystal Red™ '12' x Angela™ '35' - 12</v>
          </cell>
          <cell r="G367">
            <v>12</v>
          </cell>
          <cell r="H367" t="str">
            <v>12cm</v>
          </cell>
          <cell r="I367" t="str">
            <v>DOCBLOCK SEEDLING PRICING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FP-1988</v>
          </cell>
          <cell r="C368"/>
          <cell r="D368"/>
          <cell r="E368"/>
          <cell r="F368" t="str">
            <v>Anthurium DocBlock Crystal Red™ '12' x Angela™ '35' - 12 - Balance</v>
          </cell>
          <cell r="G368">
            <v>12</v>
          </cell>
          <cell r="H368" t="str">
            <v>12cm</v>
          </cell>
          <cell r="I368"/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A370" t="str">
            <v>FP-1220</v>
          </cell>
          <cell r="B370" t="str">
            <v>DOCBLOCK SEEDLING PRICING</v>
          </cell>
          <cell r="C370" t="str">
            <v>Anthurium 12</v>
          </cell>
          <cell r="D370" t="str">
            <v>DocBlock Premier™ - DocBlock Crystal Red™ '12' x DocBlock Zara™ '3'</v>
          </cell>
          <cell r="E370" t="str">
            <v>Available</v>
          </cell>
          <cell r="F370" t="str">
            <v>Anthurium DocBlock Crystal Red™ '12' x DocBlock Zara™ '3' - 12</v>
          </cell>
          <cell r="G370">
            <v>12</v>
          </cell>
          <cell r="H370" t="str">
            <v>12cm</v>
          </cell>
          <cell r="I370" t="str">
            <v>DOCBLOCK SEEDLING PRICING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FP-1220</v>
          </cell>
          <cell r="B371" t="str">
            <v>DOCBLOCK SEEDLING PRICING</v>
          </cell>
          <cell r="C371" t="str">
            <v>Anthurium 12</v>
          </cell>
          <cell r="D371" t="str">
            <v>DocBlock Premier™ - DocBlock Crystal Red™ '12' x DocBlock Zara™ '3'</v>
          </cell>
          <cell r="E371" t="str">
            <v>Available</v>
          </cell>
          <cell r="F371" t="str">
            <v>Anthurium DocBlock Crystal Red™ '12' x DocBlock Zara™ '3' - 12</v>
          </cell>
          <cell r="G371">
            <v>12</v>
          </cell>
          <cell r="H371" t="str">
            <v>12cm</v>
          </cell>
          <cell r="I371" t="str">
            <v>DOCBLOCK SEEDLING PRICING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FP-1220</v>
          </cell>
          <cell r="C372"/>
          <cell r="D372"/>
          <cell r="E372"/>
          <cell r="F372" t="str">
            <v>Anthurium DocBlock Crystal Red™ '12' x DocBlock Zara™ '3' - 12 - Balance</v>
          </cell>
          <cell r="G372">
            <v>12</v>
          </cell>
          <cell r="H372" t="str">
            <v>12cm</v>
          </cell>
          <cell r="I372"/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C373"/>
          <cell r="D373"/>
          <cell r="E373"/>
          <cell r="F373"/>
          <cell r="G373"/>
          <cell r="H373"/>
          <cell r="I373"/>
        </row>
        <row r="374">
          <cell r="A374" t="str">
            <v>FP-1884</v>
          </cell>
          <cell r="B374" t="str">
            <v>DOCBLOCK SEEDLING PRICING</v>
          </cell>
          <cell r="C374" t="str">
            <v>Anthurium 12</v>
          </cell>
          <cell r="D374" t="str">
            <v>DocBlock Premier™ - DocBlock Dark &amp; Handsome™ '9' x Black Widow™ '13'</v>
          </cell>
          <cell r="E374" t="str">
            <v>Available</v>
          </cell>
          <cell r="F374" t="str">
            <v>Anthurium DocBlock Dark &amp; Handsome™ '9' x Black Widow™ '13 - 12</v>
          </cell>
          <cell r="G374">
            <v>12</v>
          </cell>
          <cell r="H374" t="str">
            <v>12cm</v>
          </cell>
          <cell r="I374" t="str">
            <v>DOCBLOCK SEEDLING PRICING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FP-1884</v>
          </cell>
          <cell r="B375" t="str">
            <v>DOCBLOCK SEEDLING PRICING</v>
          </cell>
          <cell r="C375" t="str">
            <v>Anthurium 12</v>
          </cell>
          <cell r="D375" t="str">
            <v>DocBlock Premier™ - DocBlock Dark &amp; Handsome™ '9' x Black Widow™ '13'</v>
          </cell>
          <cell r="E375" t="str">
            <v>Available</v>
          </cell>
          <cell r="F375" t="str">
            <v>Anthurium DocBlock Dark &amp; Handsome™ '9' x Black Widow™ '13 - 12</v>
          </cell>
          <cell r="G375">
            <v>12</v>
          </cell>
          <cell r="H375" t="str">
            <v>12cm</v>
          </cell>
          <cell r="I375" t="str">
            <v>DOCBLOCK SEEDLING PRICING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FP-1884</v>
          </cell>
          <cell r="C376"/>
          <cell r="D376"/>
          <cell r="E376"/>
          <cell r="F376" t="str">
            <v>Anthurium DocBlock Dark &amp; Handsome™ '9' x Black Widow™ '13 - 12 - Balance</v>
          </cell>
          <cell r="G376">
            <v>12</v>
          </cell>
          <cell r="H376" t="str">
            <v>12cm</v>
          </cell>
          <cell r="I376"/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C377"/>
          <cell r="D377"/>
          <cell r="E377"/>
          <cell r="F377"/>
          <cell r="G377"/>
          <cell r="H377"/>
          <cell r="I377"/>
        </row>
        <row r="378">
          <cell r="A378" t="str">
            <v>FP-1150</v>
          </cell>
          <cell r="B378" t="str">
            <v>DOCBLOCK SEEDLING PRICING</v>
          </cell>
          <cell r="C378" t="str">
            <v>Anthurium 12</v>
          </cell>
          <cell r="D378" t="str">
            <v>DocBlock Premier™ - DocBlock Dark &amp; Handsome™ '9' x DocBlock Dark &amp; Handsome™ '9'</v>
          </cell>
          <cell r="E378" t="str">
            <v>Available</v>
          </cell>
          <cell r="F378" t="str">
            <v>Anthurium DocBlock Dark &amp; Handsome™ '9' x DocBlock Dark &amp; Handsome™ '9' - 12</v>
          </cell>
          <cell r="G378">
            <v>12</v>
          </cell>
          <cell r="H378" t="str">
            <v>12cm</v>
          </cell>
          <cell r="I378" t="str">
            <v>DOCBLOCK SEEDLING PRICING</v>
          </cell>
          <cell r="J378">
            <v>0.30000000000000004</v>
          </cell>
          <cell r="K378">
            <v>0.30000000000000004</v>
          </cell>
          <cell r="L378">
            <v>0.30000000000000004</v>
          </cell>
          <cell r="M378">
            <v>0.2</v>
          </cell>
          <cell r="N378">
            <v>0.2</v>
          </cell>
          <cell r="O378">
            <v>0.2</v>
          </cell>
        </row>
        <row r="379">
          <cell r="A379" t="str">
            <v>FP-1150</v>
          </cell>
          <cell r="B379" t="str">
            <v>DOCBLOCK SEEDLING PRICING</v>
          </cell>
          <cell r="C379" t="str">
            <v>Anthurium 12</v>
          </cell>
          <cell r="D379" t="str">
            <v>DocBlock Premier™ - DocBlock Dark &amp; Handsome™ '9' x DocBlock Dark &amp; Handsome™ '9'</v>
          </cell>
          <cell r="E379" t="str">
            <v>Available</v>
          </cell>
          <cell r="F379" t="str">
            <v>Anthurium DocBlock Dark &amp; Handsome™ '9' x DocBlock Dark &amp; Handsome™ '9' - 12</v>
          </cell>
          <cell r="G379">
            <v>12</v>
          </cell>
          <cell r="H379" t="str">
            <v>12cm</v>
          </cell>
          <cell r="I379" t="str">
            <v>DOCBLOCK SEEDLING PRICING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 t="str">
            <v>FP-1150</v>
          </cell>
          <cell r="C380"/>
          <cell r="D380"/>
          <cell r="E380"/>
          <cell r="F380" t="str">
            <v>Anthurium DocBlock Dark &amp; Handsome™ '9' x DocBlock Dark &amp; Handsome™ '9' - 12 - Balance</v>
          </cell>
          <cell r="G380">
            <v>12</v>
          </cell>
          <cell r="H380" t="str">
            <v>12cm</v>
          </cell>
          <cell r="I380"/>
          <cell r="J380">
            <v>0.30000000000000004</v>
          </cell>
          <cell r="K380">
            <v>0.30000000000000004</v>
          </cell>
          <cell r="L380">
            <v>0.30000000000000004</v>
          </cell>
          <cell r="M380">
            <v>0.2</v>
          </cell>
          <cell r="N380">
            <v>0.2</v>
          </cell>
          <cell r="O380">
            <v>0.2</v>
          </cell>
        </row>
        <row r="381">
          <cell r="C381"/>
          <cell r="D381"/>
          <cell r="E381"/>
          <cell r="F381"/>
          <cell r="G381"/>
          <cell r="H381"/>
          <cell r="I381"/>
        </row>
        <row r="382">
          <cell r="A382" t="str">
            <v>FP-1684</v>
          </cell>
          <cell r="B382" t="str">
            <v>DOCBLOCK SEEDLING PRICING</v>
          </cell>
          <cell r="C382" t="str">
            <v>Anthurium 12</v>
          </cell>
          <cell r="D382" t="str">
            <v>DocBlock Premier™ - DocBlock Dark &amp; Handsome™ '9' x DocBlock Zara™ '33'</v>
          </cell>
          <cell r="E382" t="str">
            <v>Available</v>
          </cell>
          <cell r="F382" t="str">
            <v>Anthurium DocBlock Dark &amp; Handsome™ '9' x DocBlock Zara™ '33' - 12</v>
          </cell>
          <cell r="G382">
            <v>12</v>
          </cell>
          <cell r="H382" t="str">
            <v>12cm</v>
          </cell>
          <cell r="I382" t="str">
            <v>DOCBLOCK SEEDLING PRICING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FP-1684</v>
          </cell>
          <cell r="B383" t="str">
            <v>DOCBLOCK SEEDLING PRICING</v>
          </cell>
          <cell r="C383" t="str">
            <v>Anthurium 12</v>
          </cell>
          <cell r="D383" t="str">
            <v>DocBlock Premier™ - DocBlock Dark &amp; Handsome™ '9' x DocBlock Zara™ '33'</v>
          </cell>
          <cell r="E383" t="str">
            <v>Available</v>
          </cell>
          <cell r="F383" t="str">
            <v>Anthurium DocBlock Dark &amp; Handsome™ '9' x DocBlock Zara™ '33' - 12</v>
          </cell>
          <cell r="G383">
            <v>12</v>
          </cell>
          <cell r="H383" t="str">
            <v>12cm</v>
          </cell>
          <cell r="I383" t="str">
            <v>DOCBLOCK SEEDLING PRICING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FP-1684</v>
          </cell>
          <cell r="C384"/>
          <cell r="D384"/>
          <cell r="E384"/>
          <cell r="F384" t="str">
            <v>Anthurium DocBlock Dark &amp; Handsome™ '9' x DocBlock Zara™ '33' - 12 - Balance</v>
          </cell>
          <cell r="G384">
            <v>12</v>
          </cell>
          <cell r="H384" t="str">
            <v>12cm</v>
          </cell>
          <cell r="I384"/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A386" t="str">
            <v>FP-1674</v>
          </cell>
          <cell r="B386" t="str">
            <v>DOCBLOCK SEEDLING PRICING</v>
          </cell>
          <cell r="C386" t="str">
            <v>Anthurium 12</v>
          </cell>
          <cell r="D386" t="str">
            <v>DocBlock Premier™ - DocBlock Dark &amp; Handsome™ '9' x Red Velvet Cake™ '24'</v>
          </cell>
          <cell r="E386" t="str">
            <v>Available</v>
          </cell>
          <cell r="F386" t="str">
            <v>Anthurium DocBlock Dark &amp; Handsome™ '9' x Red Velvet Cake™ '24' - 12</v>
          </cell>
          <cell r="G386">
            <v>12</v>
          </cell>
          <cell r="H386" t="str">
            <v>12cm</v>
          </cell>
          <cell r="I386" t="str">
            <v>DOCBLOCK SEEDLING PRICING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FP-1674</v>
          </cell>
          <cell r="B387" t="str">
            <v>DOCBLOCK SEEDLING PRICING</v>
          </cell>
          <cell r="C387" t="str">
            <v>Anthurium 12</v>
          </cell>
          <cell r="D387" t="str">
            <v>DocBlock Premier™ - DocBlock Dark &amp; Handsome™ '9' x Red Velvet Cake™ '24'</v>
          </cell>
          <cell r="E387" t="str">
            <v>Available</v>
          </cell>
          <cell r="F387" t="str">
            <v>Anthurium DocBlock Dark &amp; Handsome™ '9' x Red Velvet Cake™ '24' - 12</v>
          </cell>
          <cell r="G387">
            <v>12</v>
          </cell>
          <cell r="H387" t="str">
            <v>12cm</v>
          </cell>
          <cell r="I387" t="str">
            <v>DOCBLOCK SEEDLING PRICING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FP-1674</v>
          </cell>
          <cell r="C388"/>
          <cell r="D388"/>
          <cell r="E388"/>
          <cell r="F388" t="str">
            <v>Anthurium DocBlock Dark &amp; Handsome™ '9' x Red Velvet Cake™ '24' - 12 - Balance</v>
          </cell>
          <cell r="G388">
            <v>12</v>
          </cell>
          <cell r="H388" t="str">
            <v>12cm</v>
          </cell>
          <cell r="I388"/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C389"/>
          <cell r="D389"/>
          <cell r="E389"/>
          <cell r="F389"/>
          <cell r="G389"/>
          <cell r="H389"/>
          <cell r="I389"/>
        </row>
        <row r="390">
          <cell r="A390" t="str">
            <v>FP-1491</v>
          </cell>
          <cell r="B390" t="str">
            <v>DOCBLOCK SEEDLING PRICING</v>
          </cell>
          <cell r="C390" t="str">
            <v>Anthurium 12</v>
          </cell>
          <cell r="D390" t="str">
            <v>DocBlock Premier™ - DocBlock Minerva™ '20' x DocBlock Minerva™ '20'</v>
          </cell>
          <cell r="E390" t="str">
            <v>Available</v>
          </cell>
          <cell r="F390" t="str">
            <v>Anthurium DocBlock Minerva™ '20' x DocBlock Minerva™ '20' - 12</v>
          </cell>
          <cell r="G390">
            <v>12</v>
          </cell>
          <cell r="H390" t="str">
            <v>12cm</v>
          </cell>
          <cell r="I390" t="str">
            <v>DOCBLOCK SEEDLING PRICING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FP-1491</v>
          </cell>
          <cell r="B391" t="str">
            <v>DOCBLOCK SEEDLING PRICING</v>
          </cell>
          <cell r="C391" t="str">
            <v>Anthurium 12</v>
          </cell>
          <cell r="D391" t="str">
            <v>DocBlock Premier™ - DocBlock Minerva™ '20' x DocBlock Minerva™ '20'</v>
          </cell>
          <cell r="E391" t="str">
            <v>Available</v>
          </cell>
          <cell r="F391" t="str">
            <v>Anthurium DocBlock Minerva™ '20' x DocBlock Minerva™ '20' - 12</v>
          </cell>
          <cell r="G391">
            <v>12</v>
          </cell>
          <cell r="H391" t="str">
            <v>12cm</v>
          </cell>
          <cell r="I391" t="str">
            <v>DOCBLOCK SEEDLING PRICING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FP-1491</v>
          </cell>
          <cell r="C392"/>
          <cell r="D392"/>
          <cell r="E392"/>
          <cell r="F392" t="str">
            <v>Anthurium DocBlock Minerva™ '20' x DocBlock Minerva™ '20' - 12 - Balance</v>
          </cell>
          <cell r="G392">
            <v>12</v>
          </cell>
          <cell r="H392" t="str">
            <v>12cm</v>
          </cell>
          <cell r="I392"/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C393"/>
          <cell r="D393"/>
          <cell r="E393"/>
          <cell r="F393"/>
          <cell r="G393"/>
          <cell r="H393"/>
          <cell r="I393"/>
        </row>
        <row r="394">
          <cell r="A394" t="str">
            <v>FP-2305</v>
          </cell>
          <cell r="B394" t="str">
            <v>DOCBLOCK SEEDLING PRICING</v>
          </cell>
          <cell r="C394" t="str">
            <v>Anthurium 12</v>
          </cell>
          <cell r="D394" t="str">
            <v>DocBlock Premier™ - DocBlock Minerva™ '20' x DocBlock Zara™ '14'</v>
          </cell>
          <cell r="E394" t="str">
            <v>Available</v>
          </cell>
          <cell r="F394" t="str">
            <v>Anthurium DocBlock Minerva™ '20' x DocBlock Zara™ '14'</v>
          </cell>
          <cell r="G394">
            <v>12</v>
          </cell>
          <cell r="H394" t="str">
            <v>12cm</v>
          </cell>
          <cell r="I394" t="str">
            <v>DOCBLOCK SEEDLING PRICING</v>
          </cell>
          <cell r="J394">
            <v>7.9</v>
          </cell>
          <cell r="K394">
            <v>8.1</v>
          </cell>
          <cell r="L394">
            <v>8.1</v>
          </cell>
          <cell r="M394">
            <v>8.1</v>
          </cell>
          <cell r="N394">
            <v>0</v>
          </cell>
          <cell r="O394">
            <v>11.5</v>
          </cell>
        </row>
        <row r="395">
          <cell r="A395" t="str">
            <v>FP-2305</v>
          </cell>
          <cell r="B395" t="str">
            <v>DOCBLOCK SEEDLING PRICING</v>
          </cell>
          <cell r="C395" t="str">
            <v>Anthurium 12</v>
          </cell>
          <cell r="D395" t="str">
            <v>DocBlock Premier™ - DocBlock Minerva™ '20' x DocBlock Zara™ '14'</v>
          </cell>
          <cell r="E395" t="str">
            <v>Available</v>
          </cell>
          <cell r="F395" t="str">
            <v>Anthurium DocBlock Minerva™ '20' x DocBlock Zara™ '14'</v>
          </cell>
          <cell r="G395">
            <v>12</v>
          </cell>
          <cell r="H395" t="str">
            <v>12cm</v>
          </cell>
          <cell r="I395" t="str">
            <v>DOCBLOCK SEEDLING PRICING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 t="str">
            <v>FP-2305</v>
          </cell>
          <cell r="C396"/>
          <cell r="D396"/>
          <cell r="E396"/>
          <cell r="F396" t="str">
            <v>Anthurium DocBlock Minerva™ '20' x DocBlock Zara™ '14' - Balance</v>
          </cell>
          <cell r="G396">
            <v>12</v>
          </cell>
          <cell r="H396" t="str">
            <v>12cm</v>
          </cell>
          <cell r="I396"/>
          <cell r="J396">
            <v>7.9</v>
          </cell>
          <cell r="K396">
            <v>8.1</v>
          </cell>
          <cell r="L396">
            <v>8.1</v>
          </cell>
          <cell r="M396">
            <v>8.1</v>
          </cell>
          <cell r="N396">
            <v>0</v>
          </cell>
          <cell r="O396">
            <v>11.5</v>
          </cell>
        </row>
        <row r="397">
          <cell r="C397"/>
          <cell r="D397"/>
          <cell r="E397"/>
          <cell r="F397"/>
          <cell r="G397"/>
          <cell r="H397"/>
          <cell r="I397"/>
        </row>
        <row r="398">
          <cell r="A398" t="str">
            <v>FP01</v>
          </cell>
          <cell r="B398" t="str">
            <v>DOCBLOCK SEEDLING PRICING</v>
          </cell>
          <cell r="C398" t="str">
            <v>Anthurium 12</v>
          </cell>
          <cell r="D398" t="str">
            <v>DocBlock Premier™ - DocBlock Minerva™ '20' x Michelle™ Long '22'</v>
          </cell>
          <cell r="E398" t="str">
            <v>Available</v>
          </cell>
          <cell r="F398" t="str">
            <v>Anthurium DocBlock Minerva™ '20' x Michelle™ Long '22' - 12</v>
          </cell>
          <cell r="G398">
            <v>12</v>
          </cell>
          <cell r="H398" t="str">
            <v>12cm</v>
          </cell>
          <cell r="I398" t="str">
            <v>DOCBLOCK SEEDLING PRICING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 t="str">
            <v>FP01</v>
          </cell>
          <cell r="B399" t="str">
            <v>DOCBLOCK SEEDLING PRICING</v>
          </cell>
          <cell r="C399" t="str">
            <v>Anthurium 12</v>
          </cell>
          <cell r="D399" t="str">
            <v>DocBlock Premier™ - DocBlock Minerva™ '20' x Michelle™ Long '22'</v>
          </cell>
          <cell r="E399" t="str">
            <v>Available</v>
          </cell>
          <cell r="F399" t="str">
            <v>Anthurium DocBlock Minerva™ '20' x Michelle™ Long '22' - 12</v>
          </cell>
          <cell r="G399">
            <v>12</v>
          </cell>
          <cell r="H399" t="str">
            <v>12cm</v>
          </cell>
          <cell r="I399" t="str">
            <v>DOCBLOCK SEEDLING PRICING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FP01</v>
          </cell>
          <cell r="C400"/>
          <cell r="D400"/>
          <cell r="E400"/>
          <cell r="F400" t="str">
            <v>Anthurium DocBlock Minerva™ '20' x Michelle™ Long '22' - 12 - Balance</v>
          </cell>
          <cell r="G400">
            <v>12</v>
          </cell>
          <cell r="H400" t="str">
            <v>12cm</v>
          </cell>
          <cell r="I400"/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C401"/>
          <cell r="D401"/>
          <cell r="E401"/>
          <cell r="F401"/>
          <cell r="G401"/>
          <cell r="H401"/>
          <cell r="I401"/>
        </row>
        <row r="402">
          <cell r="A402" t="str">
            <v>FP-1687</v>
          </cell>
          <cell r="B402" t="str">
            <v>DOCBLOCK SEEDLING PRICING</v>
          </cell>
          <cell r="C402" t="str">
            <v>Anthurium 12</v>
          </cell>
          <cell r="D402" t="str">
            <v>DocBlock Premier™ - DocBlock Zara™ '14' x Home, Sweet Home™ '32'</v>
          </cell>
          <cell r="E402" t="str">
            <v>Available</v>
          </cell>
          <cell r="F402" t="str">
            <v>Anthurium DocBlock Zara™ '14' x Home, Sweet Home™ '32' - 12</v>
          </cell>
          <cell r="G402">
            <v>12</v>
          </cell>
          <cell r="H402" t="str">
            <v>12cm</v>
          </cell>
          <cell r="I402" t="str">
            <v>DOCBLOCK SEEDLING PRICING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FP-1687</v>
          </cell>
          <cell r="B403" t="str">
            <v>DOCBLOCK SEEDLING PRICING</v>
          </cell>
          <cell r="C403" t="str">
            <v>Anthurium 12</v>
          </cell>
          <cell r="D403" t="str">
            <v>DocBlock Premier™ - DocBlock Zara™ '14' x Home, Sweet Home™ '32'</v>
          </cell>
          <cell r="E403" t="str">
            <v>Available</v>
          </cell>
          <cell r="F403" t="str">
            <v>Anthurium DocBlock Zara™ '14' x Home, Sweet Home™ '32' - 12</v>
          </cell>
          <cell r="G403">
            <v>12</v>
          </cell>
          <cell r="H403" t="str">
            <v>12cm</v>
          </cell>
          <cell r="I403" t="str">
            <v>DOCBLOCK SEEDLING PRICING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FP-1687</v>
          </cell>
          <cell r="C404"/>
          <cell r="D404"/>
          <cell r="E404"/>
          <cell r="F404" t="str">
            <v>Anthurium DocBlock Zara™ '14' x Home, Sweet Home™ '32' - 12 - Balance</v>
          </cell>
          <cell r="G404">
            <v>12</v>
          </cell>
          <cell r="H404" t="str">
            <v>12cm</v>
          </cell>
          <cell r="I404"/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C405"/>
          <cell r="D405"/>
          <cell r="E405"/>
          <cell r="F405"/>
          <cell r="G405"/>
          <cell r="H405"/>
          <cell r="I405"/>
        </row>
        <row r="406">
          <cell r="A406" t="str">
            <v>FP-1885</v>
          </cell>
          <cell r="B406" t="str">
            <v>DOCBLOCK SEEDLING PRICING</v>
          </cell>
          <cell r="C406" t="str">
            <v>Anthurium 12</v>
          </cell>
          <cell r="D406" t="str">
            <v>DocBlock Premier™ - DocBlock Zara™ '3' x Big Ruby '56'</v>
          </cell>
          <cell r="E406" t="str">
            <v>Available</v>
          </cell>
          <cell r="F406" t="str">
            <v>Anthurium DocBlock Zara™ '3' x Big Ruby '56' - 12</v>
          </cell>
          <cell r="G406">
            <v>12</v>
          </cell>
          <cell r="H406" t="str">
            <v>12cm</v>
          </cell>
          <cell r="I406" t="str">
            <v>DOCBLOCK SEEDLING PRICING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FP-1885</v>
          </cell>
          <cell r="B407" t="str">
            <v>DOCBLOCK SEEDLING PRICING</v>
          </cell>
          <cell r="C407" t="str">
            <v>Anthurium 12</v>
          </cell>
          <cell r="D407" t="str">
            <v>DocBlock Premier™ - DocBlock Zara™ '3' x Big Ruby '56'</v>
          </cell>
          <cell r="E407" t="str">
            <v>Available</v>
          </cell>
          <cell r="F407" t="str">
            <v>Anthurium DocBlock Zara™ '3' x Big Ruby '56' - 12</v>
          </cell>
          <cell r="G407">
            <v>12</v>
          </cell>
          <cell r="H407" t="str">
            <v>12cm</v>
          </cell>
          <cell r="I407" t="str">
            <v>DOCBLOCK SEEDLING PRICING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FP-1885</v>
          </cell>
          <cell r="C408"/>
          <cell r="D408"/>
          <cell r="E408"/>
          <cell r="F408" t="str">
            <v>Anthurium DocBlock Zara™ '3' x Big Ruby '56' - 12 - Balance</v>
          </cell>
          <cell r="G408">
            <v>12</v>
          </cell>
          <cell r="H408" t="str">
            <v>12cm</v>
          </cell>
          <cell r="I408"/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C409"/>
          <cell r="D409"/>
          <cell r="E409"/>
          <cell r="F409"/>
          <cell r="G409"/>
          <cell r="H409"/>
          <cell r="I409"/>
        </row>
        <row r="410">
          <cell r="A410" t="str">
            <v>FP-1683</v>
          </cell>
          <cell r="B410" t="str">
            <v>DOCBLOCK SEEDLING PRICING</v>
          </cell>
          <cell r="C410" t="str">
            <v>Anthurium 12</v>
          </cell>
          <cell r="D410" t="str">
            <v>DocBlock Premier™ - DocBlock Zara™ '3' x DocBlock Zara™ '33'</v>
          </cell>
          <cell r="E410" t="str">
            <v>Available</v>
          </cell>
          <cell r="F410" t="str">
            <v>Anthurium DocBlock Zara™ '3' x DocBlock Zara™ '33' - 12</v>
          </cell>
          <cell r="G410">
            <v>12</v>
          </cell>
          <cell r="H410" t="str">
            <v>12cm</v>
          </cell>
          <cell r="I410" t="str">
            <v>DOCBLOCK SEEDLING PRICING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FP-1683</v>
          </cell>
          <cell r="B411" t="str">
            <v>DOCBLOCK SEEDLING PRICING</v>
          </cell>
          <cell r="C411" t="str">
            <v>Anthurium 12</v>
          </cell>
          <cell r="D411" t="str">
            <v>DocBlock Premier™ - DocBlock Zara™ '3' x DocBlock Zara™ '33'</v>
          </cell>
          <cell r="E411" t="str">
            <v>Available</v>
          </cell>
          <cell r="F411" t="str">
            <v>Anthurium DocBlock Zara™ '3' x DocBlock Zara™ '33' - 12</v>
          </cell>
          <cell r="G411">
            <v>12</v>
          </cell>
          <cell r="H411" t="str">
            <v>12cm</v>
          </cell>
          <cell r="I411" t="str">
            <v>DOCBLOCK SEEDLING PRICING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FP-1683</v>
          </cell>
          <cell r="C412"/>
          <cell r="D412"/>
          <cell r="E412"/>
          <cell r="F412" t="str">
            <v>Anthurium DocBlock Zara™ '3' x DocBlock Zara™ '33' - 12 - Balance</v>
          </cell>
          <cell r="G412">
            <v>12</v>
          </cell>
          <cell r="H412" t="str">
            <v>12cm</v>
          </cell>
          <cell r="I412"/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A414" t="str">
            <v>FP-1679</v>
          </cell>
          <cell r="B414" t="str">
            <v>DOCBLOCK SEEDLING PRICING</v>
          </cell>
          <cell r="C414" t="str">
            <v>Anthurium 12</v>
          </cell>
          <cell r="D414" t="str">
            <v>DocBlock Premier™ - DocBlock Zara™ '31' x DocBlock Crystal Red™ '12'</v>
          </cell>
          <cell r="E414" t="str">
            <v>Available</v>
          </cell>
          <cell r="F414" t="str">
            <v>Anthurium DocBlock Zara™ '31' x DocBlock Crystal Red™ '12' - 12</v>
          </cell>
          <cell r="G414">
            <v>12</v>
          </cell>
          <cell r="H414" t="str">
            <v>12cm</v>
          </cell>
          <cell r="I414" t="str">
            <v>DOCBLOCK SEEDLING PRICING</v>
          </cell>
          <cell r="J414">
            <v>0</v>
          </cell>
          <cell r="K414">
            <v>4.5</v>
          </cell>
          <cell r="L414">
            <v>4.5</v>
          </cell>
          <cell r="M414">
            <v>4.5</v>
          </cell>
          <cell r="N414">
            <v>4.6000000000000005</v>
          </cell>
          <cell r="O414">
            <v>10.8</v>
          </cell>
        </row>
        <row r="415">
          <cell r="A415" t="str">
            <v>FP-1679</v>
          </cell>
          <cell r="B415" t="str">
            <v>DOCBLOCK SEEDLING PRICING</v>
          </cell>
          <cell r="C415" t="str">
            <v>Anthurium 12</v>
          </cell>
          <cell r="D415" t="str">
            <v>DocBlock Premier™ - DocBlock Zara™ '31' x DocBlock Crystal Red™ '12'</v>
          </cell>
          <cell r="E415" t="str">
            <v>Available</v>
          </cell>
          <cell r="F415" t="str">
            <v>Anthurium DocBlock Zara™ '31' x DocBlock Crystal Red™ '12' - 12</v>
          </cell>
          <cell r="G415">
            <v>12</v>
          </cell>
          <cell r="H415" t="str">
            <v>12cm</v>
          </cell>
          <cell r="I415" t="str">
            <v>DOCBLOCK SEEDLING PRICING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FP-1679</v>
          </cell>
          <cell r="C416"/>
          <cell r="D416"/>
          <cell r="E416"/>
          <cell r="F416" t="str">
            <v>Anthurium DocBlock Zara™ '31' x DocBlock Crystal Red™ '12' - 12 - Balance</v>
          </cell>
          <cell r="G416">
            <v>12</v>
          </cell>
          <cell r="H416" t="str">
            <v>12cm</v>
          </cell>
          <cell r="I416"/>
          <cell r="J416">
            <v>0</v>
          </cell>
          <cell r="K416">
            <v>4.5</v>
          </cell>
          <cell r="L416">
            <v>4.5</v>
          </cell>
          <cell r="M416">
            <v>4.5</v>
          </cell>
          <cell r="N416">
            <v>4.6000000000000005</v>
          </cell>
          <cell r="O416">
            <v>10.8</v>
          </cell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A418" t="str">
            <v>FP-1681</v>
          </cell>
          <cell r="B418" t="str">
            <v>DOCBLOCK SEEDLING PRICING</v>
          </cell>
          <cell r="C418" t="str">
            <v>Anthurium 12</v>
          </cell>
          <cell r="D418" t="str">
            <v>DocBlock Premier™ - DocBlock Zara™ '33' x Home, Sweet Home™ '32'</v>
          </cell>
          <cell r="E418" t="str">
            <v>Available</v>
          </cell>
          <cell r="F418" t="str">
            <v>Anthurium DocBlock Zara™ '33' x Home, Sweet Home™ '32' - 12</v>
          </cell>
          <cell r="G418">
            <v>12</v>
          </cell>
          <cell r="H418" t="str">
            <v>12cm</v>
          </cell>
          <cell r="I418" t="str">
            <v>DOCBLOCK SEEDLING PRICING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FP-1681</v>
          </cell>
          <cell r="B419" t="str">
            <v>DOCBLOCK SEEDLING PRICING</v>
          </cell>
          <cell r="C419" t="str">
            <v>Anthurium 12</v>
          </cell>
          <cell r="D419" t="str">
            <v>DocBlock Premier™ - DocBlock Zara™ '33' x Home, Sweet Home™ '32'</v>
          </cell>
          <cell r="E419" t="str">
            <v>Available</v>
          </cell>
          <cell r="F419" t="str">
            <v>Anthurium DocBlock Zara™ '33' x Home, Sweet Home™ '32' - 12</v>
          </cell>
          <cell r="G419">
            <v>12</v>
          </cell>
          <cell r="H419" t="str">
            <v>12cm</v>
          </cell>
          <cell r="I419" t="str">
            <v>DOCBLOCK SEEDLING PRICING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FP-1681</v>
          </cell>
          <cell r="C420"/>
          <cell r="D420"/>
          <cell r="E420"/>
          <cell r="F420" t="str">
            <v>Anthurium DocBlock Zara™ '33' x Home, Sweet Home™ '32' - 12 - Balance</v>
          </cell>
          <cell r="G420">
            <v>12</v>
          </cell>
          <cell r="H420" t="str">
            <v>12cm</v>
          </cell>
          <cell r="I420"/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/>
          <cell r="D421"/>
          <cell r="E421"/>
          <cell r="F421"/>
          <cell r="G421"/>
          <cell r="H421"/>
          <cell r="I421"/>
        </row>
        <row r="422">
          <cell r="A422" t="str">
            <v>FP-2569</v>
          </cell>
          <cell r="B422" t="str">
            <v>DOCBLOCK SEEDLING PRICING</v>
          </cell>
          <cell r="C422" t="str">
            <v>Anthurium 12</v>
          </cell>
          <cell r="D422" t="str">
            <v>DocBlock Premier™ - Home, Sweet Home™ '32' x DocBlock Dark &amp; Handsome™ '9'</v>
          </cell>
          <cell r="E422" t="str">
            <v>Available</v>
          </cell>
          <cell r="F422" t="str">
            <v>Anthurium Home, Sweet Home™ '32' x DocBlock Dark &amp; Handsome™ '9' -12</v>
          </cell>
          <cell r="G422">
            <v>12</v>
          </cell>
          <cell r="H422" t="str">
            <v>12cm</v>
          </cell>
          <cell r="I422" t="str">
            <v>DOCBLOCK SEEDLING PRICING</v>
          </cell>
          <cell r="J422">
            <v>8.9</v>
          </cell>
          <cell r="K422">
            <v>9</v>
          </cell>
          <cell r="L422">
            <v>9</v>
          </cell>
          <cell r="M422">
            <v>12.600000000000001</v>
          </cell>
          <cell r="N422">
            <v>11.200000000000001</v>
          </cell>
          <cell r="O422">
            <v>13.5</v>
          </cell>
        </row>
        <row r="423">
          <cell r="A423" t="str">
            <v>FP-2569</v>
          </cell>
          <cell r="B423" t="str">
            <v>DOCBLOCK SEEDLING PRICING</v>
          </cell>
          <cell r="C423" t="str">
            <v>Anthurium 12</v>
          </cell>
          <cell r="D423" t="str">
            <v>DocBlock Premier™ - Home, Sweet Home™ '32' x DocBlock Dark &amp; Handsome™ '9'</v>
          </cell>
          <cell r="E423" t="str">
            <v>Available</v>
          </cell>
          <cell r="F423" t="str">
            <v>Anthurium Home, Sweet Home™ '32' x DocBlock Dark &amp; Handsome™ '9' -12</v>
          </cell>
          <cell r="G423">
            <v>12</v>
          </cell>
          <cell r="H423" t="str">
            <v>12cm</v>
          </cell>
          <cell r="I423" t="str">
            <v>DOCBLOCK SEEDLING PRICING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FP-2569</v>
          </cell>
          <cell r="C424"/>
          <cell r="D424"/>
          <cell r="E424"/>
          <cell r="F424" t="str">
            <v>Anthurium Home, Sweet Home™ '32' x DocBlock Dark &amp; Handsome™ '9' -12 - Balance</v>
          </cell>
          <cell r="G424">
            <v>12</v>
          </cell>
          <cell r="H424" t="str">
            <v>12cm</v>
          </cell>
          <cell r="I424"/>
          <cell r="J424">
            <v>8.9</v>
          </cell>
          <cell r="K424">
            <v>9</v>
          </cell>
          <cell r="L424">
            <v>9</v>
          </cell>
          <cell r="M424">
            <v>12.600000000000001</v>
          </cell>
          <cell r="N424">
            <v>11.200000000000001</v>
          </cell>
          <cell r="O424">
            <v>13.5</v>
          </cell>
        </row>
        <row r="425">
          <cell r="C425"/>
          <cell r="D425"/>
          <cell r="E425"/>
          <cell r="F425"/>
          <cell r="G425"/>
          <cell r="H425"/>
          <cell r="I425"/>
        </row>
        <row r="426">
          <cell r="A426" t="str">
            <v>FP-1990</v>
          </cell>
          <cell r="B426" t="str">
            <v>DOCBLOCK SEEDLING PRICING</v>
          </cell>
          <cell r="C426" t="str">
            <v>Anthurium 12</v>
          </cell>
          <cell r="D426" t="str">
            <v>DocBlock Premier™ - Home, Sweet Home™ '32' x Red Velvet Cake™ '24'</v>
          </cell>
          <cell r="E426" t="str">
            <v>Available</v>
          </cell>
          <cell r="F426" t="str">
            <v>Anthurium Home, Sweet Home™ '32' x Red Velvet Cake™ '24' - 12</v>
          </cell>
          <cell r="G426">
            <v>12</v>
          </cell>
          <cell r="H426" t="str">
            <v>12cm</v>
          </cell>
          <cell r="I426" t="str">
            <v>DOCBLOCK SEEDLING PRICING</v>
          </cell>
          <cell r="J426">
            <v>2.6</v>
          </cell>
          <cell r="K426">
            <v>2.2000000000000002</v>
          </cell>
          <cell r="L426">
            <v>2.2000000000000002</v>
          </cell>
          <cell r="M426">
            <v>2.4000000000000004</v>
          </cell>
          <cell r="N426">
            <v>0</v>
          </cell>
          <cell r="O426">
            <v>1.5</v>
          </cell>
        </row>
        <row r="427">
          <cell r="A427" t="str">
            <v>FP-1990</v>
          </cell>
          <cell r="B427" t="str">
            <v>DOCBLOCK SEEDLING PRICING</v>
          </cell>
          <cell r="C427" t="str">
            <v>Anthurium 12</v>
          </cell>
          <cell r="D427" t="str">
            <v>DocBlock Premier™ - Home, Sweet Home™ '32' x Red Velvet Cake™ '24'</v>
          </cell>
          <cell r="E427" t="str">
            <v>Available</v>
          </cell>
          <cell r="F427" t="str">
            <v>Anthurium Home, Sweet Home™ '32' x Red Velvet Cake™ '24' - 12</v>
          </cell>
          <cell r="G427">
            <v>12</v>
          </cell>
          <cell r="H427" t="str">
            <v>12cm</v>
          </cell>
          <cell r="I427" t="str">
            <v>DOCBLOCK SEEDLING PRICING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1</v>
          </cell>
          <cell r="O427">
            <v>0</v>
          </cell>
        </row>
        <row r="428">
          <cell r="A428" t="str">
            <v>FP-1990</v>
          </cell>
          <cell r="C428"/>
          <cell r="D428"/>
          <cell r="E428"/>
          <cell r="F428" t="str">
            <v>Anthurium Home, Sweet Home™ '32' x Red Velvet Cake™ '24' - 12 - Balance</v>
          </cell>
          <cell r="G428">
            <v>12</v>
          </cell>
          <cell r="H428" t="str">
            <v>12cm</v>
          </cell>
          <cell r="I428"/>
          <cell r="J428">
            <v>2.6</v>
          </cell>
          <cell r="K428">
            <v>2.2000000000000002</v>
          </cell>
          <cell r="L428">
            <v>2.2000000000000002</v>
          </cell>
          <cell r="M428">
            <v>1.4000000000000004</v>
          </cell>
          <cell r="N428">
            <v>-1</v>
          </cell>
          <cell r="O428">
            <v>1.5</v>
          </cell>
        </row>
        <row r="429">
          <cell r="C429"/>
          <cell r="D429"/>
          <cell r="E429"/>
          <cell r="F429"/>
          <cell r="G429"/>
          <cell r="H429"/>
          <cell r="I429"/>
        </row>
        <row r="430">
          <cell r="A430" t="str">
            <v>FP-2124</v>
          </cell>
          <cell r="B430" t="str">
            <v>DOCBLOCK SEEDLING PRICING</v>
          </cell>
          <cell r="C430" t="str">
            <v>Anthurium 12</v>
          </cell>
          <cell r="D430" t="str">
            <v>DocBlock Premier™ - Magnificent Dark '49' x Brown Derby™ '39'</v>
          </cell>
          <cell r="E430" t="str">
            <v>Available</v>
          </cell>
          <cell r="F430" t="str">
            <v>Anthurium Magnificent Dark '49' x Brown Derby™ '39' - 12</v>
          </cell>
          <cell r="G430">
            <v>12</v>
          </cell>
          <cell r="H430" t="str">
            <v>12cm</v>
          </cell>
          <cell r="I430" t="str">
            <v>DOCBLOCK SEEDLING PRICING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FP-2124</v>
          </cell>
          <cell r="B431" t="str">
            <v>DOCBLOCK SEEDLING PRICING</v>
          </cell>
          <cell r="C431" t="str">
            <v>Anthurium 12</v>
          </cell>
          <cell r="D431" t="str">
            <v>DocBlock Premier™ - Magnificent Dark '49' x Brown Derby™ '39'</v>
          </cell>
          <cell r="E431" t="str">
            <v>Available</v>
          </cell>
          <cell r="F431" t="str">
            <v>Anthurium Magnificent Dark '49' x Brown Derby™ '39' - 12</v>
          </cell>
          <cell r="G431">
            <v>12</v>
          </cell>
          <cell r="H431" t="str">
            <v>12cm</v>
          </cell>
          <cell r="I431" t="str">
            <v>DOCBLOCK SEEDLING PRICING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FP-2124</v>
          </cell>
          <cell r="C432"/>
          <cell r="D432"/>
          <cell r="E432"/>
          <cell r="F432" t="str">
            <v>Anthurium Magnificent Dark '49' x Brown Derby™ '39' - 12 - Balance</v>
          </cell>
          <cell r="G432">
            <v>12</v>
          </cell>
          <cell r="H432" t="str">
            <v>12cm</v>
          </cell>
          <cell r="I432"/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A434" t="str">
            <v>FP-1919</v>
          </cell>
          <cell r="B434" t="str">
            <v>DOCBLOCK SEEDLING PRICING</v>
          </cell>
          <cell r="C434" t="str">
            <v>Anthurium 12</v>
          </cell>
          <cell r="D434" t="str">
            <v>DocBlock Premier™ - Magnificent Dark '49' x Home, Sweet Home™ '32'</v>
          </cell>
          <cell r="E434" t="str">
            <v>Available</v>
          </cell>
          <cell r="F434" t="str">
            <v>Anthurium Magnificent Dark '49' x Home, Sweet Home™ '32' - 12</v>
          </cell>
          <cell r="G434">
            <v>12</v>
          </cell>
          <cell r="H434" t="str">
            <v>12cm</v>
          </cell>
          <cell r="I434" t="str">
            <v>DOCBLOCK SEEDLING PRICING</v>
          </cell>
          <cell r="J434">
            <v>1</v>
          </cell>
          <cell r="K434">
            <v>0.70000000000000007</v>
          </cell>
          <cell r="L434">
            <v>0.60000000000000009</v>
          </cell>
          <cell r="M434">
            <v>0</v>
          </cell>
          <cell r="N434">
            <v>0</v>
          </cell>
          <cell r="O434">
            <v>0.70000000000000007</v>
          </cell>
        </row>
        <row r="435">
          <cell r="A435" t="str">
            <v>FP-1919</v>
          </cell>
          <cell r="B435" t="str">
            <v>DOCBLOCK SEEDLING PRICING</v>
          </cell>
          <cell r="C435" t="str">
            <v>Anthurium 12</v>
          </cell>
          <cell r="D435" t="str">
            <v>DocBlock Premier™ - Magnificent Dark '49' x Home, Sweet Home™ '32'</v>
          </cell>
          <cell r="E435" t="str">
            <v>Available</v>
          </cell>
          <cell r="F435" t="str">
            <v>Anthurium Magnificent Dark '49' x Home, Sweet Home™ '32' - 12</v>
          </cell>
          <cell r="G435">
            <v>12</v>
          </cell>
          <cell r="H435" t="str">
            <v>12cm</v>
          </cell>
          <cell r="I435" t="str">
            <v>DOCBLOCK SEEDLING PRICING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FP-1919</v>
          </cell>
          <cell r="C436"/>
          <cell r="D436"/>
          <cell r="E436"/>
          <cell r="F436" t="str">
            <v>Anthurium Magnificent Dark '49' x Home, Sweet Home™ '32' - 12 - Balance</v>
          </cell>
          <cell r="G436">
            <v>12</v>
          </cell>
          <cell r="H436" t="str">
            <v>12cm</v>
          </cell>
          <cell r="I436"/>
          <cell r="J436">
            <v>1</v>
          </cell>
          <cell r="K436">
            <v>0.70000000000000007</v>
          </cell>
          <cell r="L436">
            <v>0.60000000000000009</v>
          </cell>
          <cell r="M436">
            <v>0</v>
          </cell>
          <cell r="N436">
            <v>0</v>
          </cell>
          <cell r="O436">
            <v>0.70000000000000007</v>
          </cell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A438" t="str">
            <v>FP-1924</v>
          </cell>
          <cell r="B438" t="str">
            <v>DOCBLOCK SEEDLING PRICING</v>
          </cell>
          <cell r="C438" t="str">
            <v>Anthurium 12</v>
          </cell>
          <cell r="D438" t="str">
            <v>DocBlock Premier™ - Michelle™ '1' x DocBlock Zara™ '14'</v>
          </cell>
          <cell r="E438" t="str">
            <v>Available</v>
          </cell>
          <cell r="F438" t="str">
            <v>Anthurium Michelle™ '1' x DocBlock Zara™ '14' - 12</v>
          </cell>
          <cell r="G438">
            <v>12</v>
          </cell>
          <cell r="H438" t="str">
            <v>12cm</v>
          </cell>
          <cell r="I438" t="str">
            <v>DOCBLOCK SEEDLING PRICING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FP-1924</v>
          </cell>
          <cell r="B439" t="str">
            <v>DOCBLOCK SEEDLING PRICING</v>
          </cell>
          <cell r="C439" t="str">
            <v>Anthurium 12</v>
          </cell>
          <cell r="D439" t="str">
            <v>DocBlock Premier™ - Michelle™ '1' x DocBlock Zara™ '14'</v>
          </cell>
          <cell r="E439" t="str">
            <v>Available</v>
          </cell>
          <cell r="F439" t="str">
            <v>Anthurium Michelle™ '1' x DocBlock Zara™ '14' - 12</v>
          </cell>
          <cell r="G439">
            <v>12</v>
          </cell>
          <cell r="H439" t="str">
            <v>12cm</v>
          </cell>
          <cell r="I439" t="str">
            <v>DOCBLOCK SEEDLING PRICING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FP-1924</v>
          </cell>
          <cell r="C440"/>
          <cell r="D440"/>
          <cell r="E440"/>
          <cell r="F440" t="str">
            <v>Anthurium Michelle™ '1' x DocBlock Zara™ '14' - 12 - Balance</v>
          </cell>
          <cell r="G440">
            <v>12</v>
          </cell>
          <cell r="H440" t="str">
            <v>12cm</v>
          </cell>
          <cell r="I440"/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A442" t="str">
            <v>FP-1677</v>
          </cell>
          <cell r="B442" t="str">
            <v>DOCBLOCK SEEDLING PRICING</v>
          </cell>
          <cell r="C442" t="str">
            <v>Anthurium 12</v>
          </cell>
          <cell r="D442" t="str">
            <v>DocBlock Premier™ - Michelle™ '1' x Red Velvet Cake™ '24'</v>
          </cell>
          <cell r="E442" t="str">
            <v>Available</v>
          </cell>
          <cell r="F442" t="str">
            <v>Anthurium Michelle™ '1' x Red Velvet Cake™ '24' - 12</v>
          </cell>
          <cell r="G442">
            <v>12</v>
          </cell>
          <cell r="H442" t="str">
            <v>12cm</v>
          </cell>
          <cell r="I442" t="str">
            <v>DOCBLOCK SEEDLING PRICING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 t="str">
            <v>FP-1677</v>
          </cell>
          <cell r="B443" t="str">
            <v>DOCBLOCK SEEDLING PRICING</v>
          </cell>
          <cell r="C443" t="str">
            <v>Anthurium 12</v>
          </cell>
          <cell r="D443" t="str">
            <v>DocBlock Premier™ - Michelle™ '1' x Red Velvet Cake™ '24'</v>
          </cell>
          <cell r="E443" t="str">
            <v>Available</v>
          </cell>
          <cell r="F443" t="str">
            <v>Anthurium Michelle™ '1' x Red Velvet Cake™ '24' - 12</v>
          </cell>
          <cell r="G443">
            <v>12</v>
          </cell>
          <cell r="H443" t="str">
            <v>12cm</v>
          </cell>
          <cell r="I443" t="str">
            <v>DOCBLOCK SEEDLING PRICING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 t="str">
            <v>FP-1677</v>
          </cell>
          <cell r="C444"/>
          <cell r="D444"/>
          <cell r="E444"/>
          <cell r="F444" t="str">
            <v>Anthurium Michelle™ '1' x Red Velvet Cake™ '24' - 12 - Balance</v>
          </cell>
          <cell r="G444">
            <v>12</v>
          </cell>
          <cell r="H444" t="str">
            <v>12cm</v>
          </cell>
          <cell r="I444"/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C445"/>
          <cell r="D445"/>
          <cell r="E445"/>
          <cell r="F445"/>
          <cell r="G445"/>
          <cell r="H445"/>
          <cell r="I445"/>
        </row>
        <row r="446">
          <cell r="A446" t="str">
            <v>FP-1342</v>
          </cell>
          <cell r="B446" t="str">
            <v>DOCBLOCK SEEDLING PRICING</v>
          </cell>
          <cell r="C446" t="str">
            <v>Anthurium 12</v>
          </cell>
          <cell r="D446" t="str">
            <v>DocBlock Premier™ - Michelle™ '10' x Brown Derby™ '29'</v>
          </cell>
          <cell r="E446" t="str">
            <v>Available</v>
          </cell>
          <cell r="F446" t="str">
            <v>Anthurium Michelle™ '10' x Brown Derby™ '29' - 12</v>
          </cell>
          <cell r="G446">
            <v>12</v>
          </cell>
          <cell r="H446" t="str">
            <v>12cm</v>
          </cell>
          <cell r="I446" t="str">
            <v>DOCBLOCK SEEDLING PRICING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 t="str">
            <v>FP-1342</v>
          </cell>
          <cell r="B447" t="str">
            <v>DOCBLOCK SEEDLING PRICING</v>
          </cell>
          <cell r="C447" t="str">
            <v>Anthurium 12</v>
          </cell>
          <cell r="D447" t="str">
            <v>DocBlock Premier™ - Michelle™ '10' x Brown Derby™ '29'</v>
          </cell>
          <cell r="E447" t="str">
            <v>Available</v>
          </cell>
          <cell r="F447" t="str">
            <v>Anthurium Michelle™ '10' x Brown Derby™ '29' - 12</v>
          </cell>
          <cell r="G447">
            <v>12</v>
          </cell>
          <cell r="H447" t="str">
            <v>12cm</v>
          </cell>
          <cell r="I447" t="str">
            <v>DOCBLOCK SEEDLING PRICING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 t="str">
            <v>FP-1342</v>
          </cell>
          <cell r="C448"/>
          <cell r="D448"/>
          <cell r="E448"/>
          <cell r="F448" t="str">
            <v>Anthurium Michelle™ '10' x Brown Derby™ '29' - 12 - Balance</v>
          </cell>
          <cell r="G448">
            <v>12</v>
          </cell>
          <cell r="H448" t="str">
            <v>12cm</v>
          </cell>
          <cell r="I448"/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C449"/>
          <cell r="D449"/>
          <cell r="E449"/>
          <cell r="F449"/>
          <cell r="G449"/>
          <cell r="H449"/>
          <cell r="I449"/>
        </row>
        <row r="450">
          <cell r="A450" t="str">
            <v>FP-1676</v>
          </cell>
          <cell r="B450" t="str">
            <v>DOCBLOCK SEEDLING PRICING</v>
          </cell>
          <cell r="C450" t="str">
            <v>Anthurium 12</v>
          </cell>
          <cell r="D450" t="str">
            <v>DocBlock Premier™ - Michelle™ '10' x DocBlock Minerva™ '20'</v>
          </cell>
          <cell r="E450" t="str">
            <v>Available</v>
          </cell>
          <cell r="F450" t="str">
            <v>Anthurium Michelle™ '10' x DocBlock Minerva™ '20 - 12</v>
          </cell>
          <cell r="G450">
            <v>12</v>
          </cell>
          <cell r="H450" t="str">
            <v>12cm</v>
          </cell>
          <cell r="I450" t="str">
            <v>DOCBLOCK SEEDLING PRICING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 t="str">
            <v>FP-1676</v>
          </cell>
          <cell r="B451" t="str">
            <v>DOCBLOCK SEEDLING PRICING</v>
          </cell>
          <cell r="C451" t="str">
            <v>Anthurium 12</v>
          </cell>
          <cell r="D451" t="str">
            <v>DocBlock Premier™ - Michelle™ '10' x DocBlock Minerva™ '20'</v>
          </cell>
          <cell r="E451" t="str">
            <v>Available</v>
          </cell>
          <cell r="F451" t="str">
            <v>Anthurium Michelle™ '10' x DocBlock Minerva™ '20 - 12</v>
          </cell>
          <cell r="G451">
            <v>12</v>
          </cell>
          <cell r="H451" t="str">
            <v>12cm</v>
          </cell>
          <cell r="I451" t="str">
            <v>DOCBLOCK SEEDLING PRICING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 t="str">
            <v>FP-1676</v>
          </cell>
          <cell r="C452"/>
          <cell r="D452"/>
          <cell r="E452"/>
          <cell r="F452" t="str">
            <v>Anthurium Michelle™ '10' x DocBlock Minerva™ '20 - 12 - Balance</v>
          </cell>
          <cell r="G452">
            <v>12</v>
          </cell>
          <cell r="H452" t="str">
            <v>12cm</v>
          </cell>
          <cell r="I452"/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C453"/>
          <cell r="D453"/>
          <cell r="E453"/>
          <cell r="F453"/>
          <cell r="G453"/>
          <cell r="H453"/>
          <cell r="I453"/>
        </row>
        <row r="454">
          <cell r="A454" t="str">
            <v>FP-2045</v>
          </cell>
          <cell r="B454" t="str">
            <v>DOCBLOCK SEEDLING PRICING</v>
          </cell>
          <cell r="C454" t="str">
            <v>Anthurium 12</v>
          </cell>
          <cell r="D454" t="str">
            <v>DocBlock Premier™ - Michelle™ '11' x DocBlock Purple Rain™ '27'</v>
          </cell>
          <cell r="E454" t="str">
            <v>Available</v>
          </cell>
          <cell r="F454" t="str">
            <v>Anthurium Michelle™ '11' x DocBlock Purple Rain™ '27' - 12</v>
          </cell>
          <cell r="G454">
            <v>12</v>
          </cell>
          <cell r="H454" t="str">
            <v>12cm</v>
          </cell>
          <cell r="I454" t="str">
            <v>DOCBLOCK SEEDLING PRICING</v>
          </cell>
          <cell r="J454">
            <v>0.4</v>
          </cell>
          <cell r="K454">
            <v>0.5</v>
          </cell>
          <cell r="L454">
            <v>0.4</v>
          </cell>
          <cell r="M454">
            <v>0.4</v>
          </cell>
          <cell r="N454">
            <v>0.4</v>
          </cell>
          <cell r="O454">
            <v>0.1</v>
          </cell>
        </row>
        <row r="455">
          <cell r="A455" t="str">
            <v>FP-2045</v>
          </cell>
          <cell r="B455" t="str">
            <v>DOCBLOCK SEEDLING PRICING</v>
          </cell>
          <cell r="C455" t="str">
            <v>Anthurium 12</v>
          </cell>
          <cell r="D455" t="str">
            <v>DocBlock Premier™ - Michelle™ '11' x DocBlock Purple Rain™ '27'</v>
          </cell>
          <cell r="E455" t="str">
            <v>Available</v>
          </cell>
          <cell r="F455" t="str">
            <v>Anthurium Michelle™ '11' x DocBlock Purple Rain™ '27' - 12</v>
          </cell>
          <cell r="G455">
            <v>12</v>
          </cell>
          <cell r="H455" t="str">
            <v>12cm</v>
          </cell>
          <cell r="I455" t="str">
            <v>DOCBLOCK SEEDLING PRICING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 t="str">
            <v>FP-2045</v>
          </cell>
          <cell r="C456"/>
          <cell r="D456"/>
          <cell r="E456"/>
          <cell r="F456" t="str">
            <v>Anthurium Michelle™ '11' x DocBlock Purple Rain™ '27' - 12 - Balance</v>
          </cell>
          <cell r="G456">
            <v>12</v>
          </cell>
          <cell r="H456" t="str">
            <v>12cm</v>
          </cell>
          <cell r="I456"/>
          <cell r="J456">
            <v>0.4</v>
          </cell>
          <cell r="K456">
            <v>0.5</v>
          </cell>
          <cell r="L456">
            <v>0.4</v>
          </cell>
          <cell r="M456">
            <v>0.4</v>
          </cell>
          <cell r="N456">
            <v>0.4</v>
          </cell>
          <cell r="O456">
            <v>0.1</v>
          </cell>
        </row>
        <row r="457">
          <cell r="C457"/>
          <cell r="D457"/>
          <cell r="E457"/>
          <cell r="F457"/>
          <cell r="G457"/>
          <cell r="H457"/>
          <cell r="I457"/>
        </row>
        <row r="458">
          <cell r="A458" t="str">
            <v>FP-1152</v>
          </cell>
          <cell r="B458" t="str">
            <v>DOCBLOCK SEEDLING PRICING</v>
          </cell>
          <cell r="C458" t="str">
            <v>Anthurium 12</v>
          </cell>
          <cell r="D458" t="str">
            <v>DocBlock Premier™ - Michelle™ '11' x Michelle™ '1'</v>
          </cell>
          <cell r="E458" t="str">
            <v>Available</v>
          </cell>
          <cell r="F458" t="str">
            <v>Anthurium Michelle™ '11' x Michelle™ '1' - 12</v>
          </cell>
          <cell r="G458">
            <v>12</v>
          </cell>
          <cell r="H458" t="str">
            <v>12cm</v>
          </cell>
          <cell r="I458" t="str">
            <v>DOCBLOCK SEEDLING PRICING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 t="str">
            <v>FP-1152</v>
          </cell>
          <cell r="B459" t="str">
            <v>DOCBLOCK SEEDLING PRICING</v>
          </cell>
          <cell r="C459" t="str">
            <v>Anthurium 12</v>
          </cell>
          <cell r="D459" t="str">
            <v>DocBlock Premier™ - Michelle™ '11' x Michelle™ '1'</v>
          </cell>
          <cell r="E459" t="str">
            <v>Available</v>
          </cell>
          <cell r="F459" t="str">
            <v>Anthurium Michelle™ '11' x Michelle™ '1' - 12</v>
          </cell>
          <cell r="G459">
            <v>12</v>
          </cell>
          <cell r="H459" t="str">
            <v>12cm</v>
          </cell>
          <cell r="I459" t="str">
            <v>DOCBLOCK SEEDLING PRICING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 t="str">
            <v>FP-1152</v>
          </cell>
          <cell r="C460"/>
          <cell r="D460"/>
          <cell r="E460"/>
          <cell r="F460" t="str">
            <v>Anthurium Michelle™ '11' x Michelle™ '1' - 12 - Balance</v>
          </cell>
          <cell r="G460">
            <v>12</v>
          </cell>
          <cell r="H460" t="str">
            <v>12cm</v>
          </cell>
          <cell r="I460"/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C461"/>
          <cell r="D461"/>
          <cell r="E461"/>
          <cell r="F461"/>
          <cell r="G461"/>
          <cell r="H461"/>
          <cell r="I461"/>
        </row>
        <row r="462">
          <cell r="A462" t="str">
            <v>FP-2392</v>
          </cell>
          <cell r="B462" t="str">
            <v>DOCBLOCK SEEDLING PRICING</v>
          </cell>
          <cell r="C462" t="str">
            <v>Anthurium 12</v>
          </cell>
          <cell r="D462" t="str">
            <v>DocBlock Premier™ - Michelle™ Hot Pink '23' x Brown Derby™ '39'</v>
          </cell>
          <cell r="E462" t="str">
            <v>Available</v>
          </cell>
          <cell r="F462" t="str">
            <v>Anthurium Michelle™ Hot Pink '23' x Brown Derby™ '39' - 12</v>
          </cell>
          <cell r="G462">
            <v>12</v>
          </cell>
          <cell r="H462" t="str">
            <v>12cm</v>
          </cell>
          <cell r="I462" t="str">
            <v>DOCBLOCK SEEDLING PRICING</v>
          </cell>
          <cell r="J462">
            <v>2</v>
          </cell>
          <cell r="K462">
            <v>0</v>
          </cell>
          <cell r="L462">
            <v>0</v>
          </cell>
          <cell r="M462">
            <v>3</v>
          </cell>
          <cell r="N462">
            <v>3.2</v>
          </cell>
          <cell r="O462">
            <v>0</v>
          </cell>
        </row>
        <row r="463">
          <cell r="A463" t="str">
            <v>FP-2392</v>
          </cell>
          <cell r="B463" t="str">
            <v>DOCBLOCK SEEDLING PRICING</v>
          </cell>
          <cell r="C463" t="str">
            <v>Anthurium 12</v>
          </cell>
          <cell r="D463" t="str">
            <v>DocBlock Premier™ - Michelle™ Hot Pink '23' x Brown Derby™ '39'</v>
          </cell>
          <cell r="E463" t="str">
            <v>Available</v>
          </cell>
          <cell r="F463" t="str">
            <v>Anthurium Michelle™ Hot Pink '23' x Brown Derby™ '39' - 12</v>
          </cell>
          <cell r="G463">
            <v>12</v>
          </cell>
          <cell r="H463" t="str">
            <v>12cm</v>
          </cell>
          <cell r="I463" t="str">
            <v>DOCBLOCK SEEDLING PRICING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 t="str">
            <v>FP-2392</v>
          </cell>
          <cell r="C464"/>
          <cell r="D464"/>
          <cell r="E464"/>
          <cell r="F464" t="str">
            <v>Anthurium Michelle™ Hot Pink '23' x Brown Derby™ '39' - 12 - Balance</v>
          </cell>
          <cell r="G464">
            <v>12</v>
          </cell>
          <cell r="H464" t="str">
            <v>12cm</v>
          </cell>
          <cell r="I464"/>
          <cell r="J464">
            <v>2</v>
          </cell>
          <cell r="K464">
            <v>0</v>
          </cell>
          <cell r="L464">
            <v>0</v>
          </cell>
          <cell r="M464">
            <v>3</v>
          </cell>
          <cell r="N464">
            <v>3.2</v>
          </cell>
          <cell r="O464">
            <v>0</v>
          </cell>
        </row>
        <row r="465">
          <cell r="C465"/>
          <cell r="D465"/>
          <cell r="E465"/>
          <cell r="F465"/>
          <cell r="G465"/>
          <cell r="H465"/>
          <cell r="I465"/>
        </row>
        <row r="466">
          <cell r="A466" t="str">
            <v>tbd</v>
          </cell>
          <cell r="B466" t="str">
            <v>DocBlock NOID Pricing</v>
          </cell>
          <cell r="C466" t="str">
            <v>Anthurium 12</v>
          </cell>
          <cell r="D466" t="str">
            <v>DocBlock Premier™ - NOID</v>
          </cell>
          <cell r="E466" t="str">
            <v>Available</v>
          </cell>
          <cell r="F466" t="str">
            <v>Anthurium by DocBlock NOID - 12</v>
          </cell>
          <cell r="G466">
            <v>12</v>
          </cell>
          <cell r="H466" t="str">
            <v>12cm</v>
          </cell>
          <cell r="I466" t="str">
            <v>DocBlock NOID Pricing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 t="str">
            <v>tbd</v>
          </cell>
          <cell r="B467" t="str">
            <v>DocBlock NOID Pricing</v>
          </cell>
          <cell r="C467" t="str">
            <v>Anthurium 12</v>
          </cell>
          <cell r="D467" t="str">
            <v>DocBlock Premier™ - NOID</v>
          </cell>
          <cell r="E467" t="str">
            <v>Available</v>
          </cell>
          <cell r="F467" t="str">
            <v>Anthurium by DocBlock NOID - 12</v>
          </cell>
          <cell r="G467">
            <v>12</v>
          </cell>
          <cell r="H467" t="str">
            <v>12cm</v>
          </cell>
          <cell r="I467" t="str">
            <v>DocBlock NOID Pricing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 t="str">
            <v>tbd</v>
          </cell>
          <cell r="C468"/>
          <cell r="D468"/>
          <cell r="E468"/>
          <cell r="F468" t="str">
            <v>Anthurium by DocBlock NOID - 12 - Balance</v>
          </cell>
          <cell r="G468">
            <v>12</v>
          </cell>
          <cell r="H468" t="str">
            <v>12cm</v>
          </cell>
          <cell r="I468"/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C469"/>
          <cell r="D469"/>
          <cell r="E469"/>
          <cell r="F469"/>
          <cell r="G469"/>
          <cell r="H469"/>
          <cell r="I469"/>
        </row>
        <row r="470">
          <cell r="A470" t="str">
            <v>FP-1673</v>
          </cell>
          <cell r="B470" t="str">
            <v>DOCBLOCK SEEDLING PRICING</v>
          </cell>
          <cell r="C470" t="str">
            <v>Anthurium 12</v>
          </cell>
          <cell r="D470" t="str">
            <v>DocBlock Premier™ - Red Velvet Cake™ '24' x Home, Sweet Home™ '32'</v>
          </cell>
          <cell r="E470" t="str">
            <v>Available</v>
          </cell>
          <cell r="F470" t="str">
            <v>Anthurium Red Velvet Cake™ '24' x Home, Sweet Home™ '32' - 12</v>
          </cell>
          <cell r="G470">
            <v>12</v>
          </cell>
          <cell r="H470" t="str">
            <v>12cm</v>
          </cell>
          <cell r="I470" t="str">
            <v>DOCBLOCK SEEDLING PRICING</v>
          </cell>
          <cell r="J470">
            <v>-0.1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 t="str">
            <v>FP-1673</v>
          </cell>
          <cell r="B471" t="str">
            <v>DOCBLOCK SEEDLING PRICING</v>
          </cell>
          <cell r="C471" t="str">
            <v>Anthurium 12</v>
          </cell>
          <cell r="D471" t="str">
            <v>DocBlock Premier™ - Red Velvet Cake™ '24' x Home, Sweet Home™ '32'</v>
          </cell>
          <cell r="E471" t="str">
            <v>Available</v>
          </cell>
          <cell r="F471" t="str">
            <v>Anthurium Red Velvet Cake™ '24' x Home, Sweet Home™ '32' - 12</v>
          </cell>
          <cell r="G471">
            <v>12</v>
          </cell>
          <cell r="H471" t="str">
            <v>12cm</v>
          </cell>
          <cell r="I471" t="str">
            <v>DOCBLOCK SEEDLING PRICING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 t="str">
            <v>FP-1673</v>
          </cell>
          <cell r="C472"/>
          <cell r="D472"/>
          <cell r="E472"/>
          <cell r="F472" t="str">
            <v>Anthurium Red Velvet Cake™ '24' x Home, Sweet Home™ '32' - 12 - Balance</v>
          </cell>
          <cell r="G472">
            <v>12</v>
          </cell>
          <cell r="H472" t="str">
            <v>12cm</v>
          </cell>
          <cell r="I472"/>
          <cell r="J472">
            <v>-0.1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C473"/>
          <cell r="D473"/>
          <cell r="E473"/>
          <cell r="F473"/>
          <cell r="G473"/>
          <cell r="H473"/>
          <cell r="I473"/>
        </row>
        <row r="474">
          <cell r="A474" t="str">
            <v>FP-1678</v>
          </cell>
          <cell r="B474" t="str">
            <v>DOCBLOCK SEEDLING PRICING</v>
          </cell>
          <cell r="C474" t="str">
            <v>Anthurium 12</v>
          </cell>
          <cell r="D474" t="str">
            <v>DocBlock Premier™ - Red Velvet Cake™ '24' x Michelle™ '11'</v>
          </cell>
          <cell r="E474" t="str">
            <v>Available</v>
          </cell>
          <cell r="F474" t="str">
            <v>Anthurium Red Velvet Cake™ '24' x Michelle™ '11' - 12</v>
          </cell>
          <cell r="G474">
            <v>12</v>
          </cell>
          <cell r="H474" t="str">
            <v>12cm</v>
          </cell>
          <cell r="I474" t="str">
            <v>DOCBLOCK SEEDLING PRICING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 t="str">
            <v>FP-1678</v>
          </cell>
          <cell r="B475" t="str">
            <v>DOCBLOCK SEEDLING PRICING</v>
          </cell>
          <cell r="C475" t="str">
            <v>Anthurium 12</v>
          </cell>
          <cell r="D475" t="str">
            <v>DocBlock Premier™ - Red Velvet Cake™ '24' x Michelle™ '11'</v>
          </cell>
          <cell r="E475" t="str">
            <v>Available</v>
          </cell>
          <cell r="F475" t="str">
            <v>Anthurium Red Velvet Cake™ '24' x Michelle™ '11' - 12</v>
          </cell>
          <cell r="G475">
            <v>12</v>
          </cell>
          <cell r="H475" t="str">
            <v>12cm</v>
          </cell>
          <cell r="I475" t="str">
            <v>DOCBLOCK SEEDLING PRICING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 t="str">
            <v>FP-1678</v>
          </cell>
          <cell r="C476"/>
          <cell r="D476"/>
          <cell r="E476"/>
          <cell r="F476" t="str">
            <v>Anthurium Red Velvet Cake™ '24' x Michelle™ '11' - 12 - Balance</v>
          </cell>
          <cell r="G476">
            <v>12</v>
          </cell>
          <cell r="H476" t="str">
            <v>12cm</v>
          </cell>
          <cell r="I476"/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C477"/>
          <cell r="D477"/>
          <cell r="E477"/>
          <cell r="F477"/>
          <cell r="G477"/>
          <cell r="H477"/>
          <cell r="I477"/>
        </row>
        <row r="478">
          <cell r="A478" t="str">
            <v>FP-1680</v>
          </cell>
          <cell r="B478" t="str">
            <v>DOCBLOCK SEEDLING PRICING</v>
          </cell>
          <cell r="C478" t="str">
            <v>Anthurium 12</v>
          </cell>
          <cell r="D478" t="str">
            <v>DocBlock Premier™ - Thor's Lightning™ '30' x Home, Sweet Home™ '32'</v>
          </cell>
          <cell r="E478" t="str">
            <v>Available</v>
          </cell>
          <cell r="F478" t="str">
            <v>Anthurium Thor's Lightning™ '30' x Home, Sweet Home™ '32' - 12</v>
          </cell>
          <cell r="G478">
            <v>12</v>
          </cell>
          <cell r="H478" t="str">
            <v>12cm</v>
          </cell>
          <cell r="I478" t="str">
            <v>DOCBLOCK SEEDLING PRICING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 t="str">
            <v>FP-1680</v>
          </cell>
          <cell r="B479" t="str">
            <v>DOCBLOCK SEEDLING PRICING</v>
          </cell>
          <cell r="C479" t="str">
            <v>Anthurium 12</v>
          </cell>
          <cell r="D479" t="str">
            <v>DocBlock Premier™ - Thor's Lightning™ '30' x Home, Sweet Home™ '32'</v>
          </cell>
          <cell r="E479" t="str">
            <v>Available</v>
          </cell>
          <cell r="F479" t="str">
            <v>Anthurium Thor's Lightning™ '30' x Home, Sweet Home™ '32' - 12</v>
          </cell>
          <cell r="G479">
            <v>12</v>
          </cell>
          <cell r="H479" t="str">
            <v>12cm</v>
          </cell>
          <cell r="I479" t="str">
            <v>DOCBLOCK SEEDLING PRICING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FP-1680</v>
          </cell>
          <cell r="C480"/>
          <cell r="D480"/>
          <cell r="E480"/>
          <cell r="F480" t="str">
            <v>Anthurium Thor's Lightning™ '30' x Home, Sweet Home™ '32' - 12 - Balance</v>
          </cell>
          <cell r="G480">
            <v>12</v>
          </cell>
          <cell r="H480" t="str">
            <v>12cm</v>
          </cell>
          <cell r="I480"/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C481"/>
          <cell r="D481"/>
          <cell r="E481"/>
          <cell r="F481"/>
          <cell r="G481"/>
          <cell r="H481"/>
          <cell r="I481"/>
        </row>
        <row r="482">
          <cell r="A482" t="str">
            <v>FP-996</v>
          </cell>
          <cell r="B482" t="str">
            <v>PREMIUM</v>
          </cell>
          <cell r="C482" t="str">
            <v xml:space="preserve">Anthurium 12 </v>
          </cell>
          <cell r="D482" t="str">
            <v>Alexandrite is Right™ (Crystallinum)</v>
          </cell>
          <cell r="E482" t="str">
            <v>Available</v>
          </cell>
          <cell r="F482" t="str">
            <v>Anthurium Alexandrite is Right™ (Crystallinum) - 12</v>
          </cell>
          <cell r="G482">
            <v>12</v>
          </cell>
          <cell r="H482" t="str">
            <v>12cm</v>
          </cell>
          <cell r="I482" t="str">
            <v>PREMIUM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FP-996</v>
          </cell>
          <cell r="B483" t="str">
            <v>PREMIUM</v>
          </cell>
          <cell r="C483" t="str">
            <v xml:space="preserve">Anthurium 12 </v>
          </cell>
          <cell r="D483" t="str">
            <v>Alexandrite is Right™ (Crystallinum)</v>
          </cell>
          <cell r="E483" t="str">
            <v>Available</v>
          </cell>
          <cell r="F483" t="str">
            <v>Anthurium Alexandrite is Right™ (Crystallinum) - 12</v>
          </cell>
          <cell r="G483">
            <v>12</v>
          </cell>
          <cell r="H483" t="str">
            <v>12cm</v>
          </cell>
          <cell r="I483" t="str">
            <v>PREMIUM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FP-996</v>
          </cell>
          <cell r="C484"/>
          <cell r="D484"/>
          <cell r="E484"/>
          <cell r="F484" t="str">
            <v>Anthurium Alexandrite is Right™ (Crystallinum) - 12 - Balance</v>
          </cell>
          <cell r="G484">
            <v>12</v>
          </cell>
          <cell r="H484" t="str">
            <v>12cm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C485"/>
          <cell r="D485"/>
          <cell r="E485"/>
          <cell r="F485"/>
          <cell r="G485"/>
          <cell r="H485"/>
          <cell r="I485"/>
        </row>
        <row r="486">
          <cell r="A486" t="str">
            <v>FP-2126</v>
          </cell>
          <cell r="B486" t="str">
            <v>DOCBLOCK SEEDLING PRICING</v>
          </cell>
          <cell r="C486" t="str">
            <v xml:space="preserve">Anthurium 12 </v>
          </cell>
          <cell r="D486" t="str">
            <v>DocBlock Premier™ - DocBlock Zara™ '31' x Tortoise Shell™ Grey '36'</v>
          </cell>
          <cell r="E486" t="str">
            <v>Available</v>
          </cell>
          <cell r="F486" t="str">
            <v>Anthurium DocBlock Zara™ '31' x Tortoise Shell™ Grey '36' - 12</v>
          </cell>
          <cell r="G486">
            <v>12</v>
          </cell>
          <cell r="H486" t="str">
            <v>12cm</v>
          </cell>
          <cell r="I486" t="str">
            <v>DOCBLOCK SEEDLING PRICING</v>
          </cell>
          <cell r="J486">
            <v>0.60000000000000009</v>
          </cell>
          <cell r="K486">
            <v>-0.1</v>
          </cell>
          <cell r="L486">
            <v>0.5</v>
          </cell>
          <cell r="M486">
            <v>0.5</v>
          </cell>
          <cell r="N486">
            <v>0.5</v>
          </cell>
          <cell r="O486">
            <v>0.4</v>
          </cell>
        </row>
        <row r="487">
          <cell r="A487" t="str">
            <v>FP-2126</v>
          </cell>
          <cell r="B487" t="str">
            <v>DOCBLOCK SEEDLING PRICING</v>
          </cell>
          <cell r="C487" t="str">
            <v xml:space="preserve">Anthurium 12 </v>
          </cell>
          <cell r="D487" t="str">
            <v>DocBlock Premier™ - DocBlock Zara™ '31' x Tortoise Shell™ Grey '36'</v>
          </cell>
          <cell r="E487" t="str">
            <v>Available</v>
          </cell>
          <cell r="F487" t="str">
            <v>Anthurium DocBlock Zara™ '31' x Tortoise Shell™ Grey '36' - 12</v>
          </cell>
          <cell r="G487">
            <v>12</v>
          </cell>
          <cell r="H487" t="str">
            <v>12cm</v>
          </cell>
          <cell r="I487" t="str">
            <v>DOCBLOCK SEEDLING PRICING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A488" t="str">
            <v>FP-2126</v>
          </cell>
          <cell r="C488"/>
          <cell r="D488"/>
          <cell r="E488"/>
          <cell r="F488" t="str">
            <v>Anthurium DocBlock Zara™ '31' x Tortoise Shell™ Grey '36' - 12 - Balance</v>
          </cell>
          <cell r="G488">
            <v>12</v>
          </cell>
          <cell r="H488" t="str">
            <v>12cm</v>
          </cell>
          <cell r="I488"/>
          <cell r="J488">
            <v>0.60000000000000009</v>
          </cell>
          <cell r="K488">
            <v>-0.1</v>
          </cell>
          <cell r="L488">
            <v>0.5</v>
          </cell>
          <cell r="M488">
            <v>0.5</v>
          </cell>
          <cell r="N488">
            <v>0.5</v>
          </cell>
          <cell r="O488">
            <v>0.4</v>
          </cell>
        </row>
        <row r="489">
          <cell r="C489"/>
          <cell r="D489"/>
          <cell r="E489"/>
          <cell r="F489"/>
          <cell r="G489"/>
          <cell r="H489"/>
          <cell r="I489"/>
        </row>
        <row r="490">
          <cell r="A490" t="str">
            <v>FP-1024</v>
          </cell>
          <cell r="B490" t="str">
            <v>PREMIUM</v>
          </cell>
          <cell r="C490" t="str">
            <v xml:space="preserve">Anthurium 12 </v>
          </cell>
          <cell r="D490" t="str">
            <v>Heart's Afire™ (Magnificum)</v>
          </cell>
          <cell r="E490" t="str">
            <v>Available</v>
          </cell>
          <cell r="F490" t="str">
            <v>Anthurium Heart's Afire™ (Magnificum) - 12</v>
          </cell>
          <cell r="G490">
            <v>12</v>
          </cell>
          <cell r="H490" t="str">
            <v>12cm</v>
          </cell>
          <cell r="I490" t="str">
            <v>PREMIUM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A491" t="str">
            <v>FP-1024</v>
          </cell>
          <cell r="B491" t="str">
            <v>PREMIUM</v>
          </cell>
          <cell r="C491" t="str">
            <v xml:space="preserve">Anthurium 12 </v>
          </cell>
          <cell r="D491" t="str">
            <v>Heart's Afire™ (Magnificum)</v>
          </cell>
          <cell r="E491" t="str">
            <v>Available</v>
          </cell>
          <cell r="F491" t="str">
            <v>Anthurium Heart's Afire™ (Magnificum) - 12</v>
          </cell>
          <cell r="G491">
            <v>12</v>
          </cell>
          <cell r="H491" t="str">
            <v>12cm</v>
          </cell>
          <cell r="I491" t="str">
            <v>PREMIUM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 t="str">
            <v>FP-1024</v>
          </cell>
          <cell r="C492"/>
          <cell r="D492"/>
          <cell r="E492"/>
          <cell r="F492" t="str">
            <v>Anthurium Heart's Afire™ (Magnificum) - 12 - Balance</v>
          </cell>
          <cell r="G492">
            <v>12</v>
          </cell>
          <cell r="H492" t="str">
            <v>12cm</v>
          </cell>
          <cell r="I492"/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C493"/>
          <cell r="D493"/>
          <cell r="E493"/>
          <cell r="F493"/>
          <cell r="G493"/>
          <cell r="H493"/>
          <cell r="I493"/>
        </row>
        <row r="494">
          <cell r="A494" t="str">
            <v>FP-916</v>
          </cell>
          <cell r="B494" t="str">
            <v>BOUTIQUE</v>
          </cell>
          <cell r="C494" t="str">
            <v xml:space="preserve">Anthurium 12 </v>
          </cell>
          <cell r="D494" t="str">
            <v xml:space="preserve">Heart's Desire™ (Silver Blush) </v>
          </cell>
          <cell r="E494" t="str">
            <v>Available</v>
          </cell>
          <cell r="F494" t="str">
            <v>Anthurium Heart's Desire™ (Silver Blush) - 12</v>
          </cell>
          <cell r="G494">
            <v>12</v>
          </cell>
          <cell r="H494" t="str">
            <v>12cm</v>
          </cell>
          <cell r="I494" t="str">
            <v>BOUTIQUE</v>
          </cell>
          <cell r="J494">
            <v>18.5</v>
          </cell>
          <cell r="K494">
            <v>129.4</v>
          </cell>
          <cell r="L494">
            <v>77.800000000000011</v>
          </cell>
          <cell r="M494">
            <v>-58.800000000000004</v>
          </cell>
          <cell r="N494">
            <v>6.5</v>
          </cell>
          <cell r="O494">
            <v>125.30000000000001</v>
          </cell>
        </row>
        <row r="495">
          <cell r="A495" t="str">
            <v>FP-916</v>
          </cell>
          <cell r="B495" t="str">
            <v>BOUTIQUE</v>
          </cell>
          <cell r="C495" t="str">
            <v xml:space="preserve">Anthurium 12 </v>
          </cell>
          <cell r="D495" t="str">
            <v xml:space="preserve">Heart's Desire™ (Silver Blush) </v>
          </cell>
          <cell r="E495" t="str">
            <v>Available</v>
          </cell>
          <cell r="F495" t="str">
            <v>Anthurium Heart's Desire™ (Silver Blush) - 12</v>
          </cell>
          <cell r="G495">
            <v>12</v>
          </cell>
          <cell r="H495" t="str">
            <v>12cm</v>
          </cell>
          <cell r="I495" t="str">
            <v>BOUTIQUE</v>
          </cell>
          <cell r="J495">
            <v>6</v>
          </cell>
          <cell r="K495">
            <v>78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 t="str">
            <v>FP-916</v>
          </cell>
          <cell r="B496"/>
          <cell r="C496"/>
          <cell r="D496"/>
          <cell r="E496"/>
          <cell r="F496" t="str">
            <v>Anthurium Heart's Desire™ (Silver Blush) - 12 - Balance</v>
          </cell>
          <cell r="G496">
            <v>12</v>
          </cell>
          <cell r="H496" t="str">
            <v>12cm</v>
          </cell>
          <cell r="I496"/>
          <cell r="J496">
            <v>12.5</v>
          </cell>
          <cell r="K496">
            <v>51.400000000000006</v>
          </cell>
          <cell r="L496">
            <v>77.800000000000011</v>
          </cell>
          <cell r="M496">
            <v>-58.800000000000004</v>
          </cell>
          <cell r="N496">
            <v>6.5</v>
          </cell>
          <cell r="O496">
            <v>125.30000000000001</v>
          </cell>
        </row>
        <row r="497">
          <cell r="B497"/>
          <cell r="C497"/>
          <cell r="D497"/>
          <cell r="E497"/>
          <cell r="F497"/>
          <cell r="G497"/>
          <cell r="H497"/>
          <cell r="I497"/>
        </row>
        <row r="498">
          <cell r="A498" t="str">
            <v>FP-1062</v>
          </cell>
          <cell r="B498" t="str">
            <v>PREMIUM</v>
          </cell>
          <cell r="C498" t="str">
            <v>Apoballis 12</v>
          </cell>
          <cell r="D498" t="str">
            <v>Opulence™ (Red Sword)</v>
          </cell>
          <cell r="E498" t="str">
            <v>Available</v>
          </cell>
          <cell r="F498" t="str">
            <v>Apoballis Opulence™ (Red Sword) - 12</v>
          </cell>
          <cell r="G498">
            <v>12</v>
          </cell>
          <cell r="H498" t="str">
            <v>12cm</v>
          </cell>
          <cell r="I498" t="str">
            <v>PREMIUM</v>
          </cell>
          <cell r="J498">
            <v>21.6</v>
          </cell>
          <cell r="K498">
            <v>22.5</v>
          </cell>
          <cell r="L498">
            <v>24.6</v>
          </cell>
          <cell r="M498">
            <v>2.8000000000000003</v>
          </cell>
          <cell r="N498">
            <v>21.200000000000003</v>
          </cell>
          <cell r="O498">
            <v>-19.100000000000001</v>
          </cell>
        </row>
        <row r="499">
          <cell r="A499" t="str">
            <v>FP-1062</v>
          </cell>
          <cell r="B499" t="str">
            <v>PREMIUM</v>
          </cell>
          <cell r="C499" t="str">
            <v>Apoballis 12</v>
          </cell>
          <cell r="D499" t="str">
            <v>Opulence™ (Red Sword)</v>
          </cell>
          <cell r="E499" t="str">
            <v>Available</v>
          </cell>
          <cell r="F499" t="str">
            <v>Apoballis Opulence™ (Red Sword) - 12</v>
          </cell>
          <cell r="G499">
            <v>12</v>
          </cell>
          <cell r="H499" t="str">
            <v>12cm</v>
          </cell>
          <cell r="I499" t="str">
            <v>PREMIUM</v>
          </cell>
          <cell r="J499">
            <v>0</v>
          </cell>
          <cell r="K499">
            <v>0</v>
          </cell>
          <cell r="L499">
            <v>6</v>
          </cell>
          <cell r="M499">
            <v>0</v>
          </cell>
          <cell r="N499">
            <v>0</v>
          </cell>
          <cell r="O499">
            <v>0</v>
          </cell>
        </row>
        <row r="500">
          <cell r="A500" t="str">
            <v>FP-1062</v>
          </cell>
          <cell r="C500"/>
          <cell r="D500"/>
          <cell r="E500"/>
          <cell r="F500" t="str">
            <v>Apoballis Opulence™ (Red Sword) - 12 - Balance</v>
          </cell>
          <cell r="G500">
            <v>12</v>
          </cell>
          <cell r="H500" t="str">
            <v>12cm</v>
          </cell>
          <cell r="I500"/>
          <cell r="J500">
            <v>21.6</v>
          </cell>
          <cell r="K500">
            <v>22.5</v>
          </cell>
          <cell r="L500">
            <v>18.600000000000001</v>
          </cell>
          <cell r="M500">
            <v>2.8000000000000003</v>
          </cell>
          <cell r="N500">
            <v>21.200000000000003</v>
          </cell>
          <cell r="O500">
            <v>-19.100000000000001</v>
          </cell>
        </row>
        <row r="501">
          <cell r="B501"/>
          <cell r="C501"/>
          <cell r="D501"/>
          <cell r="E501"/>
          <cell r="F501"/>
          <cell r="G501"/>
          <cell r="H501"/>
          <cell r="I501"/>
        </row>
        <row r="502">
          <cell r="A502" t="str">
            <v>FP-527</v>
          </cell>
          <cell r="B502" t="str">
            <v>PREMIUM</v>
          </cell>
          <cell r="C502" t="str">
            <v>Begonia 12</v>
          </cell>
          <cell r="D502" t="str">
            <v>Criss Cross™ (Masonia Mountain/Rock)</v>
          </cell>
          <cell r="E502" t="str">
            <v>Available</v>
          </cell>
          <cell r="F502" t="str">
            <v>Begonia Criss Cross™ (Masonia Mountain/Rock) - 12</v>
          </cell>
          <cell r="G502">
            <v>12</v>
          </cell>
          <cell r="H502" t="str">
            <v>12cm</v>
          </cell>
          <cell r="I502" t="str">
            <v>PREMIUM</v>
          </cell>
          <cell r="J502">
            <v>-0.30000000000000004</v>
          </cell>
          <cell r="K502">
            <v>0.5</v>
          </cell>
          <cell r="L502">
            <v>0.5</v>
          </cell>
          <cell r="M502">
            <v>0.5</v>
          </cell>
          <cell r="N502">
            <v>0</v>
          </cell>
          <cell r="O502">
            <v>0</v>
          </cell>
        </row>
        <row r="503">
          <cell r="A503" t="str">
            <v>FP-527</v>
          </cell>
          <cell r="B503" t="str">
            <v>PREMIUM</v>
          </cell>
          <cell r="C503" t="str">
            <v>Begonia 12</v>
          </cell>
          <cell r="D503" t="str">
            <v>Criss Cross™ (Masonia Mountain/Rock)</v>
          </cell>
          <cell r="E503" t="str">
            <v>Available</v>
          </cell>
          <cell r="F503" t="str">
            <v>Begonia Criss Cross™ (Masonia Mountain/Rock) - 12</v>
          </cell>
          <cell r="G503">
            <v>12</v>
          </cell>
          <cell r="H503" t="str">
            <v>12cm</v>
          </cell>
          <cell r="I503" t="str">
            <v>PREMIUM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 t="str">
            <v>FP-527</v>
          </cell>
          <cell r="C504"/>
          <cell r="D504"/>
          <cell r="E504"/>
          <cell r="F504" t="str">
            <v>Begonia Criss Cross™ (Masonia Mountain/Rock) - 12 - Balance</v>
          </cell>
          <cell r="G504">
            <v>12</v>
          </cell>
          <cell r="H504" t="str">
            <v>12cm</v>
          </cell>
          <cell r="I504"/>
          <cell r="J504">
            <v>-0.30000000000000004</v>
          </cell>
          <cell r="K504">
            <v>0.5</v>
          </cell>
          <cell r="L504">
            <v>0.5</v>
          </cell>
          <cell r="M504">
            <v>0.5</v>
          </cell>
          <cell r="N504">
            <v>0</v>
          </cell>
          <cell r="O504">
            <v>0</v>
          </cell>
        </row>
        <row r="505">
          <cell r="B505"/>
          <cell r="C505"/>
          <cell r="D505"/>
          <cell r="E505"/>
          <cell r="F505"/>
          <cell r="G505"/>
          <cell r="H505"/>
          <cell r="I505"/>
        </row>
        <row r="506">
          <cell r="A506" t="str">
            <v>FP-1213</v>
          </cell>
          <cell r="B506" t="str">
            <v>PREMIUM</v>
          </cell>
          <cell r="C506" t="str">
            <v>Begonia 12</v>
          </cell>
          <cell r="D506" t="str">
            <v>Crystalline Sparkle™ (Masoniana Jungle)</v>
          </cell>
          <cell r="E506" t="str">
            <v>Available</v>
          </cell>
          <cell r="F506" t="str">
            <v>Begonia Crystalline Sparkle™ (Masoniana Jungle) - 12</v>
          </cell>
          <cell r="G506">
            <v>12</v>
          </cell>
          <cell r="H506" t="str">
            <v>12cm</v>
          </cell>
          <cell r="I506" t="str">
            <v>PREMIUM</v>
          </cell>
          <cell r="J506">
            <v>2</v>
          </cell>
          <cell r="K506">
            <v>2</v>
          </cell>
          <cell r="L506">
            <v>2</v>
          </cell>
          <cell r="M506">
            <v>3.5</v>
          </cell>
          <cell r="N506">
            <v>5.5</v>
          </cell>
          <cell r="O506">
            <v>7.5</v>
          </cell>
        </row>
        <row r="507">
          <cell r="A507" t="str">
            <v>FP-1213</v>
          </cell>
          <cell r="B507" t="str">
            <v>PREMIUM</v>
          </cell>
          <cell r="C507" t="str">
            <v>Begonia 12</v>
          </cell>
          <cell r="D507" t="str">
            <v>Crystalline Sparkle™ (Masoniana Jungle)</v>
          </cell>
          <cell r="E507" t="str">
            <v>Available</v>
          </cell>
          <cell r="F507" t="str">
            <v>Begonia Crystalline Sparkle™ (Masoniana Jungle) - 12</v>
          </cell>
          <cell r="G507">
            <v>12</v>
          </cell>
          <cell r="H507" t="str">
            <v>12cm</v>
          </cell>
          <cell r="I507" t="str">
            <v>PREMIUM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A508" t="str">
            <v>FP-1213</v>
          </cell>
          <cell r="C508"/>
          <cell r="D508"/>
          <cell r="E508"/>
          <cell r="F508" t="str">
            <v>Begonia Crystalline Sparkle™ (Masoniana Jungle) - 12 - Balance</v>
          </cell>
          <cell r="G508">
            <v>12</v>
          </cell>
          <cell r="H508" t="str">
            <v>12cm</v>
          </cell>
          <cell r="I508"/>
          <cell r="J508">
            <v>2</v>
          </cell>
          <cell r="K508">
            <v>2</v>
          </cell>
          <cell r="L508">
            <v>2</v>
          </cell>
          <cell r="M508">
            <v>3.5</v>
          </cell>
          <cell r="N508">
            <v>5.5</v>
          </cell>
          <cell r="O508">
            <v>7.5</v>
          </cell>
        </row>
        <row r="509">
          <cell r="C509"/>
          <cell r="D509"/>
          <cell r="E509"/>
          <cell r="F509"/>
          <cell r="G509"/>
          <cell r="H509"/>
          <cell r="I509"/>
        </row>
        <row r="510">
          <cell r="A510" t="str">
            <v>FP-082</v>
          </cell>
          <cell r="B510" t="str">
            <v>PREMIUM</v>
          </cell>
          <cell r="C510" t="str">
            <v>Calathea 12</v>
          </cell>
          <cell r="D510" t="str">
            <v>Elger grass</v>
          </cell>
          <cell r="E510" t="str">
            <v>Available</v>
          </cell>
          <cell r="F510" t="str">
            <v>Calathea Elger grass - 12</v>
          </cell>
          <cell r="G510">
            <v>12</v>
          </cell>
          <cell r="H510" t="str">
            <v>12cm</v>
          </cell>
          <cell r="I510" t="str">
            <v>PREMIUM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A511" t="str">
            <v>FP-082</v>
          </cell>
          <cell r="B511" t="str">
            <v>PREMIUM</v>
          </cell>
          <cell r="C511" t="str">
            <v>Calathea 12</v>
          </cell>
          <cell r="D511" t="str">
            <v>Elger grass</v>
          </cell>
          <cell r="E511" t="str">
            <v>Available</v>
          </cell>
          <cell r="F511" t="str">
            <v>Calathea Elger grass - 12</v>
          </cell>
          <cell r="G511">
            <v>12</v>
          </cell>
          <cell r="H511" t="str">
            <v>12cm</v>
          </cell>
          <cell r="I511" t="str">
            <v>PREMIUM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 t="str">
            <v>FP-082</v>
          </cell>
          <cell r="C512"/>
          <cell r="D512"/>
          <cell r="E512"/>
          <cell r="F512" t="str">
            <v>Calathea Elger grass - 12 - Balance</v>
          </cell>
          <cell r="G512">
            <v>12</v>
          </cell>
          <cell r="H512" t="str">
            <v>12cm</v>
          </cell>
          <cell r="I512"/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C513"/>
          <cell r="D513"/>
          <cell r="E513"/>
          <cell r="F513"/>
          <cell r="G513"/>
          <cell r="H513"/>
          <cell r="I513"/>
        </row>
        <row r="514">
          <cell r="A514" t="str">
            <v>FP-085</v>
          </cell>
          <cell r="B514" t="str">
            <v>PREMIUM</v>
          </cell>
          <cell r="C514" t="str">
            <v>Calathea 12</v>
          </cell>
          <cell r="D514" t="str">
            <v>Freddie</v>
          </cell>
          <cell r="E514" t="str">
            <v>Available</v>
          </cell>
          <cell r="F514" t="str">
            <v>Calathea Freddie - 12</v>
          </cell>
          <cell r="G514">
            <v>12</v>
          </cell>
          <cell r="H514" t="str">
            <v>12cm</v>
          </cell>
          <cell r="I514" t="str">
            <v>PREMIUM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 t="str">
            <v>FP-085</v>
          </cell>
          <cell r="B515" t="str">
            <v>PREMIUM</v>
          </cell>
          <cell r="C515" t="str">
            <v>Calathea 12</v>
          </cell>
          <cell r="D515" t="str">
            <v>Freddie</v>
          </cell>
          <cell r="E515" t="str">
            <v>Available</v>
          </cell>
          <cell r="F515" t="str">
            <v>Calathea Freddie - 12</v>
          </cell>
          <cell r="G515">
            <v>12</v>
          </cell>
          <cell r="H515" t="str">
            <v>12cm</v>
          </cell>
          <cell r="I515" t="str">
            <v>PREMIUM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 t="str">
            <v>FP-085</v>
          </cell>
          <cell r="C516"/>
          <cell r="D516"/>
          <cell r="E516"/>
          <cell r="F516" t="str">
            <v>Calathea Freddie - 12 - Balance</v>
          </cell>
          <cell r="G516">
            <v>12</v>
          </cell>
          <cell r="H516" t="str">
            <v>12cm</v>
          </cell>
          <cell r="I516"/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C517"/>
          <cell r="D517"/>
          <cell r="E517"/>
          <cell r="F517"/>
          <cell r="G517"/>
          <cell r="H517"/>
          <cell r="I517"/>
        </row>
        <row r="518">
          <cell r="A518" t="str">
            <v>FP-088</v>
          </cell>
          <cell r="B518" t="str">
            <v>PREMIUM</v>
          </cell>
          <cell r="C518" t="str">
            <v>Calathea 12</v>
          </cell>
          <cell r="D518" t="str">
            <v>Insignis  (lancifolia)</v>
          </cell>
          <cell r="E518" t="str">
            <v>Available</v>
          </cell>
          <cell r="F518" t="str">
            <v>Calathea Insignis™  (lancifolia) - 12</v>
          </cell>
          <cell r="G518">
            <v>12</v>
          </cell>
          <cell r="H518" t="str">
            <v>12cm</v>
          </cell>
          <cell r="I518" t="str">
            <v>PREMIUM</v>
          </cell>
          <cell r="J518">
            <v>5.5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 t="str">
            <v>FP-088</v>
          </cell>
          <cell r="B519" t="str">
            <v>PREMIUM</v>
          </cell>
          <cell r="C519" t="str">
            <v>Calathea 12</v>
          </cell>
          <cell r="D519" t="str">
            <v>Insignis  (lancifolia)</v>
          </cell>
          <cell r="E519" t="str">
            <v>Available</v>
          </cell>
          <cell r="F519" t="str">
            <v>Calathea Insignis™  (lancifolia) - 12</v>
          </cell>
          <cell r="G519">
            <v>12</v>
          </cell>
          <cell r="H519" t="str">
            <v>12cm</v>
          </cell>
          <cell r="I519" t="str">
            <v>PREMIUM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FP-088</v>
          </cell>
          <cell r="C520"/>
          <cell r="D520"/>
          <cell r="E520"/>
          <cell r="F520" t="str">
            <v>Calathea Insignis™  (lancifolia) - 12 - Balance</v>
          </cell>
          <cell r="G520">
            <v>12</v>
          </cell>
          <cell r="H520" t="str">
            <v>12cm</v>
          </cell>
          <cell r="I520"/>
          <cell r="J520">
            <v>5.5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F521"/>
          <cell r="G521"/>
          <cell r="H521"/>
          <cell r="I521"/>
        </row>
        <row r="522">
          <cell r="A522" t="str">
            <v>FP-738</v>
          </cell>
          <cell r="B522" t="str">
            <v>PREMIUM</v>
          </cell>
          <cell r="C522" t="str">
            <v>Calathea 12</v>
          </cell>
          <cell r="D522" t="str">
            <v>Lancelot™ (Wave Star)</v>
          </cell>
          <cell r="E522" t="str">
            <v>Available</v>
          </cell>
          <cell r="F522" t="str">
            <v>Calathea Lancelot™ (Wave Star) - 12</v>
          </cell>
          <cell r="G522">
            <v>12</v>
          </cell>
          <cell r="H522" t="str">
            <v>12cm</v>
          </cell>
          <cell r="I522" t="str">
            <v>PREMIUM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 t="str">
            <v>FP-738</v>
          </cell>
          <cell r="B523" t="str">
            <v>PREMIUM</v>
          </cell>
          <cell r="C523" t="str">
            <v>Calathea 12</v>
          </cell>
          <cell r="D523" t="str">
            <v>Lancelot™ (Wave Star)</v>
          </cell>
          <cell r="E523" t="str">
            <v>Available</v>
          </cell>
          <cell r="F523" t="str">
            <v>Calathea Lancelot™ (Wave Star) - 12</v>
          </cell>
          <cell r="G523">
            <v>12</v>
          </cell>
          <cell r="H523" t="str">
            <v>12cm</v>
          </cell>
          <cell r="I523" t="str">
            <v>PREMIUM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 t="str">
            <v>FP-738</v>
          </cell>
          <cell r="C524"/>
          <cell r="D524"/>
          <cell r="E524"/>
          <cell r="F524" t="str">
            <v>Calathea Lancelot™ (Wave Star) - 12 - Balance</v>
          </cell>
          <cell r="G524">
            <v>12</v>
          </cell>
          <cell r="H524" t="str">
            <v>12cm</v>
          </cell>
          <cell r="I524"/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C525"/>
          <cell r="D525"/>
          <cell r="E525"/>
          <cell r="F525"/>
          <cell r="G525"/>
          <cell r="H525"/>
          <cell r="I525"/>
        </row>
        <row r="526">
          <cell r="A526" t="str">
            <v>FP-737</v>
          </cell>
          <cell r="B526" t="str">
            <v>PREMIUM</v>
          </cell>
          <cell r="C526" t="str">
            <v>Calathea 12</v>
          </cell>
          <cell r="D526" t="str">
            <v xml:space="preserve">Like a Prayer™ (Marion) </v>
          </cell>
          <cell r="E526" t="str">
            <v>Available</v>
          </cell>
          <cell r="F526" t="str">
            <v>Calathea Like a Prayer™ (Marion) - 12</v>
          </cell>
          <cell r="G526">
            <v>12</v>
          </cell>
          <cell r="H526" t="str">
            <v>12cm</v>
          </cell>
          <cell r="I526" t="str">
            <v>PREMIUM</v>
          </cell>
          <cell r="J526">
            <v>11</v>
          </cell>
          <cell r="K526">
            <v>9.5</v>
          </cell>
          <cell r="L526">
            <v>3.6</v>
          </cell>
          <cell r="M526">
            <v>4.5</v>
          </cell>
          <cell r="N526">
            <v>4.5</v>
          </cell>
          <cell r="O526">
            <v>0.5</v>
          </cell>
        </row>
        <row r="527">
          <cell r="A527" t="str">
            <v>FP-737</v>
          </cell>
          <cell r="B527" t="str">
            <v>PREMIUM</v>
          </cell>
          <cell r="C527" t="str">
            <v>Calathea 12</v>
          </cell>
          <cell r="D527" t="str">
            <v xml:space="preserve">Like a Prayer™ (Marion) </v>
          </cell>
          <cell r="E527" t="str">
            <v>Available</v>
          </cell>
          <cell r="F527" t="str">
            <v>Calathea Like a Prayer™ (Marion) - 12</v>
          </cell>
          <cell r="G527">
            <v>12</v>
          </cell>
          <cell r="H527" t="str">
            <v>12cm</v>
          </cell>
          <cell r="I527" t="str">
            <v>PREMIUM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FP-737</v>
          </cell>
          <cell r="C528"/>
          <cell r="D528"/>
          <cell r="E528"/>
          <cell r="F528" t="str">
            <v>Calathea Like a Prayer™ (Marion) - 12 - Balance</v>
          </cell>
          <cell r="G528">
            <v>12</v>
          </cell>
          <cell r="H528" t="str">
            <v>12cm</v>
          </cell>
          <cell r="I528"/>
          <cell r="J528">
            <v>11</v>
          </cell>
          <cell r="K528">
            <v>9.5</v>
          </cell>
          <cell r="L528">
            <v>3.6</v>
          </cell>
          <cell r="M528">
            <v>4.5</v>
          </cell>
          <cell r="N528">
            <v>4.5</v>
          </cell>
          <cell r="O528">
            <v>0.5</v>
          </cell>
        </row>
        <row r="529">
          <cell r="B529"/>
          <cell r="C529"/>
          <cell r="D529"/>
          <cell r="E529"/>
          <cell r="F529"/>
          <cell r="G529"/>
          <cell r="H529"/>
          <cell r="I529"/>
        </row>
        <row r="530">
          <cell r="A530" t="str">
            <v>FP-091</v>
          </cell>
          <cell r="B530" t="str">
            <v>PREMIUM</v>
          </cell>
          <cell r="C530" t="str">
            <v>Calathea 12</v>
          </cell>
          <cell r="D530" t="str">
            <v>Makoyona</v>
          </cell>
          <cell r="E530" t="str">
            <v>Available</v>
          </cell>
          <cell r="F530" t="str">
            <v>Calathea Makoyona - 12</v>
          </cell>
          <cell r="G530">
            <v>12</v>
          </cell>
          <cell r="H530" t="str">
            <v>12cm</v>
          </cell>
          <cell r="I530" t="str">
            <v>PREMIUM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</row>
        <row r="531">
          <cell r="A531" t="str">
            <v>FP-091</v>
          </cell>
          <cell r="B531" t="str">
            <v>PREMIUM</v>
          </cell>
          <cell r="C531" t="str">
            <v>Calathea 12</v>
          </cell>
          <cell r="D531" t="str">
            <v>Makoyona</v>
          </cell>
          <cell r="E531" t="str">
            <v>Available</v>
          </cell>
          <cell r="F531" t="str">
            <v>Calathea Makoyona - 12</v>
          </cell>
          <cell r="G531">
            <v>12</v>
          </cell>
          <cell r="H531" t="str">
            <v>12cm</v>
          </cell>
          <cell r="I531" t="str">
            <v>PREMIUM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 t="str">
            <v>FP-091</v>
          </cell>
          <cell r="C532"/>
          <cell r="D532"/>
          <cell r="E532"/>
          <cell r="F532" t="str">
            <v>Calathea Makoyona - 12 - Balance</v>
          </cell>
          <cell r="G532">
            <v>12</v>
          </cell>
          <cell r="H532" t="str">
            <v>12cm</v>
          </cell>
          <cell r="I532"/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C533"/>
          <cell r="D533"/>
          <cell r="E533"/>
          <cell r="F533"/>
          <cell r="G533"/>
          <cell r="H533"/>
          <cell r="I533"/>
        </row>
        <row r="534">
          <cell r="A534" t="str">
            <v>FP-094</v>
          </cell>
          <cell r="B534" t="str">
            <v>PREMIUM</v>
          </cell>
          <cell r="C534" t="str">
            <v>Calathea 12</v>
          </cell>
          <cell r="D534" t="str">
            <v>Medallion</v>
          </cell>
          <cell r="E534" t="str">
            <v>Available</v>
          </cell>
          <cell r="F534" t="str">
            <v>Calathea Medallion - 12</v>
          </cell>
          <cell r="G534">
            <v>12</v>
          </cell>
          <cell r="H534" t="str">
            <v>12cm</v>
          </cell>
          <cell r="I534" t="str">
            <v>PREMIUM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 t="str">
            <v>FP-094</v>
          </cell>
          <cell r="B535" t="str">
            <v>PREMIUM</v>
          </cell>
          <cell r="C535" t="str">
            <v>Calathea 12</v>
          </cell>
          <cell r="D535" t="str">
            <v>Medallion</v>
          </cell>
          <cell r="E535" t="str">
            <v>Available</v>
          </cell>
          <cell r="F535" t="str">
            <v>Calathea Medallion - 12</v>
          </cell>
          <cell r="G535">
            <v>12</v>
          </cell>
          <cell r="H535" t="str">
            <v>12cm</v>
          </cell>
          <cell r="I535" t="str">
            <v>PREMIUM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A536" t="str">
            <v>FP-094</v>
          </cell>
          <cell r="C536"/>
          <cell r="D536"/>
          <cell r="E536"/>
          <cell r="F536" t="str">
            <v>Calathea Medallion - 12 - Balance</v>
          </cell>
          <cell r="G536">
            <v>12</v>
          </cell>
          <cell r="H536" t="str">
            <v>12cm</v>
          </cell>
          <cell r="I536"/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C537"/>
          <cell r="D537"/>
          <cell r="E537"/>
          <cell r="F537"/>
          <cell r="G537"/>
          <cell r="H537"/>
          <cell r="I537"/>
        </row>
        <row r="538">
          <cell r="A538" t="str">
            <v>FP-098</v>
          </cell>
          <cell r="B538" t="str">
            <v>PREMIUM</v>
          </cell>
          <cell r="C538" t="str">
            <v>Calathea 12</v>
          </cell>
          <cell r="D538" t="str">
            <v>Orbifolia</v>
          </cell>
          <cell r="E538" t="str">
            <v>Available</v>
          </cell>
          <cell r="F538" t="str">
            <v>Calathea Orbifolia - 12</v>
          </cell>
          <cell r="G538">
            <v>12</v>
          </cell>
          <cell r="H538" t="str">
            <v>12cm</v>
          </cell>
          <cell r="I538" t="str">
            <v>PREMIUM</v>
          </cell>
          <cell r="J538">
            <v>1.6</v>
          </cell>
          <cell r="K538">
            <v>2.5</v>
          </cell>
          <cell r="L538">
            <v>3</v>
          </cell>
          <cell r="M538">
            <v>0</v>
          </cell>
          <cell r="N538">
            <v>0</v>
          </cell>
          <cell r="O538">
            <v>0</v>
          </cell>
        </row>
        <row r="539">
          <cell r="A539" t="str">
            <v>FP-098</v>
          </cell>
          <cell r="B539" t="str">
            <v>PREMIUM</v>
          </cell>
          <cell r="C539" t="str">
            <v>Calathea 12</v>
          </cell>
          <cell r="D539" t="str">
            <v>Orbifolia</v>
          </cell>
          <cell r="E539" t="str">
            <v>Available</v>
          </cell>
          <cell r="F539" t="str">
            <v>Calathea Orbifolia - 12</v>
          </cell>
          <cell r="G539">
            <v>12</v>
          </cell>
          <cell r="H539" t="str">
            <v>12cm</v>
          </cell>
          <cell r="I539" t="str">
            <v>PREMIUM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A540" t="str">
            <v>FP-098</v>
          </cell>
          <cell r="C540"/>
          <cell r="D540"/>
          <cell r="E540"/>
          <cell r="F540" t="str">
            <v>Calathea Orbifolia - 12 - Balance</v>
          </cell>
          <cell r="G540">
            <v>12</v>
          </cell>
          <cell r="H540" t="str">
            <v>12cm</v>
          </cell>
          <cell r="I540"/>
          <cell r="J540">
            <v>1.6</v>
          </cell>
          <cell r="K540">
            <v>2.5</v>
          </cell>
          <cell r="L540">
            <v>3</v>
          </cell>
          <cell r="M540">
            <v>0</v>
          </cell>
          <cell r="N540">
            <v>0</v>
          </cell>
          <cell r="O540">
            <v>0</v>
          </cell>
        </row>
        <row r="541">
          <cell r="C541"/>
          <cell r="D541"/>
          <cell r="E541"/>
          <cell r="F541"/>
          <cell r="G541"/>
          <cell r="H541"/>
          <cell r="I541"/>
        </row>
        <row r="542">
          <cell r="A542" t="str">
            <v>FP-100</v>
          </cell>
          <cell r="B542" t="str">
            <v>PREMIUM</v>
          </cell>
          <cell r="C542" t="str">
            <v>Calathea 12</v>
          </cell>
          <cell r="D542" t="str">
            <v>Ornata Beauty Star</v>
          </cell>
          <cell r="E542" t="str">
            <v>Available</v>
          </cell>
          <cell r="F542" t="str">
            <v>Calathea Ornata Beauty Star - 12</v>
          </cell>
          <cell r="G542">
            <v>12</v>
          </cell>
          <cell r="H542" t="str">
            <v>12cm</v>
          </cell>
          <cell r="I542" t="str">
            <v>PREMIUM</v>
          </cell>
          <cell r="J542">
            <v>13</v>
          </cell>
          <cell r="K542">
            <v>15</v>
          </cell>
          <cell r="L542">
            <v>9.1</v>
          </cell>
          <cell r="M542">
            <v>12.5</v>
          </cell>
          <cell r="N542">
            <v>22</v>
          </cell>
          <cell r="O542">
            <v>4.2</v>
          </cell>
        </row>
        <row r="543">
          <cell r="A543" t="str">
            <v>FP-100</v>
          </cell>
          <cell r="B543" t="str">
            <v>PREMIUM</v>
          </cell>
          <cell r="C543" t="str">
            <v>Calathea 12</v>
          </cell>
          <cell r="D543" t="str">
            <v>Ornata Beauty Star</v>
          </cell>
          <cell r="E543" t="str">
            <v>Available</v>
          </cell>
          <cell r="F543" t="str">
            <v>Calathea Ornata Beauty Star - 12</v>
          </cell>
          <cell r="G543">
            <v>12</v>
          </cell>
          <cell r="H543" t="str">
            <v>12cm</v>
          </cell>
          <cell r="I543" t="str">
            <v>PREMIUM</v>
          </cell>
          <cell r="J543">
            <v>0</v>
          </cell>
          <cell r="K543">
            <v>2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A544" t="str">
            <v>FP-100</v>
          </cell>
          <cell r="C544"/>
          <cell r="D544"/>
          <cell r="E544"/>
          <cell r="F544" t="str">
            <v>Calathea Ornata Beauty Star - 12 - Balance</v>
          </cell>
          <cell r="G544">
            <v>12</v>
          </cell>
          <cell r="H544" t="str">
            <v>12cm</v>
          </cell>
          <cell r="I544"/>
          <cell r="J544">
            <v>13</v>
          </cell>
          <cell r="K544">
            <v>13</v>
          </cell>
          <cell r="L544">
            <v>9.1</v>
          </cell>
          <cell r="M544">
            <v>12.5</v>
          </cell>
          <cell r="N544">
            <v>22</v>
          </cell>
          <cell r="O544">
            <v>4.2</v>
          </cell>
        </row>
        <row r="545">
          <cell r="C545"/>
          <cell r="D545"/>
          <cell r="E545"/>
          <cell r="F545"/>
          <cell r="G545"/>
          <cell r="H545"/>
          <cell r="I545"/>
        </row>
        <row r="546">
          <cell r="A546" t="str">
            <v>FP-101</v>
          </cell>
          <cell r="B546" t="str">
            <v>PREMIUM</v>
          </cell>
          <cell r="C546" t="str">
            <v>Calathea 12</v>
          </cell>
          <cell r="D546" t="str">
            <v>Ornata Sanderiana</v>
          </cell>
          <cell r="E546" t="str">
            <v>Available</v>
          </cell>
          <cell r="F546" t="str">
            <v>Calathea Ornata sanderiana - 12</v>
          </cell>
          <cell r="G546">
            <v>12</v>
          </cell>
          <cell r="H546" t="str">
            <v>12cm</v>
          </cell>
          <cell r="I546" t="str">
            <v>PREMIUM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 t="str">
            <v>FP-101</v>
          </cell>
          <cell r="B547" t="str">
            <v>PREMIUM</v>
          </cell>
          <cell r="C547" t="str">
            <v>Calathea 12</v>
          </cell>
          <cell r="D547" t="str">
            <v>Ornata Sanderiana</v>
          </cell>
          <cell r="E547" t="str">
            <v>Available</v>
          </cell>
          <cell r="F547" t="str">
            <v>Calathea Ornata sanderiana - 12</v>
          </cell>
          <cell r="G547">
            <v>12</v>
          </cell>
          <cell r="H547" t="str">
            <v>12cm</v>
          </cell>
          <cell r="I547" t="str">
            <v>PREMIUM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>FP-101</v>
          </cell>
          <cell r="C548"/>
          <cell r="D548"/>
          <cell r="E548"/>
          <cell r="F548" t="str">
            <v>Calathea Ornata sanderiana - 12 - Balance</v>
          </cell>
          <cell r="G548">
            <v>12</v>
          </cell>
          <cell r="H548" t="str">
            <v>12cm</v>
          </cell>
          <cell r="I548"/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C549"/>
          <cell r="D549"/>
          <cell r="E549"/>
          <cell r="F549"/>
          <cell r="G549"/>
          <cell r="H549"/>
          <cell r="I549"/>
        </row>
        <row r="550">
          <cell r="A550" t="str">
            <v>FP-106</v>
          </cell>
          <cell r="B550" t="str">
            <v>PREMIUM</v>
          </cell>
          <cell r="C550" t="str">
            <v>Calathea 12</v>
          </cell>
          <cell r="D550" t="str">
            <v>Rufibarba</v>
          </cell>
          <cell r="E550" t="str">
            <v>Available</v>
          </cell>
          <cell r="F550" t="str">
            <v>Calathea Rufibarba - 12</v>
          </cell>
          <cell r="G550">
            <v>12</v>
          </cell>
          <cell r="H550" t="str">
            <v>12cm</v>
          </cell>
          <cell r="I550" t="str">
            <v>PREMIUM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FP-106</v>
          </cell>
          <cell r="B551" t="str">
            <v>PREMIUM</v>
          </cell>
          <cell r="C551" t="str">
            <v>Calathea 12</v>
          </cell>
          <cell r="D551" t="str">
            <v>Rufibarba</v>
          </cell>
          <cell r="E551" t="str">
            <v>Available</v>
          </cell>
          <cell r="F551" t="str">
            <v>Calathea Rufibarba - 12</v>
          </cell>
          <cell r="G551">
            <v>12</v>
          </cell>
          <cell r="H551" t="str">
            <v>12cm</v>
          </cell>
          <cell r="I551" t="str">
            <v>PREMIUM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 t="str">
            <v>FP-106</v>
          </cell>
          <cell r="C552"/>
          <cell r="D552"/>
          <cell r="E552"/>
          <cell r="F552" t="str">
            <v>Calathea Rufibarba - 12 - Balance</v>
          </cell>
          <cell r="G552">
            <v>12</v>
          </cell>
          <cell r="H552" t="str">
            <v>12cm</v>
          </cell>
          <cell r="I552"/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C553"/>
          <cell r="D553"/>
          <cell r="E553"/>
          <cell r="F553"/>
          <cell r="G553"/>
          <cell r="H553"/>
          <cell r="I553"/>
        </row>
        <row r="554">
          <cell r="A554" t="str">
            <v>FP-096</v>
          </cell>
          <cell r="B554" t="str">
            <v>PREMIUM</v>
          </cell>
          <cell r="C554" t="str">
            <v>Calathea 12</v>
          </cell>
          <cell r="D554" t="str">
            <v>Thoreau™  (Misto)</v>
          </cell>
          <cell r="E554" t="str">
            <v>Available</v>
          </cell>
          <cell r="F554" t="str">
            <v>Calathea Thoreau™  (Misto) - 12</v>
          </cell>
          <cell r="G554">
            <v>12</v>
          </cell>
          <cell r="H554" t="str">
            <v>12cm</v>
          </cell>
          <cell r="I554" t="str">
            <v>PREMIUM</v>
          </cell>
          <cell r="J554">
            <v>7.5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A555" t="str">
            <v>FP-096</v>
          </cell>
          <cell r="B555" t="str">
            <v>PREMIUM</v>
          </cell>
          <cell r="C555" t="str">
            <v>Calathea 12</v>
          </cell>
          <cell r="D555" t="str">
            <v>Thoreau™  (Misto)</v>
          </cell>
          <cell r="E555" t="str">
            <v>Available</v>
          </cell>
          <cell r="F555" t="str">
            <v>Calathea Thoreau™  (Misto) - 12</v>
          </cell>
          <cell r="G555">
            <v>12</v>
          </cell>
          <cell r="H555" t="str">
            <v>12cm</v>
          </cell>
          <cell r="I555" t="str">
            <v>PREMIUM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 t="str">
            <v>FP-096</v>
          </cell>
          <cell r="C556"/>
          <cell r="D556"/>
          <cell r="E556"/>
          <cell r="F556" t="str">
            <v>Calathea Thoreau™  (Misto) - 12 - Balance</v>
          </cell>
          <cell r="G556">
            <v>12</v>
          </cell>
          <cell r="H556" t="str">
            <v>12cm</v>
          </cell>
          <cell r="I556"/>
          <cell r="J556">
            <v>7.5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C557"/>
          <cell r="D557"/>
          <cell r="E557"/>
          <cell r="F557"/>
          <cell r="G557"/>
          <cell r="H557"/>
          <cell r="I557"/>
        </row>
        <row r="558">
          <cell r="A558" t="str">
            <v>FP-707</v>
          </cell>
          <cell r="B558" t="str">
            <v>PREMIUM</v>
          </cell>
          <cell r="C558" t="str">
            <v>Calathea 12</v>
          </cell>
          <cell r="D558" t="str">
            <v>Xena™  (Tropistar)</v>
          </cell>
          <cell r="E558" t="str">
            <v>Available</v>
          </cell>
          <cell r="F558" t="str">
            <v>Calathea Xena™  (Tropistar) - 12</v>
          </cell>
          <cell r="G558">
            <v>12</v>
          </cell>
          <cell r="H558" t="str">
            <v>12cm</v>
          </cell>
          <cell r="I558" t="str">
            <v>PREMIUM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FP-707</v>
          </cell>
          <cell r="B559" t="str">
            <v>PREMIUM</v>
          </cell>
          <cell r="C559" t="str">
            <v>Calathea 12</v>
          </cell>
          <cell r="D559" t="str">
            <v>Xena™  (Tropistar)</v>
          </cell>
          <cell r="E559" t="str">
            <v>Available</v>
          </cell>
          <cell r="F559" t="str">
            <v>Calathea Xena™  (Tropistar) - 12</v>
          </cell>
          <cell r="G559">
            <v>12</v>
          </cell>
          <cell r="H559" t="str">
            <v>12cm</v>
          </cell>
          <cell r="I559" t="str">
            <v>PREMIUM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 t="str">
            <v>FP-707</v>
          </cell>
          <cell r="C560"/>
          <cell r="D560"/>
          <cell r="E560"/>
          <cell r="F560" t="str">
            <v>Calathea Xena™  (Tropistar) - 12 - Balance</v>
          </cell>
          <cell r="G560">
            <v>12</v>
          </cell>
          <cell r="H560" t="str">
            <v>12cm</v>
          </cell>
          <cell r="I560"/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C561"/>
          <cell r="D561"/>
          <cell r="E561"/>
          <cell r="F561"/>
          <cell r="G561"/>
          <cell r="H561"/>
          <cell r="I561"/>
        </row>
        <row r="562">
          <cell r="A562" t="str">
            <v>FP-706</v>
          </cell>
          <cell r="B562" t="str">
            <v>PREMIUM</v>
          </cell>
          <cell r="C562" t="str">
            <v>Ctenanthe 12</v>
          </cell>
          <cell r="D562" t="str">
            <v>Burle-marxii</v>
          </cell>
          <cell r="E562" t="str">
            <v>Available</v>
          </cell>
          <cell r="F562" t="str">
            <v>Ctenanthe Burle-marxii - 12</v>
          </cell>
          <cell r="G562">
            <v>12</v>
          </cell>
          <cell r="H562" t="str">
            <v>12cm</v>
          </cell>
          <cell r="I562" t="str">
            <v>PREMIUM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>FP-706</v>
          </cell>
          <cell r="B563" t="str">
            <v>PREMIUM</v>
          </cell>
          <cell r="C563" t="str">
            <v>Ctenanthe 12</v>
          </cell>
          <cell r="D563" t="str">
            <v>Burle-marxii</v>
          </cell>
          <cell r="E563" t="str">
            <v>Available</v>
          </cell>
          <cell r="F563" t="str">
            <v>Ctenanthe Burle-marxii - 12</v>
          </cell>
          <cell r="G563">
            <v>12</v>
          </cell>
          <cell r="H563" t="str">
            <v>12cm</v>
          </cell>
          <cell r="I563" t="str">
            <v>PREMIUM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 t="str">
            <v>FP-706</v>
          </cell>
          <cell r="C564"/>
          <cell r="D564"/>
          <cell r="E564"/>
          <cell r="F564" t="str">
            <v>Ctenanthe Burle-marxii - 12 - Balance</v>
          </cell>
          <cell r="G564">
            <v>12</v>
          </cell>
          <cell r="H564" t="str">
            <v>12cm</v>
          </cell>
          <cell r="I564"/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C565"/>
          <cell r="D565"/>
          <cell r="E565"/>
          <cell r="F565"/>
          <cell r="G565"/>
          <cell r="H565"/>
          <cell r="I565"/>
        </row>
        <row r="566">
          <cell r="A566" t="str">
            <v>FP-123</v>
          </cell>
          <cell r="B566" t="str">
            <v>PREMIUM</v>
          </cell>
          <cell r="C566" t="str">
            <v>Ctenanthe 12</v>
          </cell>
          <cell r="D566" t="str">
            <v>Burle-marxii Amagris (Amabilis)</v>
          </cell>
          <cell r="E566" t="str">
            <v>Available</v>
          </cell>
          <cell r="F566" t="str">
            <v>Ctenanthe Burle-marxii Amagris - 12</v>
          </cell>
          <cell r="G566">
            <v>12</v>
          </cell>
          <cell r="H566" t="str">
            <v>12cm</v>
          </cell>
          <cell r="I566" t="str">
            <v>PREMIUM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FP-123</v>
          </cell>
          <cell r="B567" t="str">
            <v>PREMIUM</v>
          </cell>
          <cell r="C567" t="str">
            <v>Ctenanthe 12</v>
          </cell>
          <cell r="D567" t="str">
            <v>Burle-marxii Amagris (Amabilis)</v>
          </cell>
          <cell r="E567" t="str">
            <v>Available</v>
          </cell>
          <cell r="F567" t="str">
            <v>Ctenanthe Burle-marxii Amagris - 12</v>
          </cell>
          <cell r="G567">
            <v>12</v>
          </cell>
          <cell r="H567" t="str">
            <v>12cm</v>
          </cell>
          <cell r="I567" t="str">
            <v>PREMIUM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 t="str">
            <v>FP-123</v>
          </cell>
          <cell r="C568"/>
          <cell r="D568"/>
          <cell r="E568"/>
          <cell r="F568" t="str">
            <v>Ctenanthe Burle-marxii Amagris - 12 - Balance</v>
          </cell>
          <cell r="G568">
            <v>12</v>
          </cell>
          <cell r="H568" t="str">
            <v>12cm</v>
          </cell>
          <cell r="I568"/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C569"/>
          <cell r="D569"/>
          <cell r="E569"/>
          <cell r="F569"/>
          <cell r="G569"/>
          <cell r="H569"/>
          <cell r="I569"/>
        </row>
        <row r="570">
          <cell r="A570" t="str">
            <v>FP-424</v>
          </cell>
          <cell r="B570" t="str">
            <v>PREMIUM</v>
          </cell>
          <cell r="C570" t="str">
            <v>Ctenanthe 12</v>
          </cell>
          <cell r="D570" t="str">
            <v xml:space="preserve">Neverland (Golden Mosaic) </v>
          </cell>
          <cell r="E570" t="str">
            <v>Available</v>
          </cell>
          <cell r="F570" t="str">
            <v>Ctenanthe Neverland (Golden Mosaic) - 12</v>
          </cell>
          <cell r="G570">
            <v>12</v>
          </cell>
          <cell r="H570" t="str">
            <v>12cm</v>
          </cell>
          <cell r="I570" t="str">
            <v>PREMIUM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 t="str">
            <v>FP-424</v>
          </cell>
          <cell r="B571" t="str">
            <v>PREMIUM</v>
          </cell>
          <cell r="C571" t="str">
            <v>Ctenanthe 12</v>
          </cell>
          <cell r="D571" t="str">
            <v xml:space="preserve">Neverland (Golden Mosaic) </v>
          </cell>
          <cell r="E571" t="str">
            <v>Available</v>
          </cell>
          <cell r="F571" t="str">
            <v>Ctenanthe Neverland (Golden Mosaic) - 12</v>
          </cell>
          <cell r="G571">
            <v>12</v>
          </cell>
          <cell r="H571" t="str">
            <v>12cm</v>
          </cell>
          <cell r="I571" t="str">
            <v>PREMIUM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A572" t="str">
            <v>FP-424</v>
          </cell>
          <cell r="B572"/>
          <cell r="C572"/>
          <cell r="D572"/>
          <cell r="E572"/>
          <cell r="F572" t="str">
            <v>Ctenanthe Neverland (Golden Mosaic) - 12 - Balance</v>
          </cell>
          <cell r="G572">
            <v>12</v>
          </cell>
          <cell r="H572" t="str">
            <v>12cm</v>
          </cell>
          <cell r="I572"/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</row>
        <row r="574">
          <cell r="A574" t="str">
            <v>FP-918</v>
          </cell>
          <cell r="B574" t="str">
            <v>PREMIUM</v>
          </cell>
          <cell r="C574" t="str">
            <v>Ctenanthe 12</v>
          </cell>
          <cell r="D574" t="str">
            <v>Setosa Exotica</v>
          </cell>
          <cell r="E574" t="str">
            <v>Available</v>
          </cell>
          <cell r="F574" t="str">
            <v>Ctenanthe Setosa Exotica - 12</v>
          </cell>
          <cell r="G574">
            <v>12</v>
          </cell>
          <cell r="H574" t="str">
            <v>12cm</v>
          </cell>
          <cell r="I574" t="str">
            <v>PREMIUM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 t="str">
            <v>FP-918</v>
          </cell>
          <cell r="B575" t="str">
            <v>PREMIUM</v>
          </cell>
          <cell r="C575" t="str">
            <v>Ctenanthe 12</v>
          </cell>
          <cell r="D575" t="str">
            <v>Setosa Exotica</v>
          </cell>
          <cell r="E575" t="str">
            <v>Available</v>
          </cell>
          <cell r="F575" t="str">
            <v>Ctenanthe Setosa Exotica - 12</v>
          </cell>
          <cell r="G575">
            <v>12</v>
          </cell>
          <cell r="H575" t="str">
            <v>12cm</v>
          </cell>
          <cell r="I575" t="str">
            <v>PREMIUM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 t="str">
            <v>FP-918</v>
          </cell>
          <cell r="C576"/>
          <cell r="D576"/>
          <cell r="E576"/>
          <cell r="F576" t="str">
            <v>Ctenanthe Setosa Exotica - 12 - Balance</v>
          </cell>
          <cell r="G576">
            <v>12</v>
          </cell>
          <cell r="H576" t="str">
            <v>12cm</v>
          </cell>
          <cell r="I576"/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C577"/>
          <cell r="D577"/>
          <cell r="E577"/>
          <cell r="F577"/>
          <cell r="G577"/>
          <cell r="H577"/>
          <cell r="I577"/>
        </row>
        <row r="578">
          <cell r="A578" t="str">
            <v>FP-1183</v>
          </cell>
          <cell r="B578" t="str">
            <v>PREMIUM</v>
          </cell>
          <cell r="C578" t="str">
            <v>Ctenanthe 12</v>
          </cell>
          <cell r="D578" t="str">
            <v>Setosa Grey Star</v>
          </cell>
          <cell r="E578" t="str">
            <v>Available</v>
          </cell>
          <cell r="F578" t="str">
            <v>Ctenanthe Setosa Grey Star - 12</v>
          </cell>
          <cell r="G578">
            <v>12</v>
          </cell>
          <cell r="H578" t="str">
            <v>12cm</v>
          </cell>
          <cell r="I578" t="str">
            <v>PREMIUM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FP-1183</v>
          </cell>
          <cell r="B579" t="str">
            <v>PREMIUM</v>
          </cell>
          <cell r="C579" t="str">
            <v>Ctenanthe 12</v>
          </cell>
          <cell r="D579" t="str">
            <v>Setosa Grey Star</v>
          </cell>
          <cell r="E579" t="str">
            <v>Available</v>
          </cell>
          <cell r="F579" t="str">
            <v>Ctenanthe Setosa Grey Star - 12</v>
          </cell>
          <cell r="G579">
            <v>12</v>
          </cell>
          <cell r="H579" t="str">
            <v>12cm</v>
          </cell>
          <cell r="I579" t="str">
            <v>PREMIUM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 t="str">
            <v>FP-1183</v>
          </cell>
          <cell r="C580"/>
          <cell r="D580"/>
          <cell r="E580"/>
          <cell r="F580" t="str">
            <v>Ctenanthe Setosa Grey Star - 12 - Balance</v>
          </cell>
          <cell r="G580">
            <v>12</v>
          </cell>
          <cell r="H580" t="str">
            <v>12cm</v>
          </cell>
          <cell r="I580"/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/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</row>
        <row r="582">
          <cell r="A582" t="str">
            <v>FP-692</v>
          </cell>
          <cell r="B582" t="str">
            <v>PREMIUM</v>
          </cell>
          <cell r="C582" t="str">
            <v>Dracaena 12</v>
          </cell>
          <cell r="D582" t="str">
            <v>Silver Sea Monkey™ (Kanzi)</v>
          </cell>
          <cell r="E582" t="str">
            <v>Available</v>
          </cell>
          <cell r="F582" t="str">
            <v>Dracaena Silver Sea Monkey™ (Kanzi)-12</v>
          </cell>
          <cell r="G582">
            <v>12</v>
          </cell>
          <cell r="H582" t="str">
            <v>12cm</v>
          </cell>
          <cell r="I582" t="str">
            <v>PREMIUM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 t="str">
            <v>FP-692</v>
          </cell>
          <cell r="B583" t="str">
            <v>PREMIUM</v>
          </cell>
          <cell r="C583" t="str">
            <v>Dracaena 12</v>
          </cell>
          <cell r="D583" t="str">
            <v>Silver Sea Monkey™ (Kanzi)</v>
          </cell>
          <cell r="E583" t="str">
            <v>Available</v>
          </cell>
          <cell r="F583" t="str">
            <v>Dracaena Silver Sea Monkey™ (Kanzi)-12</v>
          </cell>
          <cell r="G583">
            <v>12</v>
          </cell>
          <cell r="H583" t="str">
            <v>12cm</v>
          </cell>
          <cell r="I583" t="str">
            <v>PREMIUM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 t="str">
            <v>FP-692</v>
          </cell>
          <cell r="C584"/>
          <cell r="D584"/>
          <cell r="E584"/>
          <cell r="F584" t="str">
            <v>Dracaena Silver Sea Monkey™ (Kanzi)-12 - Balance</v>
          </cell>
          <cell r="G584">
            <v>12</v>
          </cell>
          <cell r="H584" t="str">
            <v>12cm</v>
          </cell>
          <cell r="I584"/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/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</row>
        <row r="586">
          <cell r="A586" t="str">
            <v>FP-684</v>
          </cell>
          <cell r="B586" t="str">
            <v>PREMIUM</v>
          </cell>
          <cell r="C586" t="str">
            <v>Dracaena 12</v>
          </cell>
          <cell r="D586" t="str">
            <v>Stingray Star™ (Tornado)</v>
          </cell>
          <cell r="E586" t="str">
            <v>Available</v>
          </cell>
          <cell r="F586" t="str">
            <v>Dracaena Stingray Star™ (Tornado)-12</v>
          </cell>
          <cell r="G586">
            <v>12</v>
          </cell>
          <cell r="H586" t="str">
            <v>12cm</v>
          </cell>
          <cell r="I586" t="str">
            <v>PREMIUM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 t="str">
            <v>FP-684</v>
          </cell>
          <cell r="B587" t="str">
            <v>PREMIUM</v>
          </cell>
          <cell r="C587" t="str">
            <v>Dracaena 12</v>
          </cell>
          <cell r="D587" t="str">
            <v>Stingray Star™ (Tornado)</v>
          </cell>
          <cell r="E587" t="str">
            <v>Available</v>
          </cell>
          <cell r="F587" t="str">
            <v>Dracaena Stingray Star™ (Tornado)-12</v>
          </cell>
          <cell r="G587">
            <v>12</v>
          </cell>
          <cell r="H587" t="str">
            <v>12cm</v>
          </cell>
          <cell r="I587" t="str">
            <v>PREMIUM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FP-684</v>
          </cell>
          <cell r="C588"/>
          <cell r="D588"/>
          <cell r="E588"/>
          <cell r="F588" t="str">
            <v>Dracaena Stingray Star™ (Tornado)-12 - Balance</v>
          </cell>
          <cell r="G588">
            <v>12</v>
          </cell>
          <cell r="H588" t="str">
            <v>12cm</v>
          </cell>
          <cell r="I588"/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/>
          <cell r="D589"/>
          <cell r="E589"/>
          <cell r="F589"/>
          <cell r="G589"/>
          <cell r="H589"/>
          <cell r="I589"/>
        </row>
        <row r="590">
          <cell r="A590" t="str">
            <v>FP-687</v>
          </cell>
          <cell r="B590" t="str">
            <v>PREMIUM</v>
          </cell>
          <cell r="C590" t="str">
            <v>Dracaena 12</v>
          </cell>
          <cell r="D590" t="str">
            <v>Urban Urchin™ (Malaika)</v>
          </cell>
          <cell r="E590" t="str">
            <v>Available</v>
          </cell>
          <cell r="F590" t="str">
            <v>Dracaena Urban Urchin™ (Malaika)-12</v>
          </cell>
          <cell r="G590">
            <v>12</v>
          </cell>
          <cell r="H590" t="str">
            <v>12cm</v>
          </cell>
          <cell r="I590" t="str">
            <v>PREMIUM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FP-687</v>
          </cell>
          <cell r="B591" t="str">
            <v>PREMIUM</v>
          </cell>
          <cell r="C591" t="str">
            <v>Dracaena 12</v>
          </cell>
          <cell r="D591" t="str">
            <v>Urban Urchin™ (Malaika)</v>
          </cell>
          <cell r="E591" t="str">
            <v>Available</v>
          </cell>
          <cell r="F591" t="str">
            <v>Dracaena Urban Urchin™ (Malaika)-12</v>
          </cell>
          <cell r="G591">
            <v>12</v>
          </cell>
          <cell r="H591" t="str">
            <v>12cm</v>
          </cell>
          <cell r="I591" t="str">
            <v>PREMIUM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FP-687</v>
          </cell>
          <cell r="C592"/>
          <cell r="D592"/>
          <cell r="E592"/>
          <cell r="F592" t="str">
            <v>Dracaena Urban Urchin™ (Malaika)-12 - Balance</v>
          </cell>
          <cell r="G592">
            <v>12</v>
          </cell>
          <cell r="H592" t="str">
            <v>12cm</v>
          </cell>
          <cell r="I592"/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B593"/>
          <cell r="C593"/>
          <cell r="D593"/>
          <cell r="E593"/>
          <cell r="F593"/>
          <cell r="G593"/>
          <cell r="H593"/>
          <cell r="I593"/>
        </row>
        <row r="594">
          <cell r="A594" t="str">
            <v>FP-682</v>
          </cell>
          <cell r="B594" t="str">
            <v>PREMIUM</v>
          </cell>
          <cell r="C594" t="str">
            <v>Draceana 12</v>
          </cell>
          <cell r="D594" t="str">
            <v xml:space="preserve">Bananacle Lemon Surprise </v>
          </cell>
          <cell r="E594" t="str">
            <v>Available</v>
          </cell>
          <cell r="F594" t="str">
            <v xml:space="preserve"> Draceana Banacle Lemon Surprise- 12</v>
          </cell>
          <cell r="G594">
            <v>12</v>
          </cell>
          <cell r="H594" t="str">
            <v>12cm</v>
          </cell>
          <cell r="I594" t="str">
            <v>PREMIUM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 t="str">
            <v>FP-682</v>
          </cell>
          <cell r="B595" t="str">
            <v>PREMIUM</v>
          </cell>
          <cell r="C595" t="str">
            <v>Draceana 12</v>
          </cell>
          <cell r="D595" t="str">
            <v xml:space="preserve">Bananacle Lemon Surprise </v>
          </cell>
          <cell r="E595" t="str">
            <v>Available</v>
          </cell>
          <cell r="F595" t="str">
            <v xml:space="preserve"> Draceana Banacle Lemon Surprise- 12</v>
          </cell>
          <cell r="G595">
            <v>12</v>
          </cell>
          <cell r="H595" t="str">
            <v>12cm</v>
          </cell>
          <cell r="I595" t="str">
            <v>PREMIUM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 t="str">
            <v>FP-682</v>
          </cell>
          <cell r="C596"/>
          <cell r="D596"/>
          <cell r="E596"/>
          <cell r="F596" t="str">
            <v xml:space="preserve"> Draceana Banacle Lemon Surprise- 12 - Balance</v>
          </cell>
          <cell r="G596">
            <v>12</v>
          </cell>
          <cell r="H596" t="str">
            <v>12cm</v>
          </cell>
          <cell r="I596"/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B597"/>
          <cell r="C597"/>
          <cell r="D597"/>
          <cell r="E597"/>
          <cell r="F597"/>
          <cell r="G597"/>
          <cell r="H597"/>
          <cell r="I597"/>
        </row>
        <row r="598">
          <cell r="A598" t="str">
            <v>FP-2707</v>
          </cell>
          <cell r="B598" t="str">
            <v>PREMIUM</v>
          </cell>
          <cell r="C598" t="str">
            <v>Epipremnum 12</v>
          </cell>
          <cell r="D598" t="str">
            <v>Golden Glen™</v>
          </cell>
          <cell r="E598" t="str">
            <v>Available</v>
          </cell>
          <cell r="F598" t="str">
            <v>Epipremnum Golden Glen™ - 12 (Canopy)</v>
          </cell>
          <cell r="G598">
            <v>12</v>
          </cell>
          <cell r="H598" t="str">
            <v>12cm Canopy</v>
          </cell>
          <cell r="I598" t="str">
            <v>PREMIUM</v>
          </cell>
          <cell r="J598">
            <v>67.7</v>
          </cell>
          <cell r="K598">
            <v>27.6</v>
          </cell>
          <cell r="L598">
            <v>47.800000000000004</v>
          </cell>
          <cell r="M598">
            <v>35.200000000000003</v>
          </cell>
          <cell r="N598">
            <v>81</v>
          </cell>
          <cell r="O598">
            <v>-14.8</v>
          </cell>
        </row>
        <row r="599">
          <cell r="A599" t="str">
            <v>FP-2707</v>
          </cell>
          <cell r="B599" t="str">
            <v>PREMIUM</v>
          </cell>
          <cell r="C599" t="str">
            <v>Epipremnum 12</v>
          </cell>
          <cell r="D599" t="str">
            <v>Golden Glen™</v>
          </cell>
          <cell r="E599" t="str">
            <v>Available</v>
          </cell>
          <cell r="F599" t="str">
            <v>Epipremnum Golden Glen™ - 12 (Canopy)</v>
          </cell>
          <cell r="G599">
            <v>12</v>
          </cell>
          <cell r="H599" t="str">
            <v>12cm Canopy</v>
          </cell>
          <cell r="I599" t="str">
            <v>PREMIUM</v>
          </cell>
          <cell r="J599">
            <v>30</v>
          </cell>
          <cell r="K599">
            <v>6</v>
          </cell>
          <cell r="L599">
            <v>24</v>
          </cell>
          <cell r="M599">
            <v>0</v>
          </cell>
          <cell r="N599">
            <v>31</v>
          </cell>
          <cell r="O599">
            <v>0</v>
          </cell>
        </row>
        <row r="600">
          <cell r="A600" t="str">
            <v>FP-2707</v>
          </cell>
          <cell r="C600"/>
          <cell r="D600"/>
          <cell r="E600"/>
          <cell r="F600" t="str">
            <v>Epipremnum Golden Glen™ - 12 (Canopy) - Balance</v>
          </cell>
          <cell r="G600">
            <v>12</v>
          </cell>
          <cell r="H600" t="str">
            <v>12cm Canopy</v>
          </cell>
          <cell r="I600"/>
          <cell r="J600">
            <v>37.700000000000003</v>
          </cell>
          <cell r="K600">
            <v>21.6</v>
          </cell>
          <cell r="L600">
            <v>23.800000000000004</v>
          </cell>
          <cell r="M600">
            <v>35.200000000000003</v>
          </cell>
          <cell r="N600">
            <v>50</v>
          </cell>
          <cell r="O600">
            <v>-14.8</v>
          </cell>
        </row>
        <row r="601">
          <cell r="A601"/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</row>
        <row r="602">
          <cell r="A602" t="str">
            <v>FP-2745</v>
          </cell>
          <cell r="B602" t="str">
            <v>CLIMB-ITT™ PREMIUM</v>
          </cell>
          <cell r="C602" t="str">
            <v>Epipremnum 12</v>
          </cell>
          <cell r="D602" t="str">
            <v xml:space="preserve">Golden Glen™ on Climb-itt™ Pole </v>
          </cell>
          <cell r="E602" t="str">
            <v>Available</v>
          </cell>
          <cell r="F602" t="str">
            <v>Epipremnum Golden Glen™ on Climb-itt™ Pole - 12</v>
          </cell>
          <cell r="G602">
            <v>12</v>
          </cell>
          <cell r="H602" t="str">
            <v>12cm Climb-itt™</v>
          </cell>
          <cell r="I602" t="str">
            <v>CLIMB-ITT™ PREMIUM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 t="str">
            <v>FP-2745</v>
          </cell>
          <cell r="B603" t="str">
            <v>CLIMB-ITT™ PREMIUM</v>
          </cell>
          <cell r="C603" t="str">
            <v>Epipremnum 12</v>
          </cell>
          <cell r="D603" t="str">
            <v xml:space="preserve">Golden Glen™ on Climb-itt™ Pole </v>
          </cell>
          <cell r="E603" t="str">
            <v>Available</v>
          </cell>
          <cell r="F603" t="str">
            <v>Epipremnum Golden Glen™ on Climb-itt™ Pole - 12</v>
          </cell>
          <cell r="G603">
            <v>12</v>
          </cell>
          <cell r="H603" t="str">
            <v>12cm Climb-itt™</v>
          </cell>
          <cell r="I603" t="str">
            <v>CLIMB-ITT™ PREMIUM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FP-2745</v>
          </cell>
          <cell r="B604"/>
          <cell r="C604"/>
          <cell r="D604"/>
          <cell r="E604"/>
          <cell r="F604" t="str">
            <v>Epipremnum Golden Glen™ on Climb-itt™ Pole - 12 - Balance</v>
          </cell>
          <cell r="G604">
            <v>12</v>
          </cell>
          <cell r="H604" t="str">
            <v>12cm Climb-itt™</v>
          </cell>
          <cell r="I604"/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/>
          <cell r="C605"/>
          <cell r="D605"/>
          <cell r="E605"/>
          <cell r="F605"/>
          <cell r="G605"/>
          <cell r="H605"/>
          <cell r="I605"/>
        </row>
        <row r="606">
          <cell r="A606" t="str">
            <v>FP-2266</v>
          </cell>
          <cell r="B606" t="str">
            <v>PREMIUM</v>
          </cell>
          <cell r="C606" t="str">
            <v>Epipremnum 12</v>
          </cell>
          <cell r="D606" t="str">
            <v>Green Isle™</v>
          </cell>
          <cell r="E606" t="str">
            <v>Available</v>
          </cell>
          <cell r="F606" t="str">
            <v>Epipremnum Green Isle™ -12</v>
          </cell>
          <cell r="G606">
            <v>12</v>
          </cell>
          <cell r="H606" t="str">
            <v>12cm</v>
          </cell>
          <cell r="I606" t="str">
            <v>PREMIUM</v>
          </cell>
          <cell r="J606">
            <v>0.4</v>
          </cell>
          <cell r="K606">
            <v>0.5</v>
          </cell>
          <cell r="L606">
            <v>0</v>
          </cell>
          <cell r="M606">
            <v>0.4</v>
          </cell>
          <cell r="N606">
            <v>0</v>
          </cell>
          <cell r="O606">
            <v>0</v>
          </cell>
        </row>
        <row r="607">
          <cell r="A607" t="str">
            <v>FP-2266</v>
          </cell>
          <cell r="B607" t="str">
            <v>PREMIUM</v>
          </cell>
          <cell r="C607" t="str">
            <v>Epipremnum 12</v>
          </cell>
          <cell r="D607" t="str">
            <v>Green Isle™</v>
          </cell>
          <cell r="E607" t="str">
            <v>Available</v>
          </cell>
          <cell r="F607" t="str">
            <v>Epipremnum Green Isle™ -12</v>
          </cell>
          <cell r="G607">
            <v>12</v>
          </cell>
          <cell r="H607" t="str">
            <v>12cm</v>
          </cell>
          <cell r="I607" t="str">
            <v>PREMIUM</v>
          </cell>
          <cell r="J607">
            <v>0</v>
          </cell>
          <cell r="K607">
            <v>15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 t="str">
            <v>FP-2266</v>
          </cell>
          <cell r="C608"/>
          <cell r="D608"/>
          <cell r="E608"/>
          <cell r="F608" t="str">
            <v>Epipremnum Green Isle™ -12 - Balance</v>
          </cell>
          <cell r="G608">
            <v>12</v>
          </cell>
          <cell r="H608" t="str">
            <v>12cm</v>
          </cell>
          <cell r="I608"/>
          <cell r="J608">
            <v>0.4</v>
          </cell>
          <cell r="K608">
            <v>-14.5</v>
          </cell>
          <cell r="L608">
            <v>0</v>
          </cell>
          <cell r="M608">
            <v>0.4</v>
          </cell>
          <cell r="N608">
            <v>0</v>
          </cell>
          <cell r="O608">
            <v>0</v>
          </cell>
        </row>
        <row r="609">
          <cell r="A609"/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</row>
        <row r="610">
          <cell r="A610" t="str">
            <v>FP-1384</v>
          </cell>
          <cell r="B610" t="str">
            <v>PREMIUM</v>
          </cell>
          <cell r="C610" t="str">
            <v>Epipremnum 12</v>
          </cell>
          <cell r="D610" t="str">
            <v>Icy Mammoth™</v>
          </cell>
          <cell r="E610" t="str">
            <v>Available</v>
          </cell>
          <cell r="F610" t="str">
            <v xml:space="preserve">Epipremnum Icy Mammoth™ - 12 (Canopy) </v>
          </cell>
          <cell r="G610">
            <v>12</v>
          </cell>
          <cell r="H610" t="str">
            <v>12cm Canopy</v>
          </cell>
          <cell r="I610" t="str">
            <v>PREMIUM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 t="str">
            <v>FP-1384</v>
          </cell>
          <cell r="B611" t="str">
            <v>PREMIUM</v>
          </cell>
          <cell r="C611" t="str">
            <v>Epipremnum 12</v>
          </cell>
          <cell r="D611" t="str">
            <v>Icy Mammoth™</v>
          </cell>
          <cell r="E611" t="str">
            <v>Available</v>
          </cell>
          <cell r="F611" t="str">
            <v xml:space="preserve">Epipremnum Icy Mammoth™ - 12 (Canopy) </v>
          </cell>
          <cell r="G611">
            <v>12</v>
          </cell>
          <cell r="H611" t="str">
            <v>12cm Canopy</v>
          </cell>
          <cell r="I611" t="str">
            <v>PREMIUM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A612" t="str">
            <v>FP-1384</v>
          </cell>
          <cell r="C612"/>
          <cell r="D612"/>
          <cell r="E612"/>
          <cell r="F612" t="str">
            <v>Epipremnum Icy Mammoth™ - 12 (Canopy)  - Balance</v>
          </cell>
          <cell r="G612">
            <v>12</v>
          </cell>
          <cell r="H612" t="str">
            <v>12cm Canopy</v>
          </cell>
          <cell r="I612"/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C613"/>
          <cell r="D613"/>
          <cell r="E613"/>
          <cell r="F613"/>
          <cell r="G613"/>
          <cell r="H613"/>
          <cell r="I613"/>
        </row>
        <row r="614">
          <cell r="A614" t="str">
            <v>FP-2710</v>
          </cell>
          <cell r="B614" t="str">
            <v>PREMIUM</v>
          </cell>
          <cell r="C614" t="str">
            <v>Epipremnum 12</v>
          </cell>
          <cell r="D614" t="str">
            <v>Njoy</v>
          </cell>
          <cell r="E614" t="str">
            <v>Available</v>
          </cell>
          <cell r="F614" t="str">
            <v>Epipremnum Njoy - 12 (Canopy)</v>
          </cell>
          <cell r="G614">
            <v>12</v>
          </cell>
          <cell r="H614" t="str">
            <v>12cm Canopy</v>
          </cell>
          <cell r="I614" t="str">
            <v>PREMIUM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50</v>
          </cell>
          <cell r="O614">
            <v>83.4</v>
          </cell>
        </row>
        <row r="615">
          <cell r="A615" t="str">
            <v>FP-2710</v>
          </cell>
          <cell r="B615" t="str">
            <v>PREMIUM</v>
          </cell>
          <cell r="C615" t="str">
            <v>Epipremnum 12</v>
          </cell>
          <cell r="D615" t="str">
            <v>Njoy</v>
          </cell>
          <cell r="E615" t="str">
            <v>Available</v>
          </cell>
          <cell r="F615" t="str">
            <v>Epipremnum Njoy - 12 (Canopy)</v>
          </cell>
          <cell r="G615">
            <v>12</v>
          </cell>
          <cell r="H615" t="str">
            <v>12cm Canopy</v>
          </cell>
          <cell r="I615" t="str">
            <v>PREMIUM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50</v>
          </cell>
          <cell r="O615">
            <v>0</v>
          </cell>
        </row>
        <row r="616">
          <cell r="A616" t="str">
            <v>FP-2710</v>
          </cell>
          <cell r="C616"/>
          <cell r="D616"/>
          <cell r="E616"/>
          <cell r="F616" t="str">
            <v>Epipremnum Njoy - 12 (Canopy) - Balance</v>
          </cell>
          <cell r="G616">
            <v>12</v>
          </cell>
          <cell r="H616" t="str">
            <v>12cm Canopy</v>
          </cell>
          <cell r="I616"/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83.4</v>
          </cell>
        </row>
        <row r="617">
          <cell r="C617"/>
          <cell r="D617"/>
          <cell r="E617"/>
          <cell r="F617"/>
          <cell r="G617"/>
          <cell r="H617"/>
          <cell r="I617"/>
        </row>
        <row r="618">
          <cell r="A618" t="str">
            <v>FP-2731</v>
          </cell>
          <cell r="B618" t="str">
            <v>BOUTIQUE</v>
          </cell>
          <cell r="C618" t="str">
            <v>Epipremnum 12</v>
          </cell>
          <cell r="D618" t="str">
            <v>Sea Storm™</v>
          </cell>
          <cell r="E618" t="str">
            <v>Available</v>
          </cell>
          <cell r="F618" t="str">
            <v xml:space="preserve">Epipremnum Sea Storm™ - 12 (Canopy) </v>
          </cell>
          <cell r="G618">
            <v>12</v>
          </cell>
          <cell r="H618" t="str">
            <v>12cm Canopy</v>
          </cell>
          <cell r="I618" t="str">
            <v>BOUTIQUE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A619" t="str">
            <v>FP-2731</v>
          </cell>
          <cell r="B619" t="str">
            <v>BOUTIQUE</v>
          </cell>
          <cell r="C619" t="str">
            <v>Epipremnum 12</v>
          </cell>
          <cell r="D619" t="str">
            <v>Sea Storm™</v>
          </cell>
          <cell r="E619" t="str">
            <v>Available</v>
          </cell>
          <cell r="F619" t="str">
            <v xml:space="preserve">Epipremnum Sea Storm™ - 12 (Canopy) </v>
          </cell>
          <cell r="G619">
            <v>12</v>
          </cell>
          <cell r="H619" t="str">
            <v>12cm Canopy</v>
          </cell>
          <cell r="I619" t="str">
            <v>BOUTIQUE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FP-2731</v>
          </cell>
          <cell r="C620"/>
          <cell r="D620"/>
          <cell r="E620"/>
          <cell r="F620" t="str">
            <v>Epipremnum Sea Storm™ - 12 (Canopy)  - Balance</v>
          </cell>
          <cell r="G620">
            <v>12</v>
          </cell>
          <cell r="H620" t="str">
            <v>12cm Canopy</v>
          </cell>
          <cell r="I620"/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C621"/>
          <cell r="D621"/>
          <cell r="E621"/>
          <cell r="F621"/>
          <cell r="G621"/>
          <cell r="H621"/>
          <cell r="I621"/>
        </row>
        <row r="622">
          <cell r="A622" t="str">
            <v>FP-2728</v>
          </cell>
          <cell r="B622" t="str">
            <v>BOUTIQUE</v>
          </cell>
          <cell r="C622" t="str">
            <v>Epipremnum 12</v>
          </cell>
          <cell r="D622" t="str">
            <v>Snowy Stream™</v>
          </cell>
          <cell r="E622" t="str">
            <v>Available</v>
          </cell>
          <cell r="F622" t="str">
            <v xml:space="preserve">Epipremnum Snowy Stream™ - 12 (Canopy) </v>
          </cell>
          <cell r="G622">
            <v>12</v>
          </cell>
          <cell r="H622" t="str">
            <v>12cm Canopy</v>
          </cell>
          <cell r="I622" t="str">
            <v>BOUTIQUE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A623" t="str">
            <v>FP-2728</v>
          </cell>
          <cell r="B623" t="str">
            <v>BOUTIQUE</v>
          </cell>
          <cell r="C623" t="str">
            <v>Epipremnum 12</v>
          </cell>
          <cell r="D623" t="str">
            <v>Snowy Stream™</v>
          </cell>
          <cell r="E623" t="str">
            <v>Available</v>
          </cell>
          <cell r="F623" t="str">
            <v xml:space="preserve">Epipremnum Snowy Stream™ - 12 (Canopy) </v>
          </cell>
          <cell r="G623">
            <v>12</v>
          </cell>
          <cell r="H623" t="str">
            <v>12cm Canopy</v>
          </cell>
          <cell r="I623" t="str">
            <v>BOUTIQUE</v>
          </cell>
          <cell r="J623">
            <v>0</v>
          </cell>
          <cell r="K623">
            <v>15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A624" t="str">
            <v>FP-2728</v>
          </cell>
          <cell r="C624"/>
          <cell r="D624"/>
          <cell r="E624"/>
          <cell r="F624" t="str">
            <v>Epipremnum Snowy Stream™ - 12 (Canopy)  - Balance</v>
          </cell>
          <cell r="G624">
            <v>12</v>
          </cell>
          <cell r="H624" t="str">
            <v>12cm Canopy</v>
          </cell>
          <cell r="I624"/>
          <cell r="J624">
            <v>0</v>
          </cell>
          <cell r="K624">
            <v>-15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C625"/>
          <cell r="D625"/>
          <cell r="E625"/>
          <cell r="F625"/>
          <cell r="G625"/>
          <cell r="H625"/>
          <cell r="I625"/>
        </row>
        <row r="626">
          <cell r="A626" t="str">
            <v>FP-402</v>
          </cell>
          <cell r="B626" t="str">
            <v>PREMIUM</v>
          </cell>
          <cell r="C626" t="str">
            <v>Fern 12</v>
          </cell>
          <cell r="D626" t="str">
            <v xml:space="preserve">Asplenium Hurricane (Twisted Birds Nest) </v>
          </cell>
          <cell r="E626" t="str">
            <v>Available</v>
          </cell>
          <cell r="F626" t="str">
            <v>Fern Asplenium Hurricane (Twisted Birds Nest) - 12</v>
          </cell>
          <cell r="G626">
            <v>12</v>
          </cell>
          <cell r="H626" t="str">
            <v>12cm</v>
          </cell>
          <cell r="I626" t="str">
            <v>PREMIUM</v>
          </cell>
          <cell r="J626">
            <v>-26.1</v>
          </cell>
          <cell r="K626">
            <v>22.200000000000003</v>
          </cell>
          <cell r="L626">
            <v>10.3</v>
          </cell>
          <cell r="M626">
            <v>10.5</v>
          </cell>
          <cell r="N626">
            <v>20</v>
          </cell>
          <cell r="O626">
            <v>0</v>
          </cell>
        </row>
        <row r="627">
          <cell r="A627" t="str">
            <v>FP-402</v>
          </cell>
          <cell r="B627" t="str">
            <v>PREMIUM</v>
          </cell>
          <cell r="C627" t="str">
            <v>Fern 12</v>
          </cell>
          <cell r="D627" t="str">
            <v xml:space="preserve">Asplenium Hurricane (Twisted Birds Nest) </v>
          </cell>
          <cell r="E627" t="str">
            <v>Available</v>
          </cell>
          <cell r="F627" t="str">
            <v>Fern Asplenium Hurricane (Twisted Birds Nest) - 12</v>
          </cell>
          <cell r="G627">
            <v>12</v>
          </cell>
          <cell r="H627" t="str">
            <v>12cm</v>
          </cell>
          <cell r="I627" t="str">
            <v>PREMIUM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A628" t="str">
            <v>FP-402</v>
          </cell>
          <cell r="C628"/>
          <cell r="D628"/>
          <cell r="E628"/>
          <cell r="F628" t="str">
            <v>Fern Asplenium Hurricane (Twisted Birds Nest) - 12 - Balance</v>
          </cell>
          <cell r="G628">
            <v>12</v>
          </cell>
          <cell r="H628" t="str">
            <v>12cm</v>
          </cell>
          <cell r="I628"/>
          <cell r="J628">
            <v>-26.1</v>
          </cell>
          <cell r="K628">
            <v>22.200000000000003</v>
          </cell>
          <cell r="L628">
            <v>10.3</v>
          </cell>
          <cell r="M628">
            <v>10.5</v>
          </cell>
          <cell r="N628">
            <v>20</v>
          </cell>
          <cell r="O628">
            <v>0</v>
          </cell>
        </row>
        <row r="629">
          <cell r="A629"/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</row>
        <row r="630">
          <cell r="A630" t="str">
            <v>FP-180</v>
          </cell>
          <cell r="B630" t="str">
            <v>PREMIUM</v>
          </cell>
          <cell r="C630" t="str">
            <v>Fern 12</v>
          </cell>
          <cell r="D630" t="str">
            <v>Asplenium Mother</v>
          </cell>
          <cell r="E630" t="str">
            <v>Available</v>
          </cell>
          <cell r="F630" t="str">
            <v>Fern Asplenium Mother - 12</v>
          </cell>
          <cell r="G630">
            <v>12</v>
          </cell>
          <cell r="H630" t="str">
            <v>12cm</v>
          </cell>
          <cell r="I630" t="str">
            <v>PREMIUM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A631" t="str">
            <v>FP-180</v>
          </cell>
          <cell r="B631" t="str">
            <v>PREMIUM</v>
          </cell>
          <cell r="C631" t="str">
            <v>Fern 12</v>
          </cell>
          <cell r="D631" t="str">
            <v>Asplenium Mother</v>
          </cell>
          <cell r="E631" t="str">
            <v>Available</v>
          </cell>
          <cell r="F631" t="str">
            <v>Fern Asplenium Mother - 12</v>
          </cell>
          <cell r="G631">
            <v>12</v>
          </cell>
          <cell r="H631" t="str">
            <v>12cm</v>
          </cell>
          <cell r="I631" t="str">
            <v>PREMIUM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A632" t="str">
            <v>FP-180</v>
          </cell>
          <cell r="C632"/>
          <cell r="D632"/>
          <cell r="E632"/>
          <cell r="F632" t="str">
            <v>Fern Asplenium Mother - 12 - Balance</v>
          </cell>
          <cell r="G632">
            <v>12</v>
          </cell>
          <cell r="H632" t="str">
            <v>12cm</v>
          </cell>
          <cell r="I632"/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C633"/>
          <cell r="D633"/>
          <cell r="E633"/>
          <cell r="F633"/>
          <cell r="G633"/>
          <cell r="H633"/>
          <cell r="I633"/>
        </row>
        <row r="634">
          <cell r="A634" t="str">
            <v>FP-159</v>
          </cell>
          <cell r="B634" t="str">
            <v>PREMIUM</v>
          </cell>
          <cell r="C634" t="str">
            <v>Fern 12</v>
          </cell>
          <cell r="D634" t="str">
            <v>Asplenium Victoria (Japanese Bird's Nest Fern)</v>
          </cell>
          <cell r="E634" t="str">
            <v>Available</v>
          </cell>
          <cell r="F634" t="str">
            <v>Fern Asplenium Victoria (Japanese Bird's Nest Fern) - 12</v>
          </cell>
          <cell r="G634">
            <v>12</v>
          </cell>
          <cell r="H634" t="str">
            <v>12cm</v>
          </cell>
          <cell r="I634" t="str">
            <v>PREMIUM</v>
          </cell>
          <cell r="J634">
            <v>52.300000000000004</v>
          </cell>
          <cell r="K634">
            <v>6.4</v>
          </cell>
          <cell r="L634">
            <v>9.6000000000000014</v>
          </cell>
          <cell r="M634">
            <v>20</v>
          </cell>
          <cell r="N634">
            <v>0</v>
          </cell>
          <cell r="O634">
            <v>13.5</v>
          </cell>
        </row>
        <row r="635">
          <cell r="A635" t="str">
            <v>FP-159</v>
          </cell>
          <cell r="B635" t="str">
            <v>PREMIUM</v>
          </cell>
          <cell r="C635" t="str">
            <v>Fern 12</v>
          </cell>
          <cell r="D635" t="str">
            <v>Asplenium Victoria (Japanese Bird's Nest Fern)</v>
          </cell>
          <cell r="E635" t="str">
            <v>Available</v>
          </cell>
          <cell r="F635" t="str">
            <v>Fern Asplenium Victoria (Japanese Bird's Nest Fern) - 12</v>
          </cell>
          <cell r="G635">
            <v>12</v>
          </cell>
          <cell r="H635" t="str">
            <v>12cm</v>
          </cell>
          <cell r="I635" t="str">
            <v>PREMIUM</v>
          </cell>
          <cell r="J635">
            <v>6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A636" t="str">
            <v>FP-159</v>
          </cell>
          <cell r="C636"/>
          <cell r="D636"/>
          <cell r="E636"/>
          <cell r="F636" t="str">
            <v>Fern Asplenium Victoria (Japanese Bird's Nest Fern) - 12 - Balance</v>
          </cell>
          <cell r="G636">
            <v>12</v>
          </cell>
          <cell r="H636" t="str">
            <v>12cm</v>
          </cell>
          <cell r="I636"/>
          <cell r="J636">
            <v>46.300000000000004</v>
          </cell>
          <cell r="K636">
            <v>6.4</v>
          </cell>
          <cell r="L636">
            <v>9.6000000000000014</v>
          </cell>
          <cell r="M636">
            <v>20</v>
          </cell>
          <cell r="N636">
            <v>0</v>
          </cell>
          <cell r="O636">
            <v>13.5</v>
          </cell>
        </row>
        <row r="637">
          <cell r="C637"/>
          <cell r="D637"/>
          <cell r="E637"/>
          <cell r="F637"/>
          <cell r="G637"/>
          <cell r="H637"/>
          <cell r="I637"/>
        </row>
        <row r="638">
          <cell r="A638" t="str">
            <v>FP-157</v>
          </cell>
          <cell r="B638" t="str">
            <v>PREMIUM</v>
          </cell>
          <cell r="C638" t="str">
            <v>Fern 12</v>
          </cell>
          <cell r="D638" t="str">
            <v>Bird's Nest  Antiquum</v>
          </cell>
          <cell r="E638" t="str">
            <v>Available</v>
          </cell>
          <cell r="F638" t="str">
            <v>Fern Bird's Nest Antiquum - 12</v>
          </cell>
          <cell r="G638">
            <v>12</v>
          </cell>
          <cell r="H638" t="str">
            <v>12cm</v>
          </cell>
          <cell r="I638" t="str">
            <v>PREMIUM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A639" t="str">
            <v>FP-157</v>
          </cell>
          <cell r="B639" t="str">
            <v>PREMIUM</v>
          </cell>
          <cell r="C639" t="str">
            <v>Fern 12</v>
          </cell>
          <cell r="D639" t="str">
            <v>Bird's Nest  Antiquum</v>
          </cell>
          <cell r="E639" t="str">
            <v>Available</v>
          </cell>
          <cell r="F639" t="str">
            <v>Fern Bird's Nest Antiquum - 12</v>
          </cell>
          <cell r="G639">
            <v>12</v>
          </cell>
          <cell r="H639" t="str">
            <v>12cm</v>
          </cell>
          <cell r="I639" t="str">
            <v>PREMIUM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A640" t="str">
            <v>FP-157</v>
          </cell>
          <cell r="C640"/>
          <cell r="D640"/>
          <cell r="E640"/>
          <cell r="F640" t="str">
            <v>Fern Bird's Nest Antiquum - 12 - Balance</v>
          </cell>
          <cell r="G640">
            <v>12</v>
          </cell>
          <cell r="H640" t="str">
            <v>12cm</v>
          </cell>
          <cell r="I640"/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C641"/>
          <cell r="D641"/>
          <cell r="E641"/>
          <cell r="F641"/>
          <cell r="G641"/>
          <cell r="H641"/>
          <cell r="I641"/>
        </row>
        <row r="642">
          <cell r="A642" t="str">
            <v>FP-163</v>
          </cell>
          <cell r="B642" t="str">
            <v>PREMIUM</v>
          </cell>
          <cell r="C642" t="str">
            <v>Fern 12</v>
          </cell>
          <cell r="D642" t="str">
            <v>Phlebodium Davana</v>
          </cell>
          <cell r="E642" t="str">
            <v>Available</v>
          </cell>
          <cell r="F642" t="str">
            <v>Fern Phlebodium Davana - 12</v>
          </cell>
          <cell r="G642">
            <v>12</v>
          </cell>
          <cell r="H642" t="str">
            <v>12cm</v>
          </cell>
          <cell r="I642" t="str">
            <v>PREMIUM</v>
          </cell>
          <cell r="J642">
            <v>19.5</v>
          </cell>
          <cell r="K642">
            <v>39.400000000000006</v>
          </cell>
          <cell r="L642">
            <v>10.8</v>
          </cell>
          <cell r="M642">
            <v>30</v>
          </cell>
          <cell r="N642">
            <v>10</v>
          </cell>
          <cell r="O642">
            <v>13.200000000000001</v>
          </cell>
        </row>
        <row r="643">
          <cell r="A643" t="str">
            <v>FP-163</v>
          </cell>
          <cell r="B643" t="str">
            <v>PREMIUM</v>
          </cell>
          <cell r="C643" t="str">
            <v>Fern 12</v>
          </cell>
          <cell r="D643" t="str">
            <v>Phlebodium Davana</v>
          </cell>
          <cell r="E643" t="str">
            <v>Available</v>
          </cell>
          <cell r="F643" t="str">
            <v>Fern Phlebodium Davana - 12</v>
          </cell>
          <cell r="G643">
            <v>12</v>
          </cell>
          <cell r="H643" t="str">
            <v>12cm</v>
          </cell>
          <cell r="I643" t="str">
            <v>PREMIUM</v>
          </cell>
          <cell r="J643">
            <v>6</v>
          </cell>
          <cell r="K643">
            <v>1</v>
          </cell>
          <cell r="L643">
            <v>0</v>
          </cell>
          <cell r="M643">
            <v>12</v>
          </cell>
          <cell r="N643">
            <v>12</v>
          </cell>
          <cell r="O643">
            <v>0</v>
          </cell>
        </row>
        <row r="644">
          <cell r="A644" t="str">
            <v>FP-163</v>
          </cell>
          <cell r="C644"/>
          <cell r="D644"/>
          <cell r="E644"/>
          <cell r="F644" t="str">
            <v>Fern Phlebodium Davana - 12 - Balance</v>
          </cell>
          <cell r="G644">
            <v>12</v>
          </cell>
          <cell r="H644" t="str">
            <v>12cm</v>
          </cell>
          <cell r="I644"/>
          <cell r="J644">
            <v>13.5</v>
          </cell>
          <cell r="K644">
            <v>38.400000000000006</v>
          </cell>
          <cell r="L644">
            <v>10.8</v>
          </cell>
          <cell r="M644">
            <v>18</v>
          </cell>
          <cell r="N644">
            <v>-2</v>
          </cell>
          <cell r="O644">
            <v>13.200000000000001</v>
          </cell>
        </row>
        <row r="645">
          <cell r="C645"/>
          <cell r="D645"/>
          <cell r="E645"/>
          <cell r="F645"/>
          <cell r="G645"/>
          <cell r="H645"/>
          <cell r="I645"/>
        </row>
        <row r="646">
          <cell r="A646" t="str">
            <v>FP-1910</v>
          </cell>
          <cell r="B646" t="str">
            <v>PREMIUM</v>
          </cell>
          <cell r="C646" t="str">
            <v>Fern 12</v>
          </cell>
          <cell r="D646" t="str">
            <v>Ruffled Arrow™ (Rumohra adiantiformis)</v>
          </cell>
          <cell r="E646" t="str">
            <v>Available</v>
          </cell>
          <cell r="F646" t="str">
            <v>Ruffled Arrow™ (Rumohra adiantiformis) - 12</v>
          </cell>
          <cell r="G646">
            <v>12</v>
          </cell>
          <cell r="H646" t="str">
            <v>12cm</v>
          </cell>
          <cell r="I646" t="str">
            <v>PREMIUM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A647" t="str">
            <v>FP-1910</v>
          </cell>
          <cell r="B647" t="str">
            <v>PREMIUM</v>
          </cell>
          <cell r="C647" t="str">
            <v>Fern 12</v>
          </cell>
          <cell r="D647" t="str">
            <v>Ruffled Arrow™ (Rumohra adiantiformis)</v>
          </cell>
          <cell r="E647" t="str">
            <v>Available</v>
          </cell>
          <cell r="F647" t="str">
            <v>Ruffled Arrow™ (Rumohra adiantiformis) - 12</v>
          </cell>
          <cell r="G647">
            <v>12</v>
          </cell>
          <cell r="H647" t="str">
            <v>12cm</v>
          </cell>
          <cell r="I647" t="str">
            <v>PREMIUM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 t="str">
            <v>FP-1910</v>
          </cell>
          <cell r="C648"/>
          <cell r="D648"/>
          <cell r="E648"/>
          <cell r="F648" t="str">
            <v>Ruffled Arrow™ (Rumohra adiantiformis) - 12 - Balance</v>
          </cell>
          <cell r="G648">
            <v>12</v>
          </cell>
          <cell r="H648" t="str">
            <v>12cm</v>
          </cell>
          <cell r="I648"/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C649"/>
          <cell r="D649"/>
          <cell r="E649"/>
          <cell r="F649"/>
          <cell r="G649"/>
          <cell r="H649"/>
          <cell r="I649"/>
        </row>
        <row r="650">
          <cell r="A650" t="str">
            <v>FP-2798</v>
          </cell>
          <cell r="B650" t="str">
            <v>PREMIUM</v>
          </cell>
          <cell r="C650" t="str">
            <v>Fern 12</v>
          </cell>
          <cell r="D650" t="str">
            <v>Sword Dance™ (Platycerium bifurcatum)</v>
          </cell>
          <cell r="E650" t="str">
            <v>Available</v>
          </cell>
          <cell r="F650" t="str">
            <v>Fern Sword Dance™ (platycerium bifurcatum) - 12 (Canopy)</v>
          </cell>
          <cell r="G650">
            <v>12</v>
          </cell>
          <cell r="H650" t="str">
            <v>12cm Canopy</v>
          </cell>
          <cell r="I650" t="str">
            <v>PREMIUM</v>
          </cell>
          <cell r="J650">
            <v>8.8000000000000007</v>
          </cell>
          <cell r="K650">
            <v>4.5</v>
          </cell>
          <cell r="L650">
            <v>6</v>
          </cell>
          <cell r="M650">
            <v>6</v>
          </cell>
          <cell r="N650">
            <v>10</v>
          </cell>
          <cell r="O650">
            <v>8.9</v>
          </cell>
        </row>
        <row r="651">
          <cell r="A651" t="str">
            <v>FP-2798</v>
          </cell>
          <cell r="B651" t="str">
            <v>PREMIUM</v>
          </cell>
          <cell r="C651" t="str">
            <v>Fern 12</v>
          </cell>
          <cell r="D651" t="str">
            <v>Sword Dance™ (Platycerium bifurcatum)</v>
          </cell>
          <cell r="E651" t="str">
            <v>Available</v>
          </cell>
          <cell r="F651" t="str">
            <v>Fern Sword Dance™ (platycerium bifurcatum) - 12 (Canopy)</v>
          </cell>
          <cell r="G651">
            <v>12</v>
          </cell>
          <cell r="H651" t="str">
            <v>12cm Canopy</v>
          </cell>
          <cell r="I651" t="str">
            <v>PREMIUM</v>
          </cell>
          <cell r="J651">
            <v>0</v>
          </cell>
          <cell r="K651">
            <v>84</v>
          </cell>
          <cell r="L651">
            <v>0</v>
          </cell>
          <cell r="M651">
            <v>0</v>
          </cell>
          <cell r="N651">
            <v>10</v>
          </cell>
          <cell r="O651">
            <v>0</v>
          </cell>
        </row>
        <row r="652">
          <cell r="A652" t="str">
            <v>FP-2798</v>
          </cell>
          <cell r="B652"/>
          <cell r="C652"/>
          <cell r="D652"/>
          <cell r="E652"/>
          <cell r="F652" t="str">
            <v>Fern Sword Dance™ (platycerium bifurcatum) - 12 (Canopy) - Balance</v>
          </cell>
          <cell r="G652">
            <v>12</v>
          </cell>
          <cell r="H652" t="str">
            <v>12cm Canopy</v>
          </cell>
          <cell r="I652"/>
          <cell r="J652">
            <v>8.8000000000000007</v>
          </cell>
          <cell r="K652">
            <v>-79.5</v>
          </cell>
          <cell r="L652">
            <v>6</v>
          </cell>
          <cell r="M652">
            <v>6</v>
          </cell>
          <cell r="N652">
            <v>0</v>
          </cell>
          <cell r="O652">
            <v>8.9</v>
          </cell>
        </row>
        <row r="653">
          <cell r="C653"/>
          <cell r="D653"/>
          <cell r="E653"/>
          <cell r="F653"/>
          <cell r="G653"/>
          <cell r="H653"/>
          <cell r="I653"/>
        </row>
        <row r="654">
          <cell r="A654" t="str">
            <v>FP-234</v>
          </cell>
          <cell r="B654" t="str">
            <v>PREMIUM</v>
          </cell>
          <cell r="C654" t="str">
            <v>Ficus 12</v>
          </cell>
          <cell r="D654" t="str">
            <v>Ghost Rider™ (Shivereana)</v>
          </cell>
          <cell r="E654" t="str">
            <v>Available</v>
          </cell>
          <cell r="F654" t="str">
            <v>Ficus Ghost Rider™ (Shivereana) - 12</v>
          </cell>
          <cell r="G654">
            <v>12</v>
          </cell>
          <cell r="H654" t="str">
            <v>12cm</v>
          </cell>
          <cell r="I654" t="str">
            <v>PREMIUM</v>
          </cell>
          <cell r="J654">
            <v>14.4</v>
          </cell>
          <cell r="K654">
            <v>21</v>
          </cell>
          <cell r="L654">
            <v>64.3</v>
          </cell>
          <cell r="M654">
            <v>38.200000000000003</v>
          </cell>
          <cell r="N654">
            <v>74.7</v>
          </cell>
          <cell r="O654">
            <v>-9.9</v>
          </cell>
        </row>
        <row r="655">
          <cell r="A655" t="str">
            <v>FP-234</v>
          </cell>
          <cell r="B655" t="str">
            <v>PREMIUM</v>
          </cell>
          <cell r="C655" t="str">
            <v>Ficus 12</v>
          </cell>
          <cell r="D655" t="str">
            <v>Ghost Rider™ (Shivereana)</v>
          </cell>
          <cell r="E655" t="str">
            <v>Available</v>
          </cell>
          <cell r="F655" t="str">
            <v>Ficus Ghost Rider™ (Shivereana) - 12</v>
          </cell>
          <cell r="G655">
            <v>12</v>
          </cell>
          <cell r="H655" t="str">
            <v>12cm</v>
          </cell>
          <cell r="I655" t="str">
            <v>PREMIUM</v>
          </cell>
          <cell r="J655">
            <v>0</v>
          </cell>
          <cell r="K655">
            <v>0</v>
          </cell>
          <cell r="L655">
            <v>12</v>
          </cell>
          <cell r="M655">
            <v>12</v>
          </cell>
          <cell r="N655">
            <v>48</v>
          </cell>
          <cell r="O655">
            <v>0</v>
          </cell>
        </row>
        <row r="656">
          <cell r="A656" t="str">
            <v>FP-234</v>
          </cell>
          <cell r="B656"/>
          <cell r="C656"/>
          <cell r="D656"/>
          <cell r="E656"/>
          <cell r="F656" t="str">
            <v>Ficus Ghost Rider™ (Shivereana) - 12 - Balance</v>
          </cell>
          <cell r="G656">
            <v>12</v>
          </cell>
          <cell r="H656" t="str">
            <v>12cm</v>
          </cell>
          <cell r="I656"/>
          <cell r="J656">
            <v>14.4</v>
          </cell>
          <cell r="K656">
            <v>21</v>
          </cell>
          <cell r="L656">
            <v>52.3</v>
          </cell>
          <cell r="M656">
            <v>26.200000000000003</v>
          </cell>
          <cell r="N656">
            <v>26.700000000000003</v>
          </cell>
          <cell r="O656">
            <v>-9.9</v>
          </cell>
        </row>
        <row r="657">
          <cell r="B657"/>
          <cell r="C657"/>
          <cell r="D657"/>
          <cell r="E657"/>
          <cell r="F657"/>
          <cell r="G657"/>
          <cell r="H657"/>
          <cell r="I657"/>
        </row>
        <row r="658">
          <cell r="A658" t="str">
            <v>FP-1219</v>
          </cell>
          <cell r="B658" t="str">
            <v>PREMIUM</v>
          </cell>
          <cell r="C658" t="str">
            <v>Ficus 12</v>
          </cell>
          <cell r="D658" t="str">
            <v>Mini Zen™ (Cyathistipula Mini)</v>
          </cell>
          <cell r="E658" t="str">
            <v>Available</v>
          </cell>
          <cell r="F658" t="str">
            <v>Ficus Mini Zen™ (Cyathistipula Mini) - 12</v>
          </cell>
          <cell r="G658">
            <v>12</v>
          </cell>
          <cell r="H658" t="str">
            <v>12cm</v>
          </cell>
          <cell r="I658" t="str">
            <v>PREMIUM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 t="str">
            <v>FP-1219</v>
          </cell>
          <cell r="B659" t="str">
            <v>PREMIUM</v>
          </cell>
          <cell r="C659" t="str">
            <v>Ficus 12</v>
          </cell>
          <cell r="D659" t="str">
            <v>Mini Zen™ (Cyathistipula Mini)</v>
          </cell>
          <cell r="E659" t="str">
            <v>Available</v>
          </cell>
          <cell r="F659" t="str">
            <v>Ficus Mini Zen™ (Cyathistipula Mini) - 12</v>
          </cell>
          <cell r="G659">
            <v>12</v>
          </cell>
          <cell r="H659" t="str">
            <v>12cm</v>
          </cell>
          <cell r="I659" t="str">
            <v>PREMIUM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A660" t="str">
            <v>FP-1219</v>
          </cell>
          <cell r="C660"/>
          <cell r="D660"/>
          <cell r="E660"/>
          <cell r="F660" t="str">
            <v>Ficus Mini Zen™ (Cyathistipula Mini) - 12 - Balance</v>
          </cell>
          <cell r="G660">
            <v>12</v>
          </cell>
          <cell r="H660" t="str">
            <v>12cm</v>
          </cell>
          <cell r="I660"/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B661"/>
          <cell r="C661"/>
          <cell r="D661"/>
          <cell r="E661"/>
          <cell r="F661"/>
          <cell r="G661"/>
          <cell r="H661"/>
          <cell r="I661"/>
        </row>
        <row r="662">
          <cell r="A662" t="str">
            <v>FP-198</v>
          </cell>
          <cell r="B662" t="str">
            <v>PREMIUM</v>
          </cell>
          <cell r="C662" t="str">
            <v>Ficus benjamina 12</v>
          </cell>
          <cell r="D662" t="str">
            <v>Anastasia</v>
          </cell>
          <cell r="E662" t="str">
            <v>Available</v>
          </cell>
          <cell r="F662" t="str">
            <v>Ficus benjamina Anastasia - 12</v>
          </cell>
          <cell r="G662">
            <v>12</v>
          </cell>
          <cell r="H662" t="str">
            <v>12cm</v>
          </cell>
          <cell r="I662" t="str">
            <v>PREMIUM</v>
          </cell>
          <cell r="J662">
            <v>99.600000000000009</v>
          </cell>
          <cell r="K662">
            <v>19.600000000000001</v>
          </cell>
          <cell r="L662">
            <v>-7.2</v>
          </cell>
          <cell r="M662">
            <v>10</v>
          </cell>
          <cell r="N662">
            <v>10</v>
          </cell>
          <cell r="O662">
            <v>67</v>
          </cell>
        </row>
        <row r="663">
          <cell r="A663" t="str">
            <v>FP-198</v>
          </cell>
          <cell r="B663" t="str">
            <v>PREMIUM</v>
          </cell>
          <cell r="C663" t="str">
            <v>Ficus benjamina 12</v>
          </cell>
          <cell r="D663" t="str">
            <v>Anastasia</v>
          </cell>
          <cell r="E663" t="str">
            <v>Available</v>
          </cell>
          <cell r="F663" t="str">
            <v>Ficus benjamina Anastasia - 12</v>
          </cell>
          <cell r="G663">
            <v>12</v>
          </cell>
          <cell r="H663" t="str">
            <v>12cm</v>
          </cell>
          <cell r="I663" t="str">
            <v>PREMIUM</v>
          </cell>
          <cell r="J663">
            <v>12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FP-198</v>
          </cell>
          <cell r="C664"/>
          <cell r="D664"/>
          <cell r="E664"/>
          <cell r="F664" t="str">
            <v>Ficus benjamina Anastasia - 12 - Balance</v>
          </cell>
          <cell r="G664">
            <v>12</v>
          </cell>
          <cell r="H664" t="str">
            <v>12cm</v>
          </cell>
          <cell r="I664"/>
          <cell r="J664">
            <v>87.600000000000009</v>
          </cell>
          <cell r="K664">
            <v>19.600000000000001</v>
          </cell>
          <cell r="L664">
            <v>-7.2</v>
          </cell>
          <cell r="M664">
            <v>10</v>
          </cell>
          <cell r="N664">
            <v>10</v>
          </cell>
          <cell r="O664">
            <v>67</v>
          </cell>
        </row>
        <row r="665">
          <cell r="C665"/>
          <cell r="D665"/>
          <cell r="E665"/>
          <cell r="F665"/>
          <cell r="G665"/>
          <cell r="H665"/>
          <cell r="I665"/>
        </row>
        <row r="666">
          <cell r="A666" t="str">
            <v>FP-203</v>
          </cell>
          <cell r="B666" t="str">
            <v>PREMIUM</v>
          </cell>
          <cell r="C666" t="str">
            <v>Ficus benjamina 12</v>
          </cell>
          <cell r="D666" t="str">
            <v>Danielle</v>
          </cell>
          <cell r="E666" t="str">
            <v>Available</v>
          </cell>
          <cell r="F666" t="str">
            <v>Ficus benjamina Danielle - 12</v>
          </cell>
          <cell r="G666">
            <v>12</v>
          </cell>
          <cell r="H666" t="str">
            <v>12cm</v>
          </cell>
          <cell r="I666" t="str">
            <v>PREMIUM</v>
          </cell>
          <cell r="J666">
            <v>14.4</v>
          </cell>
          <cell r="K666">
            <v>30.700000000000003</v>
          </cell>
          <cell r="L666">
            <v>31.900000000000002</v>
          </cell>
          <cell r="M666">
            <v>36.5</v>
          </cell>
          <cell r="N666">
            <v>36.9</v>
          </cell>
          <cell r="O666">
            <v>11.3</v>
          </cell>
        </row>
        <row r="667">
          <cell r="A667" t="str">
            <v>FP-203</v>
          </cell>
          <cell r="B667" t="str">
            <v>PREMIUM</v>
          </cell>
          <cell r="C667" t="str">
            <v>Ficus benjamina 12</v>
          </cell>
          <cell r="D667" t="str">
            <v>Danielle</v>
          </cell>
          <cell r="E667" t="str">
            <v>Available</v>
          </cell>
          <cell r="F667" t="str">
            <v>Ficus benjamina Danielle - 12</v>
          </cell>
          <cell r="G667">
            <v>12</v>
          </cell>
          <cell r="H667" t="str">
            <v>12cm</v>
          </cell>
          <cell r="I667" t="str">
            <v>PREMIUM</v>
          </cell>
          <cell r="J667">
            <v>0</v>
          </cell>
          <cell r="K667">
            <v>0</v>
          </cell>
          <cell r="L667">
            <v>0</v>
          </cell>
          <cell r="M667">
            <v>6</v>
          </cell>
          <cell r="N667">
            <v>0</v>
          </cell>
          <cell r="O667">
            <v>0</v>
          </cell>
        </row>
        <row r="668">
          <cell r="A668" t="str">
            <v>FP-203</v>
          </cell>
          <cell r="C668"/>
          <cell r="D668"/>
          <cell r="E668"/>
          <cell r="F668" t="str">
            <v>Ficus benjamina Danielle - 12 - Balance</v>
          </cell>
          <cell r="G668">
            <v>12</v>
          </cell>
          <cell r="H668" t="str">
            <v>12cm</v>
          </cell>
          <cell r="I668"/>
          <cell r="J668">
            <v>14.4</v>
          </cell>
          <cell r="K668">
            <v>30.700000000000003</v>
          </cell>
          <cell r="L668">
            <v>31.900000000000002</v>
          </cell>
          <cell r="M668">
            <v>30.5</v>
          </cell>
          <cell r="N668">
            <v>36.9</v>
          </cell>
          <cell r="O668">
            <v>11.3</v>
          </cell>
        </row>
        <row r="669">
          <cell r="C669"/>
          <cell r="D669"/>
          <cell r="E669"/>
          <cell r="F669"/>
          <cell r="G669"/>
          <cell r="H669"/>
          <cell r="I669"/>
        </row>
        <row r="670">
          <cell r="A670" t="str">
            <v>FP-213</v>
          </cell>
          <cell r="B670" t="str">
            <v>PREMIUM</v>
          </cell>
          <cell r="C670" t="str">
            <v>Ficus benjamina 12</v>
          </cell>
          <cell r="D670" t="str">
            <v>Over the Edge™ (Samantha)</v>
          </cell>
          <cell r="E670" t="str">
            <v>Available</v>
          </cell>
          <cell r="F670" t="str">
            <v>Ficus benjamina Over the Edge™ (Samantha) - 12</v>
          </cell>
          <cell r="G670">
            <v>12</v>
          </cell>
          <cell r="H670" t="str">
            <v>12cm</v>
          </cell>
          <cell r="I670" t="str">
            <v>PREMIUM</v>
          </cell>
          <cell r="J670">
            <v>244.70000000000002</v>
          </cell>
          <cell r="K670">
            <v>262.8</v>
          </cell>
          <cell r="L670">
            <v>11.5</v>
          </cell>
          <cell r="M670">
            <v>104.30000000000001</v>
          </cell>
          <cell r="N670">
            <v>89.9</v>
          </cell>
          <cell r="O670">
            <v>114.10000000000001</v>
          </cell>
        </row>
        <row r="671">
          <cell r="A671" t="str">
            <v>FP-213</v>
          </cell>
          <cell r="B671" t="str">
            <v>PREMIUM</v>
          </cell>
          <cell r="C671" t="str">
            <v>Ficus benjamina 12</v>
          </cell>
          <cell r="D671" t="str">
            <v>Over the Edge™ (Samantha)</v>
          </cell>
          <cell r="E671" t="str">
            <v>Available</v>
          </cell>
          <cell r="F671" t="str">
            <v>Ficus benjamina Over the Edge™ (Samantha) - 12</v>
          </cell>
          <cell r="G671">
            <v>12</v>
          </cell>
          <cell r="H671" t="str">
            <v>12cm</v>
          </cell>
          <cell r="I671" t="str">
            <v>PREMIUM</v>
          </cell>
          <cell r="J671">
            <v>12</v>
          </cell>
          <cell r="K671">
            <v>0</v>
          </cell>
          <cell r="L671">
            <v>0</v>
          </cell>
          <cell r="M671">
            <v>18</v>
          </cell>
          <cell r="N671">
            <v>19</v>
          </cell>
          <cell r="O671">
            <v>0</v>
          </cell>
        </row>
        <row r="672">
          <cell r="A672" t="str">
            <v>FP-213</v>
          </cell>
          <cell r="C672"/>
          <cell r="D672"/>
          <cell r="E672"/>
          <cell r="F672" t="str">
            <v>Ficus benjamina Over the Edge™ (Samantha) - 12 - Balance</v>
          </cell>
          <cell r="G672">
            <v>12</v>
          </cell>
          <cell r="H672" t="str">
            <v>12cm</v>
          </cell>
          <cell r="I672"/>
          <cell r="J672">
            <v>232.70000000000002</v>
          </cell>
          <cell r="K672">
            <v>262.8</v>
          </cell>
          <cell r="L672">
            <v>11.5</v>
          </cell>
          <cell r="M672">
            <v>86.300000000000011</v>
          </cell>
          <cell r="N672">
            <v>70.900000000000006</v>
          </cell>
          <cell r="O672">
            <v>114.10000000000001</v>
          </cell>
        </row>
        <row r="673">
          <cell r="C673"/>
          <cell r="D673"/>
          <cell r="E673"/>
          <cell r="F673"/>
          <cell r="G673"/>
          <cell r="H673"/>
          <cell r="I673"/>
        </row>
        <row r="674">
          <cell r="A674" t="str">
            <v>FP-221</v>
          </cell>
          <cell r="B674" t="str">
            <v>PREMIUM</v>
          </cell>
          <cell r="C674" t="str">
            <v>Ficus elastica 12</v>
          </cell>
          <cell r="D674" t="str">
            <v xml:space="preserve">Abidjan </v>
          </cell>
          <cell r="E674" t="str">
            <v>Available</v>
          </cell>
          <cell r="F674" t="str">
            <v>Ficus elastica Abidjan - 12</v>
          </cell>
          <cell r="G674">
            <v>12</v>
          </cell>
          <cell r="H674" t="str">
            <v>12cm</v>
          </cell>
          <cell r="I674" t="str">
            <v>PREMIUM</v>
          </cell>
          <cell r="J674">
            <v>28</v>
          </cell>
          <cell r="K674">
            <v>-8.7000000000000011</v>
          </cell>
          <cell r="L674">
            <v>0.4</v>
          </cell>
          <cell r="M674">
            <v>0.4</v>
          </cell>
          <cell r="N674">
            <v>0.5</v>
          </cell>
          <cell r="O674">
            <v>0.4</v>
          </cell>
        </row>
        <row r="675">
          <cell r="A675" t="str">
            <v>FP-221</v>
          </cell>
          <cell r="B675" t="str">
            <v>PREMIUM</v>
          </cell>
          <cell r="C675" t="str">
            <v>Ficus elastica 12</v>
          </cell>
          <cell r="D675" t="str">
            <v xml:space="preserve">Abidjan </v>
          </cell>
          <cell r="E675" t="str">
            <v>Available</v>
          </cell>
          <cell r="F675" t="str">
            <v>Ficus elastica Abidjan - 12</v>
          </cell>
          <cell r="G675">
            <v>12</v>
          </cell>
          <cell r="H675" t="str">
            <v>12cm</v>
          </cell>
          <cell r="I675" t="str">
            <v>PREMIUM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 t="str">
            <v>FP-221</v>
          </cell>
          <cell r="C676"/>
          <cell r="D676"/>
          <cell r="E676"/>
          <cell r="F676" t="str">
            <v>Ficus elastica Abidjan - 12 - Balance</v>
          </cell>
          <cell r="G676">
            <v>12</v>
          </cell>
          <cell r="H676" t="str">
            <v>12cm</v>
          </cell>
          <cell r="I676"/>
          <cell r="J676">
            <v>28</v>
          </cell>
          <cell r="K676">
            <v>-8.7000000000000011</v>
          </cell>
          <cell r="L676">
            <v>0.4</v>
          </cell>
          <cell r="M676">
            <v>0.4</v>
          </cell>
          <cell r="N676">
            <v>0.5</v>
          </cell>
          <cell r="O676">
            <v>0.4</v>
          </cell>
        </row>
        <row r="677">
          <cell r="C677"/>
          <cell r="E677"/>
          <cell r="F677"/>
          <cell r="G677"/>
          <cell r="H677"/>
          <cell r="I677"/>
        </row>
        <row r="678">
          <cell r="A678" t="str">
            <v>FP-224</v>
          </cell>
          <cell r="B678" t="str">
            <v>PREMIUM</v>
          </cell>
          <cell r="C678" t="str">
            <v>Ficus elastica 12</v>
          </cell>
          <cell r="D678" t="str">
            <v>Belize</v>
          </cell>
          <cell r="E678" t="str">
            <v>Available</v>
          </cell>
          <cell r="F678" t="str">
            <v>Ficus elastica Belize - 12</v>
          </cell>
          <cell r="G678">
            <v>12</v>
          </cell>
          <cell r="H678" t="str">
            <v>12cm</v>
          </cell>
          <cell r="I678" t="str">
            <v>PREMIUM</v>
          </cell>
          <cell r="J678">
            <v>0</v>
          </cell>
          <cell r="K678">
            <v>0.5</v>
          </cell>
          <cell r="L678">
            <v>0.5</v>
          </cell>
          <cell r="M678">
            <v>0.5</v>
          </cell>
          <cell r="N678">
            <v>51.2</v>
          </cell>
          <cell r="O678">
            <v>13.9</v>
          </cell>
        </row>
        <row r="679">
          <cell r="A679" t="str">
            <v>FP-224</v>
          </cell>
          <cell r="B679" t="str">
            <v>PREMIUM</v>
          </cell>
          <cell r="C679" t="str">
            <v>Ficus elastica 12</v>
          </cell>
          <cell r="D679" t="str">
            <v>Belize</v>
          </cell>
          <cell r="E679" t="str">
            <v>Available</v>
          </cell>
          <cell r="F679" t="str">
            <v>Ficus elastica Belize - 12</v>
          </cell>
          <cell r="G679">
            <v>12</v>
          </cell>
          <cell r="H679" t="str">
            <v>12cm</v>
          </cell>
          <cell r="I679" t="str">
            <v>PREMIUM</v>
          </cell>
          <cell r="J679">
            <v>0</v>
          </cell>
          <cell r="K679">
            <v>66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FP-224</v>
          </cell>
          <cell r="C680"/>
          <cell r="D680"/>
          <cell r="E680"/>
          <cell r="F680" t="str">
            <v>Ficus elastica Belize - 12 - Balance</v>
          </cell>
          <cell r="G680">
            <v>12</v>
          </cell>
          <cell r="H680" t="str">
            <v>12cm</v>
          </cell>
          <cell r="I680"/>
          <cell r="J680">
            <v>0</v>
          </cell>
          <cell r="K680">
            <v>-65.5</v>
          </cell>
          <cell r="L680">
            <v>0.5</v>
          </cell>
          <cell r="M680">
            <v>0.5</v>
          </cell>
          <cell r="N680">
            <v>51.2</v>
          </cell>
          <cell r="O680">
            <v>13.9</v>
          </cell>
        </row>
        <row r="681">
          <cell r="C681"/>
          <cell r="D681"/>
          <cell r="E681"/>
          <cell r="F681"/>
          <cell r="G681"/>
          <cell r="H681"/>
          <cell r="I681"/>
        </row>
        <row r="682">
          <cell r="A682" t="str">
            <v>FP-227</v>
          </cell>
          <cell r="B682" t="str">
            <v>PREMIUM</v>
          </cell>
          <cell r="C682" t="str">
            <v>Ficus elastica 12</v>
          </cell>
          <cell r="D682" t="str">
            <v>Chloe</v>
          </cell>
          <cell r="E682" t="str">
            <v>Available</v>
          </cell>
          <cell r="F682" t="str">
            <v>Ficus elastica Chloe - 12</v>
          </cell>
          <cell r="G682">
            <v>12</v>
          </cell>
          <cell r="H682" t="str">
            <v>12cm</v>
          </cell>
          <cell r="I682" t="str">
            <v>PREMIUM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FP-227</v>
          </cell>
          <cell r="B683" t="str">
            <v>PREMIUM</v>
          </cell>
          <cell r="C683" t="str">
            <v>Ficus elastica 12</v>
          </cell>
          <cell r="D683" t="str">
            <v>Chloe</v>
          </cell>
          <cell r="E683" t="str">
            <v>Available</v>
          </cell>
          <cell r="F683" t="str">
            <v>Ficus elastica Chloe - 12</v>
          </cell>
          <cell r="G683">
            <v>12</v>
          </cell>
          <cell r="H683" t="str">
            <v>12cm</v>
          </cell>
          <cell r="I683" t="str">
            <v>PREMIUM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FP-227</v>
          </cell>
          <cell r="C684"/>
          <cell r="D684"/>
          <cell r="E684"/>
          <cell r="F684" t="str">
            <v>Ficus elastica Chloe - 12 - Balance</v>
          </cell>
          <cell r="G684">
            <v>12</v>
          </cell>
          <cell r="H684" t="str">
            <v>12cm</v>
          </cell>
          <cell r="I684"/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C685"/>
          <cell r="D685"/>
          <cell r="E685"/>
          <cell r="F685"/>
          <cell r="G685"/>
          <cell r="H685"/>
          <cell r="I685"/>
        </row>
        <row r="686">
          <cell r="A686" t="str">
            <v>FP-235</v>
          </cell>
          <cell r="B686" t="str">
            <v>PREMIUM</v>
          </cell>
          <cell r="C686" t="str">
            <v>Ficus elastica 12</v>
          </cell>
          <cell r="D686" t="str">
            <v>Tineke</v>
          </cell>
          <cell r="E686" t="str">
            <v>Available</v>
          </cell>
          <cell r="F686" t="str">
            <v>Ficus elastica Tineke - 12</v>
          </cell>
          <cell r="G686">
            <v>12</v>
          </cell>
          <cell r="H686" t="str">
            <v>12cm</v>
          </cell>
          <cell r="I686" t="str">
            <v>PREMIUM</v>
          </cell>
          <cell r="J686">
            <v>14.4</v>
          </cell>
          <cell r="K686">
            <v>14.5</v>
          </cell>
          <cell r="L686">
            <v>13.200000000000001</v>
          </cell>
          <cell r="M686">
            <v>20</v>
          </cell>
          <cell r="N686">
            <v>27</v>
          </cell>
          <cell r="O686">
            <v>27</v>
          </cell>
        </row>
        <row r="687">
          <cell r="A687" t="str">
            <v>FP-235</v>
          </cell>
          <cell r="B687" t="str">
            <v>PREMIUM</v>
          </cell>
          <cell r="C687" t="str">
            <v>Ficus elastica 12</v>
          </cell>
          <cell r="D687" t="str">
            <v>Tineke</v>
          </cell>
          <cell r="E687" t="str">
            <v>Available</v>
          </cell>
          <cell r="F687" t="str">
            <v>Ficus elastica Tineke - 12</v>
          </cell>
          <cell r="G687">
            <v>12</v>
          </cell>
          <cell r="H687" t="str">
            <v>12cm</v>
          </cell>
          <cell r="I687" t="str">
            <v>PREMIUM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FP-235</v>
          </cell>
          <cell r="C688"/>
          <cell r="D688"/>
          <cell r="E688"/>
          <cell r="F688" t="str">
            <v>Ficus elastica Tineke - 12 - Balance</v>
          </cell>
          <cell r="G688">
            <v>12</v>
          </cell>
          <cell r="H688" t="str">
            <v>12cm</v>
          </cell>
          <cell r="I688"/>
          <cell r="J688">
            <v>14.4</v>
          </cell>
          <cell r="K688">
            <v>14.5</v>
          </cell>
          <cell r="L688">
            <v>13.200000000000001</v>
          </cell>
          <cell r="M688">
            <v>20</v>
          </cell>
          <cell r="N688">
            <v>27</v>
          </cell>
          <cell r="O688">
            <v>27</v>
          </cell>
        </row>
        <row r="689">
          <cell r="C689"/>
          <cell r="D689"/>
          <cell r="E689"/>
          <cell r="F689"/>
          <cell r="G689"/>
          <cell r="H689"/>
          <cell r="I689"/>
        </row>
        <row r="690">
          <cell r="A690" t="str">
            <v>FP-667</v>
          </cell>
          <cell r="B690" t="str">
            <v>PREMIUM</v>
          </cell>
          <cell r="C690" t="str">
            <v>Geogenanthus 12</v>
          </cell>
          <cell r="D690" t="str">
            <v>Roxie™ (Poeppigii)</v>
          </cell>
          <cell r="E690" t="str">
            <v>Available</v>
          </cell>
          <cell r="F690" t="str">
            <v>Geogenanthus Roxie™ (Poeppigii) - 12</v>
          </cell>
          <cell r="G690">
            <v>12</v>
          </cell>
          <cell r="H690" t="str">
            <v>12cm</v>
          </cell>
          <cell r="I690" t="str">
            <v>PREMIUM</v>
          </cell>
          <cell r="J690">
            <v>15</v>
          </cell>
          <cell r="K690">
            <v>-0.60000000000000009</v>
          </cell>
          <cell r="L690">
            <v>0</v>
          </cell>
          <cell r="M690">
            <v>30</v>
          </cell>
          <cell r="N690">
            <v>0</v>
          </cell>
          <cell r="O690">
            <v>110</v>
          </cell>
        </row>
        <row r="691">
          <cell r="A691" t="str">
            <v>FP-667</v>
          </cell>
          <cell r="B691" t="str">
            <v>PREMIUM</v>
          </cell>
          <cell r="C691" t="str">
            <v>Geogenanthus 12</v>
          </cell>
          <cell r="D691" t="str">
            <v>Roxie™ (Poeppigii)</v>
          </cell>
          <cell r="E691" t="str">
            <v>Available</v>
          </cell>
          <cell r="F691" t="str">
            <v>Geogenanthus Roxie™ (Poeppigii) - 12</v>
          </cell>
          <cell r="G691">
            <v>12</v>
          </cell>
          <cell r="H691" t="str">
            <v>12cm</v>
          </cell>
          <cell r="I691" t="str">
            <v>PREMIUM</v>
          </cell>
          <cell r="J691">
            <v>6</v>
          </cell>
          <cell r="K691">
            <v>60</v>
          </cell>
          <cell r="L691">
            <v>0</v>
          </cell>
          <cell r="M691">
            <v>12</v>
          </cell>
          <cell r="N691">
            <v>0</v>
          </cell>
          <cell r="O691">
            <v>0</v>
          </cell>
        </row>
        <row r="692">
          <cell r="A692" t="str">
            <v>FP-667</v>
          </cell>
          <cell r="B692"/>
          <cell r="C692"/>
          <cell r="D692"/>
          <cell r="E692"/>
          <cell r="F692" t="str">
            <v>Geogenanthus Roxie™ (Poeppigii) - 12 - Balance</v>
          </cell>
          <cell r="G692">
            <v>12</v>
          </cell>
          <cell r="H692" t="str">
            <v>12cm</v>
          </cell>
          <cell r="I692"/>
          <cell r="J692">
            <v>9</v>
          </cell>
          <cell r="K692">
            <v>-60.6</v>
          </cell>
          <cell r="L692">
            <v>0</v>
          </cell>
          <cell r="M692">
            <v>18</v>
          </cell>
          <cell r="N692">
            <v>0</v>
          </cell>
          <cell r="O692">
            <v>110</v>
          </cell>
        </row>
        <row r="693">
          <cell r="B693"/>
          <cell r="C693"/>
          <cell r="D693"/>
          <cell r="E693"/>
          <cell r="F693"/>
          <cell r="G693"/>
          <cell r="H693"/>
          <cell r="I693"/>
        </row>
        <row r="694">
          <cell r="A694" t="str">
            <v>FP-430</v>
          </cell>
          <cell r="B694" t="str">
            <v>BOUTIQUE</v>
          </cell>
          <cell r="C694" t="str">
            <v>Homalomena 12</v>
          </cell>
          <cell r="D694" t="str">
            <v>Uplift™ (Camouflage)</v>
          </cell>
          <cell r="E694" t="str">
            <v>Available</v>
          </cell>
          <cell r="F694" t="str">
            <v>Homalomena Uplift™ (Camouflage) - 12</v>
          </cell>
          <cell r="G694">
            <v>12</v>
          </cell>
          <cell r="H694" t="str">
            <v>12cm</v>
          </cell>
          <cell r="I694" t="str">
            <v>BOUTIQUE</v>
          </cell>
          <cell r="J694">
            <v>3</v>
          </cell>
          <cell r="K694">
            <v>3</v>
          </cell>
          <cell r="L694">
            <v>4.5</v>
          </cell>
          <cell r="M694">
            <v>0</v>
          </cell>
          <cell r="N694">
            <v>15</v>
          </cell>
          <cell r="O694">
            <v>64.2</v>
          </cell>
        </row>
        <row r="695">
          <cell r="A695" t="str">
            <v>FP-430</v>
          </cell>
          <cell r="B695" t="str">
            <v>BOUTIQUE</v>
          </cell>
          <cell r="C695" t="str">
            <v>Homalomena 12</v>
          </cell>
          <cell r="D695" t="str">
            <v>Uplift™ (Camouflage)</v>
          </cell>
          <cell r="E695" t="str">
            <v>Available</v>
          </cell>
          <cell r="F695" t="str">
            <v>Homalomena Uplift™ (Camouflage) - 12</v>
          </cell>
          <cell r="G695">
            <v>12</v>
          </cell>
          <cell r="H695" t="str">
            <v>12cm</v>
          </cell>
          <cell r="I695" t="str">
            <v>BOUTIQUE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FP-430</v>
          </cell>
          <cell r="B696"/>
          <cell r="C696"/>
          <cell r="D696"/>
          <cell r="E696"/>
          <cell r="F696" t="str">
            <v>Homalomena Uplift™ (Camouflage) - 12 - Balance</v>
          </cell>
          <cell r="G696">
            <v>12</v>
          </cell>
          <cell r="H696" t="str">
            <v>12cm</v>
          </cell>
          <cell r="I696"/>
          <cell r="J696">
            <v>3</v>
          </cell>
          <cell r="K696">
            <v>3</v>
          </cell>
          <cell r="L696">
            <v>4.5</v>
          </cell>
          <cell r="M696">
            <v>0</v>
          </cell>
          <cell r="N696">
            <v>15</v>
          </cell>
          <cell r="O696">
            <v>64.2</v>
          </cell>
        </row>
        <row r="697">
          <cell r="B697"/>
          <cell r="C697"/>
          <cell r="D697"/>
          <cell r="E697"/>
          <cell r="F697"/>
          <cell r="G697"/>
          <cell r="H697"/>
          <cell r="I697"/>
        </row>
        <row r="698">
          <cell r="A698" t="str">
            <v>FP-1436</v>
          </cell>
          <cell r="B698" t="str">
            <v>BOUTIQUE</v>
          </cell>
          <cell r="C698" t="str">
            <v>Hoya 12</v>
          </cell>
          <cell r="D698" t="str">
            <v>Blushing Sunset™ (Wibergiae)</v>
          </cell>
          <cell r="E698" t="str">
            <v>Available</v>
          </cell>
          <cell r="F698" t="str">
            <v>Hoya Blushing Sunset™ (Wibergiae) - 12</v>
          </cell>
          <cell r="G698">
            <v>12</v>
          </cell>
          <cell r="H698" t="str">
            <v>12cm</v>
          </cell>
          <cell r="I698" t="str">
            <v>BOUTIQUE</v>
          </cell>
          <cell r="J698">
            <v>32.700000000000003</v>
          </cell>
          <cell r="K698">
            <v>52</v>
          </cell>
          <cell r="L698">
            <v>46</v>
          </cell>
          <cell r="M698">
            <v>6.1000000000000005</v>
          </cell>
          <cell r="N698">
            <v>69.600000000000009</v>
          </cell>
          <cell r="O698">
            <v>80.2</v>
          </cell>
        </row>
        <row r="699">
          <cell r="A699" t="str">
            <v>FP-1436</v>
          </cell>
          <cell r="B699" t="str">
            <v>BOUTIQUE</v>
          </cell>
          <cell r="C699" t="str">
            <v>Hoya 12</v>
          </cell>
          <cell r="D699" t="str">
            <v>Blushing Sunset™ (Wibergiae)</v>
          </cell>
          <cell r="E699" t="str">
            <v>Available</v>
          </cell>
          <cell r="F699" t="str">
            <v>Hoya Blushing Sunset™ (Wibergiae) - 12</v>
          </cell>
          <cell r="G699">
            <v>12</v>
          </cell>
          <cell r="H699" t="str">
            <v>12cm</v>
          </cell>
          <cell r="I699" t="str">
            <v>BOUTIQUE</v>
          </cell>
          <cell r="J699">
            <v>0</v>
          </cell>
          <cell r="K699">
            <v>0</v>
          </cell>
          <cell r="L699">
            <v>12</v>
          </cell>
          <cell r="M699">
            <v>0</v>
          </cell>
          <cell r="N699">
            <v>60</v>
          </cell>
          <cell r="O699">
            <v>0</v>
          </cell>
        </row>
        <row r="700">
          <cell r="A700" t="str">
            <v>FP-1436</v>
          </cell>
          <cell r="B700"/>
          <cell r="C700"/>
          <cell r="D700"/>
          <cell r="E700"/>
          <cell r="F700" t="str">
            <v>Hoya Blushing Sunset™ (Wibergiae) - 12 - Balance</v>
          </cell>
          <cell r="G700">
            <v>12</v>
          </cell>
          <cell r="H700" t="str">
            <v>12cm</v>
          </cell>
          <cell r="I700"/>
          <cell r="J700">
            <v>32.700000000000003</v>
          </cell>
          <cell r="K700">
            <v>52</v>
          </cell>
          <cell r="L700">
            <v>34</v>
          </cell>
          <cell r="M700">
            <v>6.1000000000000005</v>
          </cell>
          <cell r="N700">
            <v>9.6000000000000085</v>
          </cell>
          <cell r="O700">
            <v>80.2</v>
          </cell>
        </row>
        <row r="701">
          <cell r="B701"/>
          <cell r="C701"/>
          <cell r="D701"/>
          <cell r="E701"/>
          <cell r="F701"/>
          <cell r="G701"/>
          <cell r="H701"/>
          <cell r="I701"/>
        </row>
        <row r="702">
          <cell r="A702" t="str">
            <v>FP-2590</v>
          </cell>
          <cell r="B702" t="str">
            <v>CLIMB-ITT™ BOUTIQUE</v>
          </cell>
          <cell r="C702" t="str">
            <v>Hoya 12</v>
          </cell>
          <cell r="D702" t="str">
            <v>Blushing Sunset™ (wibergiae) on Climb-itt™ Tripod</v>
          </cell>
          <cell r="E702" t="str">
            <v>Available</v>
          </cell>
          <cell r="F702" t="str">
            <v>Hoya Blushing Sunset™ (wibergiae) on Climb-itt™ Tripod</v>
          </cell>
          <cell r="G702">
            <v>12</v>
          </cell>
          <cell r="H702" t="str">
            <v>12cm Climb-itt</v>
          </cell>
          <cell r="I702" t="str">
            <v>CLIMB-ITT™ BOUTIQUE</v>
          </cell>
          <cell r="J702">
            <v>5.9</v>
          </cell>
          <cell r="K702">
            <v>6</v>
          </cell>
          <cell r="L702">
            <v>6.3000000000000007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FP-2590</v>
          </cell>
          <cell r="B703" t="str">
            <v>CLIMB-ITT™ BOUTIQUE</v>
          </cell>
          <cell r="C703" t="str">
            <v>Hoya 12</v>
          </cell>
          <cell r="D703" t="str">
            <v>Blushing Sunset™ (wibergiae) on Climb-itt™ Tripod</v>
          </cell>
          <cell r="E703" t="str">
            <v>Available</v>
          </cell>
          <cell r="F703" t="str">
            <v>Hoya Blushing Sunset™ (wibergiae) on Climb-itt™ Tripod</v>
          </cell>
          <cell r="G703">
            <v>12</v>
          </cell>
          <cell r="H703" t="str">
            <v>12cm Climb-itt</v>
          </cell>
          <cell r="I703" t="str">
            <v>CLIMB-ITT™ BOUTIQUE</v>
          </cell>
          <cell r="J703">
            <v>6</v>
          </cell>
          <cell r="K703">
            <v>30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FP-2590</v>
          </cell>
          <cell r="C704"/>
          <cell r="D704"/>
          <cell r="E704"/>
          <cell r="F704" t="str">
            <v>Hoya Blushing Sunset™ (wibergiae) on Climb-itt™ Tripod - Balance</v>
          </cell>
          <cell r="G704">
            <v>12</v>
          </cell>
          <cell r="H704" t="str">
            <v>12cm Climb-itt</v>
          </cell>
          <cell r="I704"/>
          <cell r="J704">
            <v>-9.9999999999999645E-2</v>
          </cell>
          <cell r="K704">
            <v>-24</v>
          </cell>
          <cell r="L704">
            <v>6.3000000000000007</v>
          </cell>
          <cell r="M704">
            <v>0</v>
          </cell>
          <cell r="N704">
            <v>0</v>
          </cell>
          <cell r="O704">
            <v>0</v>
          </cell>
        </row>
        <row r="705">
          <cell r="B705"/>
          <cell r="C705"/>
          <cell r="D705"/>
          <cell r="E705"/>
          <cell r="F705"/>
          <cell r="G705"/>
          <cell r="H705"/>
          <cell r="I705"/>
        </row>
        <row r="706">
          <cell r="A706" t="str">
            <v>FP-1034</v>
          </cell>
          <cell r="B706" t="str">
            <v>BOUTIQUE</v>
          </cell>
          <cell r="C706" t="str">
            <v>Hoya 12</v>
          </cell>
          <cell r="D706" t="str">
            <v>Coastal Ripple™ (Erythrina)</v>
          </cell>
          <cell r="E706" t="str">
            <v>Available</v>
          </cell>
          <cell r="F706" t="str">
            <v>Hoya Coastal Ripple™ (Erythrina) - 12</v>
          </cell>
          <cell r="G706">
            <v>12</v>
          </cell>
          <cell r="H706" t="str">
            <v>12cm</v>
          </cell>
          <cell r="I706" t="str">
            <v>BOUTIQUE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A707" t="str">
            <v>FP-1034</v>
          </cell>
          <cell r="B707" t="str">
            <v>BOUTIQUE</v>
          </cell>
          <cell r="C707" t="str">
            <v>Hoya 12</v>
          </cell>
          <cell r="D707" t="str">
            <v>Coastal Ripple™ (Erythrina)</v>
          </cell>
          <cell r="E707" t="str">
            <v>Available</v>
          </cell>
          <cell r="F707" t="str">
            <v>Hoya Coastal Ripple™ (Erythrina) - 12</v>
          </cell>
          <cell r="G707">
            <v>12</v>
          </cell>
          <cell r="H707" t="str">
            <v>12cm</v>
          </cell>
          <cell r="I707" t="str">
            <v>BOUTIQUE</v>
          </cell>
          <cell r="J707">
            <v>0</v>
          </cell>
          <cell r="K707">
            <v>6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FP-1034</v>
          </cell>
          <cell r="B708"/>
          <cell r="C708"/>
          <cell r="D708"/>
          <cell r="E708"/>
          <cell r="F708" t="str">
            <v>Hoya Coastal Ripple™ (Erythrina) - 12 - Balance</v>
          </cell>
          <cell r="G708">
            <v>12</v>
          </cell>
          <cell r="H708" t="str">
            <v>12cm</v>
          </cell>
          <cell r="I708"/>
          <cell r="J708">
            <v>0</v>
          </cell>
          <cell r="K708">
            <v>-6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B709"/>
          <cell r="C709"/>
          <cell r="D709"/>
          <cell r="E709"/>
          <cell r="F709"/>
          <cell r="G709"/>
          <cell r="H709"/>
          <cell r="I709"/>
        </row>
        <row r="710">
          <cell r="A710" t="str">
            <v>FP-2805</v>
          </cell>
          <cell r="B710" t="str">
            <v>PREMIUM</v>
          </cell>
          <cell r="C710" t="str">
            <v>Hoya 12</v>
          </cell>
          <cell r="D710" t="str">
            <v>Freckled Splash</v>
          </cell>
          <cell r="E710" t="str">
            <v>Available</v>
          </cell>
          <cell r="F710" t="str">
            <v>Hoya Freckled Splash - 12 (Canopy)</v>
          </cell>
          <cell r="G710">
            <v>12</v>
          </cell>
          <cell r="H710" t="str">
            <v>12cm Canopy</v>
          </cell>
          <cell r="I710" t="str">
            <v>PREMIUM</v>
          </cell>
          <cell r="J710">
            <v>0.5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FP-2805</v>
          </cell>
          <cell r="B711" t="str">
            <v>PREMIUM</v>
          </cell>
          <cell r="C711" t="str">
            <v>Hoya 12</v>
          </cell>
          <cell r="D711" t="str">
            <v>Freckled Splash</v>
          </cell>
          <cell r="E711" t="str">
            <v>Available</v>
          </cell>
          <cell r="F711" t="str">
            <v>Hoya Freckled Splash - 12 (Canopy)</v>
          </cell>
          <cell r="G711">
            <v>12</v>
          </cell>
          <cell r="H711" t="str">
            <v>12cm Canopy</v>
          </cell>
          <cell r="I711" t="str">
            <v>PREMIUM</v>
          </cell>
          <cell r="J711">
            <v>0</v>
          </cell>
          <cell r="K711">
            <v>25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FP-2805</v>
          </cell>
          <cell r="C712"/>
          <cell r="D712"/>
          <cell r="E712"/>
          <cell r="F712" t="str">
            <v>Hoya Freckled Splash - 12 (Canopy) - Balance</v>
          </cell>
          <cell r="G712">
            <v>12</v>
          </cell>
          <cell r="H712" t="str">
            <v>12cm Canopy</v>
          </cell>
          <cell r="I712"/>
          <cell r="J712">
            <v>0.5</v>
          </cell>
          <cell r="K712">
            <v>-25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B713"/>
          <cell r="C713"/>
          <cell r="D713"/>
          <cell r="E713"/>
          <cell r="F713"/>
          <cell r="G713"/>
          <cell r="H713"/>
          <cell r="I713"/>
        </row>
        <row r="714">
          <cell r="A714" t="str">
            <v>FP-1134</v>
          </cell>
          <cell r="B714" t="str">
            <v>PREMIUM</v>
          </cell>
          <cell r="C714" t="str">
            <v>Hoya 12</v>
          </cell>
          <cell r="D714" t="str">
            <v>Fresh Rain™ (Rangsan)</v>
          </cell>
          <cell r="E714" t="str">
            <v>Available</v>
          </cell>
          <cell r="F714" t="str">
            <v>Hoya Fresh Rain™ (Rangsan) - 12</v>
          </cell>
          <cell r="G714">
            <v>12</v>
          </cell>
          <cell r="H714" t="str">
            <v>12cm</v>
          </cell>
          <cell r="I714" t="str">
            <v>PREMIUM</v>
          </cell>
          <cell r="J714">
            <v>48.5</v>
          </cell>
          <cell r="K714">
            <v>57.2</v>
          </cell>
          <cell r="L714">
            <v>82.5</v>
          </cell>
          <cell r="M714">
            <v>0.30000000000000004</v>
          </cell>
          <cell r="N714">
            <v>88.2</v>
          </cell>
          <cell r="O714">
            <v>161.20000000000002</v>
          </cell>
        </row>
        <row r="715">
          <cell r="A715" t="str">
            <v>FP-1134</v>
          </cell>
          <cell r="B715" t="str">
            <v>PREMIUM</v>
          </cell>
          <cell r="C715" t="str">
            <v>Hoya 12</v>
          </cell>
          <cell r="D715" t="str">
            <v>Fresh Rain™ (Rangsan)</v>
          </cell>
          <cell r="E715" t="str">
            <v>Available</v>
          </cell>
          <cell r="F715" t="str">
            <v>Hoya Fresh Rain™ (Rangsan) - 12</v>
          </cell>
          <cell r="G715">
            <v>12</v>
          </cell>
          <cell r="H715" t="str">
            <v>12cm</v>
          </cell>
          <cell r="I715" t="str">
            <v>PREMIUM</v>
          </cell>
          <cell r="J715">
            <v>12</v>
          </cell>
          <cell r="K715">
            <v>0</v>
          </cell>
          <cell r="L715">
            <v>18</v>
          </cell>
          <cell r="M715">
            <v>0</v>
          </cell>
          <cell r="N715">
            <v>54</v>
          </cell>
          <cell r="O715">
            <v>0</v>
          </cell>
        </row>
        <row r="716">
          <cell r="A716" t="str">
            <v>FP-1134</v>
          </cell>
          <cell r="C716"/>
          <cell r="D716"/>
          <cell r="E716"/>
          <cell r="F716" t="str">
            <v>Hoya Fresh Rain™ (Rangsan) - 12 - Balance</v>
          </cell>
          <cell r="G716">
            <v>12</v>
          </cell>
          <cell r="H716" t="str">
            <v>12cm</v>
          </cell>
          <cell r="I716"/>
          <cell r="J716">
            <v>36.5</v>
          </cell>
          <cell r="K716">
            <v>57.2</v>
          </cell>
          <cell r="L716">
            <v>64.5</v>
          </cell>
          <cell r="M716">
            <v>0.30000000000000004</v>
          </cell>
          <cell r="N716">
            <v>34.200000000000003</v>
          </cell>
          <cell r="O716">
            <v>161.20000000000002</v>
          </cell>
        </row>
        <row r="717">
          <cell r="B717"/>
          <cell r="C717"/>
          <cell r="D717"/>
          <cell r="E717"/>
          <cell r="F717"/>
          <cell r="G717"/>
          <cell r="H717"/>
          <cell r="I717"/>
        </row>
        <row r="718">
          <cell r="A718" t="str">
            <v>FP-1516</v>
          </cell>
          <cell r="B718" t="str">
            <v>PREMIUM</v>
          </cell>
          <cell r="C718" t="str">
            <v>Hoya 12</v>
          </cell>
          <cell r="D718" t="str">
            <v>Latifolia Pot of Gold</v>
          </cell>
          <cell r="E718" t="str">
            <v>Available</v>
          </cell>
          <cell r="F718" t="str">
            <v>Hoya Latifolia Pot of Gold - 12</v>
          </cell>
          <cell r="G718">
            <v>12</v>
          </cell>
          <cell r="H718" t="str">
            <v>12cm</v>
          </cell>
          <cell r="I718" t="str">
            <v>PREMIUM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FP-1516</v>
          </cell>
          <cell r="B719" t="str">
            <v>PREMIUM</v>
          </cell>
          <cell r="C719" t="str">
            <v>Hoya 12</v>
          </cell>
          <cell r="D719" t="str">
            <v>Latifolia Pot of Gold</v>
          </cell>
          <cell r="E719" t="str">
            <v>Available</v>
          </cell>
          <cell r="F719" t="str">
            <v>Hoya Latifolia Pot of Gold - 12</v>
          </cell>
          <cell r="G719">
            <v>12</v>
          </cell>
          <cell r="H719" t="str">
            <v>12cm</v>
          </cell>
          <cell r="I719" t="str">
            <v>PREMIUM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FP-1516</v>
          </cell>
          <cell r="C720"/>
          <cell r="D720"/>
          <cell r="E720"/>
          <cell r="F720" t="str">
            <v>Hoya Latifolia Pot of Gold - 12 - Balance</v>
          </cell>
          <cell r="G720">
            <v>12</v>
          </cell>
          <cell r="H720" t="str">
            <v>12cm</v>
          </cell>
          <cell r="I720"/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B721"/>
          <cell r="C721"/>
          <cell r="D721"/>
          <cell r="E721"/>
          <cell r="G721"/>
          <cell r="H721"/>
          <cell r="I721"/>
        </row>
        <row r="722">
          <cell r="A722" t="str">
            <v>FP-2806</v>
          </cell>
          <cell r="B722" t="str">
            <v>PREMIUM</v>
          </cell>
          <cell r="C722" t="str">
            <v>Hoya 12</v>
          </cell>
          <cell r="D722" t="str">
            <v>Mathilde Splash</v>
          </cell>
          <cell r="E722" t="str">
            <v>Available</v>
          </cell>
          <cell r="F722" t="str">
            <v>Hoya Mathilde Splash - 12 (Canopy)</v>
          </cell>
          <cell r="G722">
            <v>12</v>
          </cell>
          <cell r="H722" t="str">
            <v>12cm Canopy</v>
          </cell>
          <cell r="I722" t="str">
            <v>PREMIUM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FP-2806</v>
          </cell>
          <cell r="B723" t="str">
            <v>PREMIUM</v>
          </cell>
          <cell r="C723" t="str">
            <v>Hoya 12</v>
          </cell>
          <cell r="D723" t="str">
            <v>Mathilde Splash</v>
          </cell>
          <cell r="E723" t="str">
            <v>Available</v>
          </cell>
          <cell r="F723" t="str">
            <v>Hoya Mathilde Splash - 12 (Canopy)</v>
          </cell>
          <cell r="G723">
            <v>12</v>
          </cell>
          <cell r="H723" t="str">
            <v>12cm Canopy</v>
          </cell>
          <cell r="I723" t="str">
            <v>PREMIUM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FP-2806</v>
          </cell>
          <cell r="C724"/>
          <cell r="D724"/>
          <cell r="E724"/>
          <cell r="F724" t="str">
            <v>Hoya Mathilde Splash - 12 (Canopy) - Balance</v>
          </cell>
          <cell r="G724">
            <v>12</v>
          </cell>
          <cell r="H724" t="str">
            <v>12cm Canopy</v>
          </cell>
          <cell r="I724"/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B725"/>
          <cell r="C725"/>
          <cell r="D725"/>
          <cell r="E725"/>
          <cell r="G725"/>
          <cell r="H725"/>
          <cell r="I725"/>
        </row>
        <row r="726">
          <cell r="A726" t="str">
            <v>FP-1270</v>
          </cell>
          <cell r="B726" t="str">
            <v>BOUTIQUE</v>
          </cell>
          <cell r="C726" t="str">
            <v>Hoya 12</v>
          </cell>
          <cell r="D726" t="str">
            <v>Night Sparrow™ (Clemensiorum Dark Leaf)</v>
          </cell>
          <cell r="E726" t="str">
            <v>Available</v>
          </cell>
          <cell r="F726" t="str">
            <v>Hoya Night Sparrow™ (Clemensiorum Dark Leaf) - 12</v>
          </cell>
          <cell r="G726">
            <v>12</v>
          </cell>
          <cell r="H726" t="str">
            <v>12cm</v>
          </cell>
          <cell r="I726" t="str">
            <v>BOUTIQUE</v>
          </cell>
          <cell r="J726">
            <v>9.9</v>
          </cell>
          <cell r="K726">
            <v>7.5</v>
          </cell>
          <cell r="L726">
            <v>15.100000000000001</v>
          </cell>
          <cell r="M726">
            <v>-4.9000000000000004</v>
          </cell>
          <cell r="N726">
            <v>4.5</v>
          </cell>
          <cell r="O726">
            <v>7.1000000000000005</v>
          </cell>
        </row>
        <row r="727">
          <cell r="A727" t="str">
            <v>FP-1270</v>
          </cell>
          <cell r="B727" t="str">
            <v>BOUTIQUE</v>
          </cell>
          <cell r="C727" t="str">
            <v>Hoya 12</v>
          </cell>
          <cell r="D727" t="str">
            <v>Night Sparrow™ (Clemensiorum Dark Leaf)</v>
          </cell>
          <cell r="E727" t="str">
            <v>Available</v>
          </cell>
          <cell r="F727" t="str">
            <v>Hoya Night Sparrow™ (Clemensiorum Dark Leaf) - 12</v>
          </cell>
          <cell r="G727">
            <v>12</v>
          </cell>
          <cell r="H727" t="str">
            <v>12cm</v>
          </cell>
          <cell r="I727" t="str">
            <v>BOUTIQUE</v>
          </cell>
          <cell r="J727">
            <v>0</v>
          </cell>
          <cell r="K727">
            <v>0</v>
          </cell>
          <cell r="L727">
            <v>15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FP-1270</v>
          </cell>
          <cell r="B728"/>
          <cell r="C728"/>
          <cell r="D728"/>
          <cell r="E728"/>
          <cell r="F728" t="str">
            <v>Hoya Night Sparrow™ (Clemensiorum Dark Leaf) - 12 - Balance</v>
          </cell>
          <cell r="G728">
            <v>12</v>
          </cell>
          <cell r="H728" t="str">
            <v>12cm</v>
          </cell>
          <cell r="I728"/>
          <cell r="J728">
            <v>9.9</v>
          </cell>
          <cell r="K728">
            <v>7.5</v>
          </cell>
          <cell r="L728">
            <v>0.10000000000000142</v>
          </cell>
          <cell r="M728">
            <v>-4.9000000000000004</v>
          </cell>
          <cell r="N728">
            <v>4.5</v>
          </cell>
          <cell r="O728">
            <v>7.1000000000000005</v>
          </cell>
        </row>
        <row r="729">
          <cell r="B729"/>
          <cell r="C729"/>
          <cell r="D729"/>
          <cell r="E729"/>
          <cell r="F729"/>
          <cell r="G729"/>
          <cell r="H729"/>
          <cell r="I729"/>
        </row>
        <row r="730">
          <cell r="A730" t="str">
            <v>FP-2593</v>
          </cell>
          <cell r="B730" t="str">
            <v>CLIMB-ITT™ BOUTIQUE</v>
          </cell>
          <cell r="C730" t="str">
            <v>Hoya 12</v>
          </cell>
          <cell r="D730" t="str">
            <v>Night Sparrow™ (Clemensiorum Dark Leaf) on Climb-itt™ Tripod</v>
          </cell>
          <cell r="E730" t="str">
            <v>Available</v>
          </cell>
          <cell r="F730" t="str">
            <v>Hoya Night Sparrow™ (Clemensiorum Dark Leaf) on Climb-itt™ Tripod</v>
          </cell>
          <cell r="G730">
            <v>12</v>
          </cell>
          <cell r="H730" t="str">
            <v>12cm Climb-itt</v>
          </cell>
          <cell r="I730" t="str">
            <v>CLIMB-ITT™ BOUTIQUE</v>
          </cell>
          <cell r="J730">
            <v>-1.2000000000000002</v>
          </cell>
          <cell r="K730">
            <v>0</v>
          </cell>
          <cell r="L730">
            <v>0.4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FP-2593</v>
          </cell>
          <cell r="B731" t="str">
            <v>CLIMB-ITT™ BOUTIQUE</v>
          </cell>
          <cell r="C731" t="str">
            <v>Hoya 12</v>
          </cell>
          <cell r="D731" t="str">
            <v>Night Sparrow™ (Clemensiorum Dark Leaf) on Climb-itt™ Tripod</v>
          </cell>
          <cell r="E731" t="str">
            <v>Available</v>
          </cell>
          <cell r="F731" t="str">
            <v>Hoya Night Sparrow™ (Clemensiorum Dark Leaf) on Climb-itt™ Tripod</v>
          </cell>
          <cell r="G731">
            <v>12</v>
          </cell>
          <cell r="H731" t="str">
            <v>12cm Climb-itt</v>
          </cell>
          <cell r="I731" t="str">
            <v>CLIMB-ITT™ BOUTIQUE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FP-2593</v>
          </cell>
          <cell r="C732"/>
          <cell r="D732"/>
          <cell r="E732"/>
          <cell r="F732" t="str">
            <v>Hoya Night Sparrow™ (Clemensiorum Dark Leaf) on Climb-itt™ Tripod - Balance</v>
          </cell>
          <cell r="G732">
            <v>12</v>
          </cell>
          <cell r="H732" t="str">
            <v>12cm Climb-itt</v>
          </cell>
          <cell r="I732"/>
          <cell r="J732">
            <v>-1.2000000000000002</v>
          </cell>
          <cell r="K732">
            <v>0</v>
          </cell>
          <cell r="L732">
            <v>0.4</v>
          </cell>
          <cell r="M732">
            <v>0</v>
          </cell>
          <cell r="N732">
            <v>0</v>
          </cell>
          <cell r="O732">
            <v>0</v>
          </cell>
        </row>
        <row r="733">
          <cell r="B733"/>
          <cell r="C733"/>
          <cell r="D733"/>
          <cell r="E733"/>
          <cell r="F733"/>
          <cell r="G733"/>
          <cell r="H733"/>
          <cell r="I733"/>
        </row>
        <row r="734">
          <cell r="A734" t="str">
            <v>FP-1038</v>
          </cell>
          <cell r="B734" t="str">
            <v>BOUTIQUE</v>
          </cell>
          <cell r="C734" t="str">
            <v>Hoya 12</v>
          </cell>
          <cell r="D734" t="str">
            <v>Quinquenervia</v>
          </cell>
          <cell r="E734" t="str">
            <v>Available</v>
          </cell>
          <cell r="F734" t="str">
            <v>Hoya Quinquenervia - 12</v>
          </cell>
          <cell r="G734">
            <v>12</v>
          </cell>
          <cell r="H734" t="str">
            <v>12cm</v>
          </cell>
          <cell r="I734" t="str">
            <v>BOUTIQUE</v>
          </cell>
          <cell r="J734">
            <v>1.6</v>
          </cell>
          <cell r="K734">
            <v>76</v>
          </cell>
          <cell r="L734">
            <v>81.100000000000009</v>
          </cell>
          <cell r="M734">
            <v>43.6</v>
          </cell>
          <cell r="N734">
            <v>30.1</v>
          </cell>
          <cell r="O734">
            <v>40.5</v>
          </cell>
        </row>
        <row r="735">
          <cell r="A735" t="str">
            <v>FP-1038</v>
          </cell>
          <cell r="B735" t="str">
            <v>BOUTIQUE</v>
          </cell>
          <cell r="C735" t="str">
            <v>Hoya 12</v>
          </cell>
          <cell r="D735" t="str">
            <v>Quinquenervia</v>
          </cell>
          <cell r="E735" t="str">
            <v>Available</v>
          </cell>
          <cell r="F735" t="str">
            <v>Hoya Quinquenervia - 12</v>
          </cell>
          <cell r="G735">
            <v>12</v>
          </cell>
          <cell r="H735" t="str">
            <v>12cm</v>
          </cell>
          <cell r="I735" t="str">
            <v>BOUTIQUE</v>
          </cell>
          <cell r="J735">
            <v>0</v>
          </cell>
          <cell r="K735">
            <v>10</v>
          </cell>
          <cell r="L735">
            <v>0</v>
          </cell>
          <cell r="M735">
            <v>6</v>
          </cell>
          <cell r="N735">
            <v>24</v>
          </cell>
          <cell r="O735">
            <v>0</v>
          </cell>
        </row>
        <row r="736">
          <cell r="A736" t="str">
            <v>FP-1038</v>
          </cell>
          <cell r="B736"/>
          <cell r="C736"/>
          <cell r="D736"/>
          <cell r="E736"/>
          <cell r="F736" t="str">
            <v>Hoya Quinquenervia - 12 - Balance</v>
          </cell>
          <cell r="G736">
            <v>12</v>
          </cell>
          <cell r="H736" t="str">
            <v>12cm</v>
          </cell>
          <cell r="I736"/>
          <cell r="J736">
            <v>1.6</v>
          </cell>
          <cell r="K736">
            <v>66</v>
          </cell>
          <cell r="L736">
            <v>81.100000000000009</v>
          </cell>
          <cell r="M736">
            <v>37.6</v>
          </cell>
          <cell r="N736">
            <v>6.1000000000000014</v>
          </cell>
          <cell r="O736">
            <v>40.5</v>
          </cell>
        </row>
        <row r="737">
          <cell r="B737"/>
          <cell r="C737"/>
          <cell r="D737"/>
          <cell r="E737"/>
          <cell r="F737"/>
          <cell r="G737"/>
          <cell r="H737"/>
          <cell r="I737"/>
        </row>
        <row r="738">
          <cell r="A738" t="str">
            <v>FP-1040</v>
          </cell>
          <cell r="B738" t="str">
            <v>BOUTIQUE</v>
          </cell>
          <cell r="C738" t="str">
            <v>Hoya 12</v>
          </cell>
          <cell r="D738" t="str">
            <v>Reef Rider™ (Latifolia Albomarginata)</v>
          </cell>
          <cell r="E738" t="str">
            <v>Available</v>
          </cell>
          <cell r="F738" t="str">
            <v>Hoya Reef Rider™ (Latifolia Albomarginata) - 12</v>
          </cell>
          <cell r="G738">
            <v>12</v>
          </cell>
          <cell r="H738" t="str">
            <v>12cm</v>
          </cell>
          <cell r="I738" t="str">
            <v>BOUTIQUE</v>
          </cell>
          <cell r="J738">
            <v>55.900000000000006</v>
          </cell>
          <cell r="K738">
            <v>45.5</v>
          </cell>
          <cell r="L738">
            <v>54</v>
          </cell>
          <cell r="M738">
            <v>14.200000000000001</v>
          </cell>
          <cell r="N738">
            <v>25.5</v>
          </cell>
          <cell r="O738">
            <v>20.900000000000002</v>
          </cell>
        </row>
        <row r="739">
          <cell r="A739" t="str">
            <v>FP-1040</v>
          </cell>
          <cell r="B739" t="str">
            <v>BOUTIQUE</v>
          </cell>
          <cell r="C739" t="str">
            <v>Hoya 12</v>
          </cell>
          <cell r="D739" t="str">
            <v>Reef Rider™ (Latifolia Albomarginata)</v>
          </cell>
          <cell r="E739" t="str">
            <v>Available</v>
          </cell>
          <cell r="F739" t="str">
            <v>Hoya Reef Rider™ (Latifolia Albomarginata) - 12</v>
          </cell>
          <cell r="G739">
            <v>12</v>
          </cell>
          <cell r="H739" t="str">
            <v>12cm</v>
          </cell>
          <cell r="I739" t="str">
            <v>BOUTIQUE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12</v>
          </cell>
          <cell r="O739">
            <v>0</v>
          </cell>
        </row>
        <row r="740">
          <cell r="A740" t="str">
            <v>FP-1040</v>
          </cell>
          <cell r="B740"/>
          <cell r="C740"/>
          <cell r="D740"/>
          <cell r="E740"/>
          <cell r="F740" t="str">
            <v>Hoya Reef Rider™ (Latifolia Albomarginata) - 12 - Balance</v>
          </cell>
          <cell r="G740">
            <v>12</v>
          </cell>
          <cell r="H740" t="str">
            <v>12cm</v>
          </cell>
          <cell r="I740"/>
          <cell r="J740">
            <v>55.900000000000006</v>
          </cell>
          <cell r="K740">
            <v>45.5</v>
          </cell>
          <cell r="L740">
            <v>54</v>
          </cell>
          <cell r="M740">
            <v>14.200000000000001</v>
          </cell>
          <cell r="N740">
            <v>13.5</v>
          </cell>
          <cell r="O740">
            <v>20.900000000000002</v>
          </cell>
        </row>
        <row r="741">
          <cell r="B741"/>
          <cell r="C741"/>
          <cell r="D741"/>
          <cell r="E741"/>
          <cell r="F741"/>
          <cell r="G741"/>
          <cell r="H741"/>
          <cell r="I741"/>
        </row>
        <row r="742">
          <cell r="A742" t="str">
            <v>FP-2591</v>
          </cell>
          <cell r="B742" t="str">
            <v>CLIMB-ITT™ BOUTIQUE</v>
          </cell>
          <cell r="C742" t="str">
            <v>Hoya 12</v>
          </cell>
          <cell r="D742" t="str">
            <v>Reef Rider™ (Latifolia Albomarginata) on Climb-itt™ Tripod</v>
          </cell>
          <cell r="E742" t="str">
            <v>Available</v>
          </cell>
          <cell r="F742" t="str">
            <v>Hoya Reef Rider™ (Latifolia Albomarginata) on Climb-itt™ Tripod</v>
          </cell>
          <cell r="G742">
            <v>12</v>
          </cell>
          <cell r="H742" t="str">
            <v>12cm Climb-itt</v>
          </cell>
          <cell r="I742" t="str">
            <v>CLIMB-ITT™ BOUTIQUE</v>
          </cell>
          <cell r="J742">
            <v>19.100000000000001</v>
          </cell>
          <cell r="K742">
            <v>10</v>
          </cell>
          <cell r="L742">
            <v>5</v>
          </cell>
          <cell r="M742">
            <v>0</v>
          </cell>
          <cell r="N742">
            <v>0</v>
          </cell>
          <cell r="O742">
            <v>0</v>
          </cell>
        </row>
        <row r="743">
          <cell r="A743" t="str">
            <v>FP-2591</v>
          </cell>
          <cell r="B743" t="str">
            <v>CLIMB-ITT™ BOUTIQUE</v>
          </cell>
          <cell r="C743" t="str">
            <v>Hoya 12</v>
          </cell>
          <cell r="D743" t="str">
            <v>Reef Rider™ (Latifolia Albomarginata) on Climb-itt™ Tripod</v>
          </cell>
          <cell r="E743" t="str">
            <v>Available</v>
          </cell>
          <cell r="F743" t="str">
            <v>Hoya Reef Rider™ (Latifolia Albomarginata) on Climb-itt™ Tripod</v>
          </cell>
          <cell r="G743">
            <v>12</v>
          </cell>
          <cell r="H743" t="str">
            <v>12cm Climb-itt</v>
          </cell>
          <cell r="I743" t="str">
            <v>CLIMB-ITT™ BOUTIQUE</v>
          </cell>
          <cell r="J743">
            <v>6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A744" t="str">
            <v>FP-2591</v>
          </cell>
          <cell r="C744"/>
          <cell r="D744"/>
          <cell r="E744"/>
          <cell r="F744" t="str">
            <v>Hoya Reef Rider™ (Latifolia Albomarginata) on Climb-itt™ Tripod - Balance</v>
          </cell>
          <cell r="G744">
            <v>12</v>
          </cell>
          <cell r="H744" t="str">
            <v>12cm Climb-itt</v>
          </cell>
          <cell r="I744"/>
          <cell r="J744">
            <v>13.100000000000001</v>
          </cell>
          <cell r="K744">
            <v>9</v>
          </cell>
          <cell r="L744">
            <v>5</v>
          </cell>
          <cell r="M744">
            <v>0</v>
          </cell>
          <cell r="N744">
            <v>0</v>
          </cell>
          <cell r="O744">
            <v>0</v>
          </cell>
        </row>
        <row r="745">
          <cell r="B745"/>
          <cell r="C745"/>
          <cell r="D745"/>
          <cell r="E745"/>
          <cell r="F745"/>
          <cell r="G745"/>
          <cell r="H745"/>
          <cell r="I745"/>
        </row>
        <row r="746">
          <cell r="A746" t="str">
            <v>FP-1272</v>
          </cell>
          <cell r="B746" t="str">
            <v>BOUTIQUE</v>
          </cell>
          <cell r="C746" t="str">
            <v>Hoya 12</v>
          </cell>
          <cell r="D746" t="str">
            <v>Sabah</v>
          </cell>
          <cell r="E746" t="str">
            <v>Available</v>
          </cell>
          <cell r="F746" t="str">
            <v>Hoya Sabah - 12</v>
          </cell>
          <cell r="G746">
            <v>12</v>
          </cell>
          <cell r="H746" t="str">
            <v>12cm</v>
          </cell>
          <cell r="I746" t="str">
            <v>BOUTIQUE</v>
          </cell>
          <cell r="J746">
            <v>10.8</v>
          </cell>
          <cell r="K746">
            <v>37.200000000000003</v>
          </cell>
          <cell r="L746">
            <v>28.5</v>
          </cell>
          <cell r="M746">
            <v>3.6</v>
          </cell>
          <cell r="N746">
            <v>7.5</v>
          </cell>
          <cell r="O746">
            <v>4.9000000000000004</v>
          </cell>
        </row>
        <row r="747">
          <cell r="A747" t="str">
            <v>FP-1272</v>
          </cell>
          <cell r="B747" t="str">
            <v>BOUTIQUE</v>
          </cell>
          <cell r="C747" t="str">
            <v>Hoya 12</v>
          </cell>
          <cell r="D747" t="str">
            <v>Sabah</v>
          </cell>
          <cell r="E747" t="str">
            <v>Available</v>
          </cell>
          <cell r="F747" t="str">
            <v>Hoya Sabah - 12</v>
          </cell>
          <cell r="G747">
            <v>12</v>
          </cell>
          <cell r="H747" t="str">
            <v>12cm</v>
          </cell>
          <cell r="I747" t="str">
            <v>BOUTIQUE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A748" t="str">
            <v>FP-1272</v>
          </cell>
          <cell r="B748"/>
          <cell r="C748"/>
          <cell r="D748"/>
          <cell r="E748"/>
          <cell r="F748" t="str">
            <v>Hoya Sabah - 12 - Balance</v>
          </cell>
          <cell r="G748">
            <v>12</v>
          </cell>
          <cell r="H748" t="str">
            <v>12cm</v>
          </cell>
          <cell r="I748"/>
          <cell r="J748">
            <v>10.8</v>
          </cell>
          <cell r="K748">
            <v>37.200000000000003</v>
          </cell>
          <cell r="L748">
            <v>28.5</v>
          </cell>
          <cell r="M748">
            <v>3.6</v>
          </cell>
          <cell r="N748">
            <v>7.5</v>
          </cell>
          <cell r="O748">
            <v>4.9000000000000004</v>
          </cell>
        </row>
        <row r="749">
          <cell r="B749"/>
          <cell r="C749"/>
          <cell r="D749"/>
          <cell r="E749"/>
          <cell r="F749"/>
          <cell r="G749"/>
          <cell r="H749"/>
          <cell r="I749"/>
        </row>
        <row r="750">
          <cell r="A750" t="str">
            <v>FP-2592</v>
          </cell>
          <cell r="B750" t="str">
            <v>CLIMB-ITT™ BOUTIQUE</v>
          </cell>
          <cell r="C750" t="str">
            <v>Hoya 12</v>
          </cell>
          <cell r="D750" t="str">
            <v>Sabah on Climb-itt™ Tripod</v>
          </cell>
          <cell r="E750" t="str">
            <v>Available</v>
          </cell>
          <cell r="F750" t="str">
            <v>Hoya Sabah on Climb-itt™ Tripod</v>
          </cell>
          <cell r="G750">
            <v>12</v>
          </cell>
          <cell r="H750" t="str">
            <v>12cm Climb-itt</v>
          </cell>
          <cell r="I750" t="str">
            <v>CLIMB-ITT™ BOUTIQUE</v>
          </cell>
          <cell r="J750">
            <v>4</v>
          </cell>
          <cell r="K750">
            <v>3.6</v>
          </cell>
          <cell r="L750">
            <v>3.5</v>
          </cell>
          <cell r="M750">
            <v>0</v>
          </cell>
          <cell r="N750">
            <v>0</v>
          </cell>
          <cell r="O750">
            <v>0</v>
          </cell>
        </row>
        <row r="751">
          <cell r="A751" t="str">
            <v>FP-2592</v>
          </cell>
          <cell r="B751" t="str">
            <v>CLIMB-ITT™ BOUTIQUE</v>
          </cell>
          <cell r="C751" t="str">
            <v>Hoya 12</v>
          </cell>
          <cell r="D751" t="str">
            <v>Sabah on Climb-itt™ Tripod</v>
          </cell>
          <cell r="E751" t="str">
            <v>Available</v>
          </cell>
          <cell r="F751" t="str">
            <v>Hoya Sabah on Climb-itt™ Tripod</v>
          </cell>
          <cell r="G751">
            <v>12</v>
          </cell>
          <cell r="H751" t="str">
            <v>12cm Climb-itt</v>
          </cell>
          <cell r="I751" t="str">
            <v>CLIMB-ITT™ BOUTIQUE</v>
          </cell>
          <cell r="J751">
            <v>0</v>
          </cell>
          <cell r="K751">
            <v>37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A752" t="str">
            <v>FP-2592</v>
          </cell>
          <cell r="C752"/>
          <cell r="D752"/>
          <cell r="E752"/>
          <cell r="F752" t="str">
            <v>Hoya Sabah on Climb-itt™ Tripod - Balance</v>
          </cell>
          <cell r="G752">
            <v>12</v>
          </cell>
          <cell r="H752" t="str">
            <v>12cm Climb-itt</v>
          </cell>
          <cell r="I752"/>
          <cell r="J752">
            <v>4</v>
          </cell>
          <cell r="K752">
            <v>-33.4</v>
          </cell>
          <cell r="L752">
            <v>3.5</v>
          </cell>
          <cell r="M752">
            <v>0</v>
          </cell>
          <cell r="N752">
            <v>0</v>
          </cell>
          <cell r="O752">
            <v>0</v>
          </cell>
        </row>
        <row r="753">
          <cell r="B753"/>
          <cell r="C753"/>
          <cell r="D753"/>
          <cell r="E753"/>
          <cell r="F753"/>
          <cell r="G753"/>
          <cell r="H753"/>
          <cell r="I753"/>
        </row>
        <row r="754">
          <cell r="A754" t="str">
            <v>FP-1035</v>
          </cell>
          <cell r="B754" t="str">
            <v>BOUTIQUE</v>
          </cell>
          <cell r="C754" t="str">
            <v>Hoya 12</v>
          </cell>
          <cell r="D754" t="str">
            <v>Sarawak Cream</v>
          </cell>
          <cell r="E754" t="str">
            <v>Available</v>
          </cell>
          <cell r="F754" t="str">
            <v>Hoya Sarawak Cream - 12</v>
          </cell>
          <cell r="G754">
            <v>12</v>
          </cell>
          <cell r="H754" t="str">
            <v>12cm</v>
          </cell>
          <cell r="I754" t="str">
            <v>BOUTIQUE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A755" t="str">
            <v>FP-1035</v>
          </cell>
          <cell r="B755" t="str">
            <v>BOUTIQUE</v>
          </cell>
          <cell r="C755" t="str">
            <v>Hoya 12</v>
          </cell>
          <cell r="D755" t="str">
            <v>Sarawak Cream</v>
          </cell>
          <cell r="E755" t="str">
            <v>Available</v>
          </cell>
          <cell r="F755" t="str">
            <v>Hoya Sarawak Cream - 12</v>
          </cell>
          <cell r="G755">
            <v>12</v>
          </cell>
          <cell r="H755" t="str">
            <v>12cm</v>
          </cell>
          <cell r="I755" t="str">
            <v>BOUTIQUE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A756" t="str">
            <v>FP-1035</v>
          </cell>
          <cell r="B756"/>
          <cell r="C756"/>
          <cell r="D756"/>
          <cell r="E756"/>
          <cell r="F756" t="str">
            <v>Hoya Sarawak Cream - 12 - Balance</v>
          </cell>
          <cell r="G756">
            <v>12</v>
          </cell>
          <cell r="H756" t="str">
            <v>12cm</v>
          </cell>
          <cell r="I756"/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B757"/>
          <cell r="C757"/>
          <cell r="D757"/>
          <cell r="E757"/>
          <cell r="F757"/>
          <cell r="G757"/>
          <cell r="H757"/>
          <cell r="I757"/>
        </row>
        <row r="758">
          <cell r="A758" t="str">
            <v>FP-2807</v>
          </cell>
          <cell r="B758" t="str">
            <v>PREMIUM</v>
          </cell>
          <cell r="C758" t="str">
            <v>Hoya 12</v>
          </cell>
          <cell r="D758" t="str">
            <v>Shadow Falls™</v>
          </cell>
          <cell r="E758" t="str">
            <v>Available</v>
          </cell>
          <cell r="F758" t="str">
            <v>Hoya Shadow Falls™ - 12 (Canopy)</v>
          </cell>
          <cell r="G758">
            <v>12</v>
          </cell>
          <cell r="H758" t="str">
            <v>12cm Canopy</v>
          </cell>
          <cell r="I758" t="str">
            <v>PREMIUM</v>
          </cell>
          <cell r="J758">
            <v>6.3000000000000007</v>
          </cell>
          <cell r="K758">
            <v>6</v>
          </cell>
          <cell r="L758">
            <v>4.2</v>
          </cell>
          <cell r="M758">
            <v>-1.4000000000000001</v>
          </cell>
          <cell r="N758">
            <v>7.5</v>
          </cell>
          <cell r="O758">
            <v>38.700000000000003</v>
          </cell>
        </row>
        <row r="759">
          <cell r="A759" t="str">
            <v>FP-2807</v>
          </cell>
          <cell r="B759" t="str">
            <v>PREMIUM</v>
          </cell>
          <cell r="C759" t="str">
            <v>Hoya 12</v>
          </cell>
          <cell r="D759" t="str">
            <v>Shadow Falls™</v>
          </cell>
          <cell r="E759" t="str">
            <v>Available</v>
          </cell>
          <cell r="F759" t="str">
            <v>Hoya Shadow Falls™ - 12 (Canopy)</v>
          </cell>
          <cell r="G759">
            <v>12</v>
          </cell>
          <cell r="H759" t="str">
            <v>12cm Canopy</v>
          </cell>
          <cell r="I759" t="str">
            <v>PREMIUM</v>
          </cell>
          <cell r="J759">
            <v>0</v>
          </cell>
          <cell r="K759">
            <v>0</v>
          </cell>
          <cell r="L759">
            <v>4</v>
          </cell>
          <cell r="M759">
            <v>0</v>
          </cell>
          <cell r="N759">
            <v>0</v>
          </cell>
          <cell r="O759">
            <v>0</v>
          </cell>
        </row>
        <row r="760">
          <cell r="A760" t="str">
            <v>FP-2807</v>
          </cell>
          <cell r="C760"/>
          <cell r="D760"/>
          <cell r="E760"/>
          <cell r="F760" t="str">
            <v>Hoya Shadow Falls™ - 12 (Canopy) - Balance</v>
          </cell>
          <cell r="G760">
            <v>12</v>
          </cell>
          <cell r="H760" t="str">
            <v>12cm Canopy</v>
          </cell>
          <cell r="I760"/>
          <cell r="J760">
            <v>6.3000000000000007</v>
          </cell>
          <cell r="K760">
            <v>6</v>
          </cell>
          <cell r="L760">
            <v>0.20000000000000018</v>
          </cell>
          <cell r="M760">
            <v>-1.4000000000000001</v>
          </cell>
          <cell r="N760">
            <v>7.5</v>
          </cell>
          <cell r="O760">
            <v>38.700000000000003</v>
          </cell>
        </row>
        <row r="761">
          <cell r="B761"/>
          <cell r="C761"/>
          <cell r="D761"/>
          <cell r="E761"/>
          <cell r="F761"/>
          <cell r="G761"/>
          <cell r="H761"/>
          <cell r="I761"/>
        </row>
        <row r="762">
          <cell r="A762" t="str">
            <v>FP-2594</v>
          </cell>
          <cell r="B762" t="str">
            <v>CLIMB-ITT™ PREMIUM</v>
          </cell>
          <cell r="C762" t="str">
            <v>Hoya 12</v>
          </cell>
          <cell r="D762" t="str">
            <v>Shadow Falls™ (Callistophylla KAL 16) on Climb-itt™ Tripod</v>
          </cell>
          <cell r="E762" t="str">
            <v>Available</v>
          </cell>
          <cell r="F762" t="str">
            <v>Hoya Shadow Falls™ (Callistophylla KAL 16) on Climb-itt™ Tripod</v>
          </cell>
          <cell r="G762">
            <v>12</v>
          </cell>
          <cell r="H762" t="str">
            <v>12cm Climb-itt</v>
          </cell>
          <cell r="I762" t="str">
            <v>CLIMB-ITT™ PREMIUM</v>
          </cell>
          <cell r="J762">
            <v>7.8000000000000007</v>
          </cell>
          <cell r="K762">
            <v>8.1</v>
          </cell>
          <cell r="L762">
            <v>7.8000000000000007</v>
          </cell>
          <cell r="M762">
            <v>0</v>
          </cell>
          <cell r="N762">
            <v>0</v>
          </cell>
          <cell r="O762">
            <v>0</v>
          </cell>
        </row>
        <row r="763">
          <cell r="A763" t="str">
            <v>FP-2594</v>
          </cell>
          <cell r="B763" t="str">
            <v>CLIMB-ITT™ PREMIUM</v>
          </cell>
          <cell r="C763" t="str">
            <v>Hoya 12</v>
          </cell>
          <cell r="D763" t="str">
            <v>Shadow Falls™ (Callistophylla KAL 16) on Climb-itt™ Tripod</v>
          </cell>
          <cell r="E763" t="str">
            <v>Available</v>
          </cell>
          <cell r="F763" t="str">
            <v>Hoya Shadow Falls™ (Callistophylla KAL 16) on Climb-itt™ Tripod</v>
          </cell>
          <cell r="G763">
            <v>12</v>
          </cell>
          <cell r="H763" t="str">
            <v>12cm Climb-itt</v>
          </cell>
          <cell r="I763" t="str">
            <v>CLIMB-ITT™ PREMIUM</v>
          </cell>
          <cell r="J763">
            <v>6</v>
          </cell>
          <cell r="K763">
            <v>48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A764" t="str">
            <v>FP-2594</v>
          </cell>
          <cell r="C764"/>
          <cell r="D764"/>
          <cell r="E764"/>
          <cell r="F764" t="str">
            <v>Hoya Shadow Falls™ (Callistophylla KAL 16) on Climb-itt™ Tripod - Balance</v>
          </cell>
          <cell r="G764">
            <v>12</v>
          </cell>
          <cell r="H764" t="str">
            <v>12cm Climb-itt</v>
          </cell>
          <cell r="I764"/>
          <cell r="J764">
            <v>1.8000000000000007</v>
          </cell>
          <cell r="K764">
            <v>-39.9</v>
          </cell>
          <cell r="L764">
            <v>7.8000000000000007</v>
          </cell>
          <cell r="M764">
            <v>0</v>
          </cell>
          <cell r="N764">
            <v>0</v>
          </cell>
          <cell r="O764">
            <v>0</v>
          </cell>
        </row>
        <row r="765">
          <cell r="B765"/>
          <cell r="C765"/>
          <cell r="D765"/>
          <cell r="E765"/>
          <cell r="F765"/>
          <cell r="G765"/>
          <cell r="H765"/>
          <cell r="I765"/>
        </row>
        <row r="766">
          <cell r="A766" t="str">
            <v>FP-1039</v>
          </cell>
          <cell r="B766" t="str">
            <v>PREMIUM</v>
          </cell>
          <cell r="C766" t="str">
            <v>Hoya 12</v>
          </cell>
          <cell r="D766" t="str">
            <v>Shining Sea Star™ (Flamingo Dream)</v>
          </cell>
          <cell r="E766" t="str">
            <v>Available</v>
          </cell>
          <cell r="F766" t="str">
            <v>Hoya Shining Sea Star™ (Flamingo Dream) - 12</v>
          </cell>
          <cell r="G766">
            <v>12</v>
          </cell>
          <cell r="H766" t="str">
            <v>12cm</v>
          </cell>
          <cell r="I766" t="str">
            <v>PREMIUM</v>
          </cell>
          <cell r="J766">
            <v>5</v>
          </cell>
          <cell r="K766">
            <v>25</v>
          </cell>
          <cell r="L766">
            <v>25</v>
          </cell>
          <cell r="M766">
            <v>-18.3</v>
          </cell>
          <cell r="N766">
            <v>47.5</v>
          </cell>
          <cell r="O766">
            <v>320</v>
          </cell>
        </row>
        <row r="767">
          <cell r="A767" t="str">
            <v>FP-1039</v>
          </cell>
          <cell r="B767" t="str">
            <v>PREMIUM</v>
          </cell>
          <cell r="C767" t="str">
            <v>Hoya 12</v>
          </cell>
          <cell r="D767" t="str">
            <v>Shining Sea Star™ (Flamingo Dream)</v>
          </cell>
          <cell r="E767" t="str">
            <v>Available</v>
          </cell>
          <cell r="F767" t="str">
            <v>Hoya Shining Sea Star™ (Flamingo Dream) - 12</v>
          </cell>
          <cell r="G767">
            <v>12</v>
          </cell>
          <cell r="H767" t="str">
            <v>12cm</v>
          </cell>
          <cell r="I767" t="str">
            <v>PREMIUM</v>
          </cell>
          <cell r="J767">
            <v>0</v>
          </cell>
          <cell r="K767">
            <v>0</v>
          </cell>
          <cell r="L767">
            <v>24</v>
          </cell>
          <cell r="M767">
            <v>0</v>
          </cell>
          <cell r="N767">
            <v>43</v>
          </cell>
          <cell r="O767">
            <v>0</v>
          </cell>
        </row>
        <row r="768">
          <cell r="A768" t="str">
            <v>FP-1039</v>
          </cell>
          <cell r="C768"/>
          <cell r="D768"/>
          <cell r="E768"/>
          <cell r="F768" t="str">
            <v>Hoya Shining Sea Star™ (Flamingo Dream) - 12 - Balance</v>
          </cell>
          <cell r="G768">
            <v>12</v>
          </cell>
          <cell r="H768" t="str">
            <v>12cm</v>
          </cell>
          <cell r="I768"/>
          <cell r="J768">
            <v>5</v>
          </cell>
          <cell r="K768">
            <v>25</v>
          </cell>
          <cell r="L768">
            <v>1</v>
          </cell>
          <cell r="M768">
            <v>-18.3</v>
          </cell>
          <cell r="N768">
            <v>4.5</v>
          </cell>
          <cell r="O768">
            <v>320</v>
          </cell>
        </row>
        <row r="769">
          <cell r="B769"/>
          <cell r="C769"/>
          <cell r="D769"/>
          <cell r="E769"/>
          <cell r="F769"/>
          <cell r="G769"/>
          <cell r="H769"/>
          <cell r="I769"/>
        </row>
        <row r="770">
          <cell r="A770" t="str">
            <v>FP-2144</v>
          </cell>
          <cell r="B770" t="str">
            <v>PREMIUM</v>
          </cell>
          <cell r="C770" t="str">
            <v>Hoya 12</v>
          </cell>
          <cell r="D770" t="str">
            <v>Vangviengiensis</v>
          </cell>
          <cell r="E770" t="str">
            <v>Available</v>
          </cell>
          <cell r="F770" t="str">
            <v>Hoya Vangviengiensis - 12</v>
          </cell>
          <cell r="G770">
            <v>12</v>
          </cell>
          <cell r="H770" t="str">
            <v>12cm</v>
          </cell>
          <cell r="I770" t="str">
            <v>PREMIUM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 t="str">
            <v>FP-2144</v>
          </cell>
          <cell r="B771" t="str">
            <v>PREMIUM</v>
          </cell>
          <cell r="C771" t="str">
            <v>Hoya 12</v>
          </cell>
          <cell r="D771" t="str">
            <v>Vangviengiensis</v>
          </cell>
          <cell r="E771" t="str">
            <v>Available</v>
          </cell>
          <cell r="F771" t="str">
            <v>Hoya Vangviengiensis - 12</v>
          </cell>
          <cell r="G771">
            <v>12</v>
          </cell>
          <cell r="H771" t="str">
            <v>12cm</v>
          </cell>
          <cell r="I771" t="str">
            <v>PREMIUM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2">
          <cell r="A772" t="str">
            <v>FP-2144</v>
          </cell>
          <cell r="C772"/>
          <cell r="D772"/>
          <cell r="E772"/>
          <cell r="F772" t="str">
            <v>Hoya Vangviengiensis - 12 - Balance</v>
          </cell>
          <cell r="G772">
            <v>12</v>
          </cell>
          <cell r="H772" t="str">
            <v>12cm</v>
          </cell>
          <cell r="I772"/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B773"/>
          <cell r="C773"/>
          <cell r="D773"/>
          <cell r="E773"/>
          <cell r="F773"/>
          <cell r="G773"/>
          <cell r="H773"/>
          <cell r="I773"/>
        </row>
        <row r="774">
          <cell r="A774" t="str">
            <v>FP-1149</v>
          </cell>
          <cell r="B774" t="str">
            <v>COLLECTORS</v>
          </cell>
          <cell r="C774" t="str">
            <v>Labisia 12</v>
          </cell>
          <cell r="D774" t="str">
            <v>Kura Kura™ (Turtle Back)</v>
          </cell>
          <cell r="E774" t="str">
            <v>Available</v>
          </cell>
          <cell r="F774" t="str">
            <v>Labisia Kura Kura™ (Turtle Back) - 12</v>
          </cell>
          <cell r="G774">
            <v>12</v>
          </cell>
          <cell r="H774" t="str">
            <v>12cm</v>
          </cell>
          <cell r="I774" t="str">
            <v>COLLECTORS</v>
          </cell>
          <cell r="J774">
            <v>-15.4</v>
          </cell>
          <cell r="K774">
            <v>81.900000000000006</v>
          </cell>
          <cell r="L774">
            <v>41.6</v>
          </cell>
          <cell r="M774">
            <v>7.6000000000000005</v>
          </cell>
          <cell r="N774">
            <v>41</v>
          </cell>
          <cell r="O774">
            <v>40</v>
          </cell>
        </row>
        <row r="775">
          <cell r="A775" t="str">
            <v>FP-1149</v>
          </cell>
          <cell r="B775" t="str">
            <v>COLLECTORS</v>
          </cell>
          <cell r="C775" t="str">
            <v>Labisia 12</v>
          </cell>
          <cell r="D775" t="str">
            <v>Kura Kura™ (Turtle Back)</v>
          </cell>
          <cell r="E775" t="str">
            <v>Available</v>
          </cell>
          <cell r="F775" t="str">
            <v>Labisia Kura Kura™ (Turtle Back) - 12</v>
          </cell>
          <cell r="G775">
            <v>12</v>
          </cell>
          <cell r="H775" t="str">
            <v>12cm</v>
          </cell>
          <cell r="I775" t="str">
            <v>COLLECTORS</v>
          </cell>
          <cell r="J775">
            <v>15</v>
          </cell>
          <cell r="K775">
            <v>0</v>
          </cell>
          <cell r="L775">
            <v>12</v>
          </cell>
          <cell r="M775">
            <v>4</v>
          </cell>
          <cell r="N775">
            <v>16</v>
          </cell>
          <cell r="O775">
            <v>0</v>
          </cell>
        </row>
        <row r="776">
          <cell r="A776" t="str">
            <v>FP-1149</v>
          </cell>
          <cell r="B776"/>
          <cell r="C776"/>
          <cell r="D776"/>
          <cell r="E776"/>
          <cell r="F776" t="str">
            <v>Labisia Kura Kura™ (Turtle Back) - 12 - Balance</v>
          </cell>
          <cell r="G776">
            <v>12</v>
          </cell>
          <cell r="H776" t="str">
            <v>12cm</v>
          </cell>
          <cell r="I776"/>
          <cell r="J776">
            <v>-30.4</v>
          </cell>
          <cell r="K776">
            <v>81.900000000000006</v>
          </cell>
          <cell r="L776">
            <v>29.6</v>
          </cell>
          <cell r="M776">
            <v>3.6000000000000005</v>
          </cell>
          <cell r="N776">
            <v>25</v>
          </cell>
          <cell r="O776">
            <v>40</v>
          </cell>
        </row>
        <row r="777">
          <cell r="B777"/>
          <cell r="C777"/>
          <cell r="D777"/>
          <cell r="E777"/>
          <cell r="F777"/>
          <cell r="G777"/>
          <cell r="H777"/>
          <cell r="I777"/>
        </row>
        <row r="778">
          <cell r="A778" t="str">
            <v>FP-2816</v>
          </cell>
          <cell r="B778" t="str">
            <v>PREMIUM</v>
          </cell>
          <cell r="C778" t="str">
            <v>Maranta 12</v>
          </cell>
          <cell r="D778" t="str">
            <v>Say Grace™ (Kerchoveana Variegata)</v>
          </cell>
          <cell r="E778" t="str">
            <v>Available</v>
          </cell>
          <cell r="F778" t="str">
            <v>Maranta Say Grace™ (Kerchoveana Variegata) - 12 (Canopy)</v>
          </cell>
          <cell r="G778">
            <v>12</v>
          </cell>
          <cell r="H778" t="str">
            <v>12cm Canopy</v>
          </cell>
          <cell r="I778" t="str">
            <v>PREMIUM</v>
          </cell>
          <cell r="J778">
            <v>16.400000000000002</v>
          </cell>
          <cell r="K778">
            <v>10</v>
          </cell>
          <cell r="L778">
            <v>1.2000000000000002</v>
          </cell>
          <cell r="M778">
            <v>6.5</v>
          </cell>
          <cell r="N778">
            <v>7</v>
          </cell>
          <cell r="O778">
            <v>-0.60000000000000009</v>
          </cell>
        </row>
        <row r="779">
          <cell r="A779" t="str">
            <v>FP-2816</v>
          </cell>
          <cell r="B779" t="str">
            <v>PREMIUM</v>
          </cell>
          <cell r="C779" t="str">
            <v>Maranta 12</v>
          </cell>
          <cell r="D779" t="str">
            <v>Say Grace™ (Kerchoveana Variegata)</v>
          </cell>
          <cell r="E779" t="str">
            <v>Available</v>
          </cell>
          <cell r="F779" t="str">
            <v>Maranta Say Grace™ (Kerchoveana Variegata) - 12 (Canopy)</v>
          </cell>
          <cell r="G779">
            <v>12</v>
          </cell>
          <cell r="H779" t="str">
            <v>12cm Canopy</v>
          </cell>
          <cell r="I779" t="str">
            <v>PREMIUM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6</v>
          </cell>
          <cell r="O779">
            <v>0</v>
          </cell>
        </row>
        <row r="780">
          <cell r="A780" t="str">
            <v>FP-2816</v>
          </cell>
          <cell r="B780"/>
          <cell r="C780"/>
          <cell r="D780"/>
          <cell r="E780"/>
          <cell r="F780" t="str">
            <v>Maranta Say Grace™ (Kerchoveana Variegata) - 12 (Canopy) - Balance</v>
          </cell>
          <cell r="G780">
            <v>12</v>
          </cell>
          <cell r="H780" t="str">
            <v>12cm Canopy</v>
          </cell>
          <cell r="I780"/>
          <cell r="J780">
            <v>16.400000000000002</v>
          </cell>
          <cell r="K780">
            <v>10</v>
          </cell>
          <cell r="L780">
            <v>1.2000000000000002</v>
          </cell>
          <cell r="M780">
            <v>6.5</v>
          </cell>
          <cell r="N780">
            <v>1</v>
          </cell>
          <cell r="O780">
            <v>-0.60000000000000009</v>
          </cell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</row>
        <row r="782">
          <cell r="A782" t="str">
            <v>FP-256</v>
          </cell>
          <cell r="B782" t="str">
            <v>PREMIUM</v>
          </cell>
          <cell r="C782" t="str">
            <v>Monstera 12</v>
          </cell>
          <cell r="D782" t="str">
            <v>Adansonii</v>
          </cell>
          <cell r="E782" t="str">
            <v>Available</v>
          </cell>
          <cell r="F782" t="str">
            <v>Monstera Adansonii - 12</v>
          </cell>
          <cell r="G782">
            <v>12</v>
          </cell>
          <cell r="H782" t="str">
            <v>12cm</v>
          </cell>
          <cell r="I782" t="str">
            <v>PREMIUM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A783" t="str">
            <v>FP-256</v>
          </cell>
          <cell r="B783" t="str">
            <v>PREMIUM</v>
          </cell>
          <cell r="C783" t="str">
            <v>Monstera 12</v>
          </cell>
          <cell r="D783" t="str">
            <v>Adansonii</v>
          </cell>
          <cell r="E783" t="str">
            <v>Available</v>
          </cell>
          <cell r="F783" t="str">
            <v>Monstera Adansonii - 12</v>
          </cell>
          <cell r="G783">
            <v>12</v>
          </cell>
          <cell r="H783" t="str">
            <v>12cm</v>
          </cell>
          <cell r="I783" t="str">
            <v>PREMIUM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 t="str">
            <v>FP-256</v>
          </cell>
          <cell r="C784"/>
          <cell r="D784"/>
          <cell r="E784"/>
          <cell r="F784" t="str">
            <v>Monstera Adansonii - 12 - Balance</v>
          </cell>
          <cell r="G784">
            <v>12</v>
          </cell>
          <cell r="H784" t="str">
            <v>12cm</v>
          </cell>
          <cell r="I784"/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C785"/>
          <cell r="D785"/>
          <cell r="E785"/>
          <cell r="F785"/>
          <cell r="G785"/>
          <cell r="H785"/>
          <cell r="I785"/>
        </row>
        <row r="786">
          <cell r="A786" t="str">
            <v>FP-1206</v>
          </cell>
          <cell r="B786" t="str">
            <v>BOUTIQUE</v>
          </cell>
          <cell r="C786" t="str">
            <v>Monstera 12</v>
          </cell>
          <cell r="D786" t="str">
            <v xml:space="preserve">Spotsylvania™ (Thai Constellation) </v>
          </cell>
          <cell r="E786" t="str">
            <v>Available</v>
          </cell>
          <cell r="F786" t="str">
            <v>Monstera Spotsylvania™ (Thai Constellation) - 12</v>
          </cell>
          <cell r="G786">
            <v>12</v>
          </cell>
          <cell r="H786" t="str">
            <v>12cm</v>
          </cell>
          <cell r="I786" t="str">
            <v>BOUTIQUE</v>
          </cell>
          <cell r="J786">
            <v>68.7</v>
          </cell>
          <cell r="K786">
            <v>106.9</v>
          </cell>
          <cell r="L786">
            <v>154.30000000000001</v>
          </cell>
          <cell r="M786">
            <v>307.40000000000003</v>
          </cell>
          <cell r="N786">
            <v>-67.400000000000006</v>
          </cell>
          <cell r="O786">
            <v>10</v>
          </cell>
        </row>
        <row r="787">
          <cell r="A787" t="str">
            <v>FP-1206</v>
          </cell>
          <cell r="B787" t="str">
            <v>BOUTIQUE</v>
          </cell>
          <cell r="C787" t="str">
            <v>Monstera 12</v>
          </cell>
          <cell r="D787" t="str">
            <v xml:space="preserve">Spotsylvania™ (Thai Constellation) </v>
          </cell>
          <cell r="E787" t="str">
            <v>Available</v>
          </cell>
          <cell r="F787" t="str">
            <v>Monstera Spotsylvania™ (Thai Constellation) - 12</v>
          </cell>
          <cell r="G787">
            <v>12</v>
          </cell>
          <cell r="H787" t="str">
            <v>12cm</v>
          </cell>
          <cell r="I787" t="str">
            <v>BOUTIQUE</v>
          </cell>
          <cell r="J787">
            <v>6</v>
          </cell>
          <cell r="K787">
            <v>0</v>
          </cell>
          <cell r="L787">
            <v>6</v>
          </cell>
          <cell r="M787">
            <v>6</v>
          </cell>
          <cell r="N787">
            <v>0</v>
          </cell>
          <cell r="O787">
            <v>0</v>
          </cell>
        </row>
        <row r="788">
          <cell r="A788" t="str">
            <v>FP-1206</v>
          </cell>
          <cell r="B788"/>
          <cell r="C788"/>
          <cell r="D788"/>
          <cell r="E788"/>
          <cell r="F788" t="str">
            <v>Monstera Spotsylvania™ (Thai Constellation) - 12 - Balance</v>
          </cell>
          <cell r="G788">
            <v>12</v>
          </cell>
          <cell r="H788" t="str">
            <v>12cm</v>
          </cell>
          <cell r="I788"/>
          <cell r="J788">
            <v>62.7</v>
          </cell>
          <cell r="K788">
            <v>106.9</v>
          </cell>
          <cell r="L788">
            <v>148.30000000000001</v>
          </cell>
          <cell r="M788">
            <v>301.40000000000003</v>
          </cell>
          <cell r="N788">
            <v>-67.400000000000006</v>
          </cell>
          <cell r="O788">
            <v>10</v>
          </cell>
        </row>
        <row r="789">
          <cell r="C789"/>
          <cell r="D789"/>
          <cell r="E789"/>
          <cell r="F789"/>
          <cell r="G789"/>
          <cell r="H789"/>
          <cell r="I789"/>
        </row>
        <row r="790">
          <cell r="A790" t="str">
            <v>FP-2644</v>
          </cell>
          <cell r="B790" t="str">
            <v>BOUTIQUE</v>
          </cell>
          <cell r="C790" t="str">
            <v>Philodendron 12</v>
          </cell>
          <cell r="D790" t="str">
            <v>Atabapoense</v>
          </cell>
          <cell r="E790" t="str">
            <v>Available</v>
          </cell>
          <cell r="F790" t="str">
            <v>Philodendron Atabapoense - 12</v>
          </cell>
          <cell r="G790">
            <v>12</v>
          </cell>
          <cell r="H790" t="str">
            <v>12cm</v>
          </cell>
          <cell r="I790" t="str">
            <v>BOUTIQUE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A791" t="str">
            <v>FP-2644</v>
          </cell>
          <cell r="B791" t="str">
            <v>BOUTIQUE</v>
          </cell>
          <cell r="C791" t="str">
            <v>Philodendron 12</v>
          </cell>
          <cell r="D791" t="str">
            <v>Atabapoense</v>
          </cell>
          <cell r="E791" t="str">
            <v>Available</v>
          </cell>
          <cell r="F791" t="str">
            <v>Philodendron Atabapoense - 12</v>
          </cell>
          <cell r="G791">
            <v>12</v>
          </cell>
          <cell r="H791" t="str">
            <v>12cm</v>
          </cell>
          <cell r="I791" t="str">
            <v>BOUTIQUE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 t="str">
            <v>FP-2644</v>
          </cell>
          <cell r="D792"/>
          <cell r="E792"/>
          <cell r="F792" t="str">
            <v>Philodendron Atabapoense - 12 - Balance</v>
          </cell>
          <cell r="G792">
            <v>12</v>
          </cell>
          <cell r="H792" t="str">
            <v>12cm</v>
          </cell>
          <cell r="I792"/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C793"/>
          <cell r="D793"/>
          <cell r="E793"/>
          <cell r="F793"/>
          <cell r="G793"/>
          <cell r="H793"/>
          <cell r="I793"/>
        </row>
        <row r="794">
          <cell r="A794" t="str">
            <v>FP-275</v>
          </cell>
          <cell r="B794" t="str">
            <v>PREMIUM</v>
          </cell>
          <cell r="C794" t="str">
            <v>Philodendron 12</v>
          </cell>
          <cell r="D794" t="str">
            <v>Birkin</v>
          </cell>
          <cell r="E794" t="str">
            <v>Available</v>
          </cell>
          <cell r="F794" t="str">
            <v>Philodendron Birkin - 12</v>
          </cell>
          <cell r="G794">
            <v>12</v>
          </cell>
          <cell r="H794" t="str">
            <v>12cm</v>
          </cell>
          <cell r="I794" t="str">
            <v>PREMIUM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FP-275</v>
          </cell>
          <cell r="B795" t="str">
            <v>PREMIUM</v>
          </cell>
          <cell r="C795" t="str">
            <v>Philodendron 12</v>
          </cell>
          <cell r="D795" t="str">
            <v>Birkin</v>
          </cell>
          <cell r="E795" t="str">
            <v>Available</v>
          </cell>
          <cell r="F795" t="str">
            <v>Philodendron Birkin - 12</v>
          </cell>
          <cell r="G795">
            <v>12</v>
          </cell>
          <cell r="H795" t="str">
            <v>12cm</v>
          </cell>
          <cell r="I795" t="str">
            <v>PREMIUM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FP-275</v>
          </cell>
          <cell r="C796"/>
          <cell r="D796"/>
          <cell r="E796"/>
          <cell r="F796" t="str">
            <v>Philodendron Birkin - 12 - Balance</v>
          </cell>
          <cell r="G796">
            <v>12</v>
          </cell>
          <cell r="H796" t="str">
            <v>12cm</v>
          </cell>
          <cell r="I796"/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C797"/>
          <cell r="D797"/>
          <cell r="E797"/>
          <cell r="F797"/>
          <cell r="G797"/>
          <cell r="H797"/>
          <cell r="I797"/>
        </row>
        <row r="798">
          <cell r="A798" t="str">
            <v>FP-279</v>
          </cell>
          <cell r="B798" t="str">
            <v>PREMIUM</v>
          </cell>
          <cell r="C798" t="str">
            <v>Philodendron 12</v>
          </cell>
          <cell r="D798" t="str">
            <v>Brandtianum</v>
          </cell>
          <cell r="E798" t="str">
            <v>Available</v>
          </cell>
          <cell r="F798" t="str">
            <v>Philodendron Brandtianum - 12</v>
          </cell>
          <cell r="G798">
            <v>12</v>
          </cell>
          <cell r="H798" t="str">
            <v>12cm</v>
          </cell>
          <cell r="I798" t="str">
            <v>PREMIUM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A799" t="str">
            <v>FP-279</v>
          </cell>
          <cell r="B799" t="str">
            <v>PREMIUM</v>
          </cell>
          <cell r="C799" t="str">
            <v>Philodendron 12</v>
          </cell>
          <cell r="D799" t="str">
            <v>Brandtianum</v>
          </cell>
          <cell r="E799" t="str">
            <v>Available</v>
          </cell>
          <cell r="F799" t="str">
            <v>Philodendron Brandtianum - 12</v>
          </cell>
          <cell r="G799">
            <v>12</v>
          </cell>
          <cell r="H799" t="str">
            <v>12cm</v>
          </cell>
          <cell r="I799" t="str">
            <v>PREMIUM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A800" t="str">
            <v>FP-279</v>
          </cell>
          <cell r="D800"/>
          <cell r="E800"/>
          <cell r="F800" t="str">
            <v>Philodendron Brandtianum - 12 - Balance</v>
          </cell>
          <cell r="G800">
            <v>12</v>
          </cell>
          <cell r="H800" t="str">
            <v>12cm</v>
          </cell>
          <cell r="I800"/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1">
          <cell r="C801"/>
          <cell r="D801"/>
          <cell r="E801"/>
          <cell r="F801"/>
          <cell r="G801"/>
          <cell r="H801"/>
          <cell r="I801"/>
        </row>
        <row r="802">
          <cell r="A802" t="str">
            <v>FP-2224</v>
          </cell>
          <cell r="B802" t="str">
            <v>PREMIUM</v>
          </cell>
          <cell r="C802" t="str">
            <v>Philodendron 12</v>
          </cell>
          <cell r="D802" t="str">
            <v>Bronze</v>
          </cell>
          <cell r="E802" t="str">
            <v>Available</v>
          </cell>
          <cell r="F802" t="str">
            <v>Philodendron Bronze - 12</v>
          </cell>
          <cell r="G802">
            <v>12</v>
          </cell>
          <cell r="H802" t="str">
            <v>12cm</v>
          </cell>
          <cell r="I802" t="str">
            <v>PREMIUM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 t="str">
            <v>FP-2224</v>
          </cell>
          <cell r="B803" t="str">
            <v>PREMIUM</v>
          </cell>
          <cell r="C803" t="str">
            <v>Philodendron 12</v>
          </cell>
          <cell r="D803" t="str">
            <v>Bronze</v>
          </cell>
          <cell r="E803" t="str">
            <v>Available</v>
          </cell>
          <cell r="F803" t="str">
            <v>Philodendron Bronze - 12</v>
          </cell>
          <cell r="G803">
            <v>12</v>
          </cell>
          <cell r="H803" t="str">
            <v>12cm</v>
          </cell>
          <cell r="I803" t="str">
            <v>PREMIUM</v>
          </cell>
          <cell r="J803">
            <v>0</v>
          </cell>
          <cell r="K803">
            <v>36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 t="str">
            <v>FP-2224</v>
          </cell>
          <cell r="C804"/>
          <cell r="D804"/>
          <cell r="E804"/>
          <cell r="F804" t="str">
            <v>Philodendron Bronze - 12 - Balance</v>
          </cell>
          <cell r="G804">
            <v>12</v>
          </cell>
          <cell r="H804" t="str">
            <v>12cm</v>
          </cell>
          <cell r="I804"/>
          <cell r="J804">
            <v>0</v>
          </cell>
          <cell r="K804">
            <v>-36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B805"/>
          <cell r="C805"/>
          <cell r="D805"/>
          <cell r="E805"/>
          <cell r="F805"/>
          <cell r="G805"/>
          <cell r="H805"/>
          <cell r="I805"/>
        </row>
        <row r="806">
          <cell r="A806" t="str">
            <v>FP-1063</v>
          </cell>
          <cell r="B806" t="str">
            <v>PREMIUM</v>
          </cell>
          <cell r="C806" t="str">
            <v>Philodendron 12</v>
          </cell>
          <cell r="D806" t="str">
            <v>Deviant™ (Rugosum Aberant)</v>
          </cell>
          <cell r="E806" t="str">
            <v>Available</v>
          </cell>
          <cell r="F806" t="str">
            <v>Philodendron Deviant™ (Rugosum Aberant) - 12</v>
          </cell>
          <cell r="G806">
            <v>12</v>
          </cell>
          <cell r="H806" t="str">
            <v>12cm</v>
          </cell>
          <cell r="I806" t="str">
            <v>PREMIUM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FP-1063</v>
          </cell>
          <cell r="B807" t="str">
            <v>PREMIUM</v>
          </cell>
          <cell r="C807" t="str">
            <v>Philodendron 12</v>
          </cell>
          <cell r="D807" t="str">
            <v>Deviant™ (Rugosum Aberant)</v>
          </cell>
          <cell r="E807" t="str">
            <v>Available</v>
          </cell>
          <cell r="F807" t="str">
            <v>Philodendron Deviant™ (Rugosum Aberant) - 12</v>
          </cell>
          <cell r="G807">
            <v>12</v>
          </cell>
          <cell r="H807" t="str">
            <v>12cm</v>
          </cell>
          <cell r="I807" t="str">
            <v>PREMIUM</v>
          </cell>
          <cell r="J807">
            <v>0</v>
          </cell>
          <cell r="K807">
            <v>54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8">
          <cell r="A808" t="str">
            <v>FP-1063</v>
          </cell>
          <cell r="C808"/>
          <cell r="D808"/>
          <cell r="E808"/>
          <cell r="F808" t="str">
            <v>Philodendron Deviant™ (Rugosum Aberant) - 12 - Balance</v>
          </cell>
          <cell r="G808">
            <v>12</v>
          </cell>
          <cell r="H808" t="str">
            <v>12cm</v>
          </cell>
          <cell r="I808"/>
          <cell r="J808">
            <v>0</v>
          </cell>
          <cell r="K808">
            <v>-54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B809"/>
          <cell r="C809"/>
          <cell r="D809"/>
          <cell r="E809"/>
          <cell r="F809"/>
          <cell r="G809"/>
          <cell r="H809"/>
          <cell r="I809"/>
        </row>
        <row r="810">
          <cell r="A810" t="str">
            <v>FP-541</v>
          </cell>
          <cell r="B810" t="str">
            <v>PREMIUM</v>
          </cell>
          <cell r="C810" t="str">
            <v>Philodendron 12</v>
          </cell>
          <cell r="D810" t="str">
            <v>Double-edged Sword™ (Golden Ring of Fire/Rambo)</v>
          </cell>
          <cell r="E810" t="str">
            <v>Available</v>
          </cell>
          <cell r="F810" t="str">
            <v>Philodendron Double-edged Sword™ (Golden Ring of Fire/Rambo) - 12</v>
          </cell>
          <cell r="G810">
            <v>12</v>
          </cell>
          <cell r="H810" t="str">
            <v>12cm</v>
          </cell>
          <cell r="I810" t="str">
            <v>PREMIUM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A811" t="str">
            <v>FP-541</v>
          </cell>
          <cell r="B811" t="str">
            <v>PREMIUM</v>
          </cell>
          <cell r="C811" t="str">
            <v>Philodendron 12</v>
          </cell>
          <cell r="D811" t="str">
            <v>Double-edged Sword™ (Golden Ring of Fire/Rambo)</v>
          </cell>
          <cell r="E811" t="str">
            <v>Available</v>
          </cell>
          <cell r="F811" t="str">
            <v>Philodendron Double-edged Sword™ (Golden Ring of Fire/Rambo) - 12</v>
          </cell>
          <cell r="G811">
            <v>12</v>
          </cell>
          <cell r="H811" t="str">
            <v>12cm</v>
          </cell>
          <cell r="I811" t="str">
            <v>PREMIUM</v>
          </cell>
          <cell r="J811">
            <v>0</v>
          </cell>
          <cell r="K811">
            <v>30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 t="str">
            <v>FP-541</v>
          </cell>
          <cell r="C812"/>
          <cell r="D812"/>
          <cell r="E812"/>
          <cell r="F812" t="str">
            <v>Philodendron Double-edged Sword™ (Golden Ring of Fire/Rambo) - 12 - Balance</v>
          </cell>
          <cell r="G812">
            <v>12</v>
          </cell>
          <cell r="H812" t="str">
            <v>12cm</v>
          </cell>
          <cell r="I812"/>
          <cell r="J812">
            <v>0</v>
          </cell>
          <cell r="K812">
            <v>-30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E813"/>
          <cell r="F813"/>
          <cell r="G813"/>
          <cell r="H813"/>
          <cell r="I813"/>
        </row>
        <row r="814">
          <cell r="A814" t="str">
            <v>FP-306</v>
          </cell>
          <cell r="B814" t="str">
            <v>PREMIUM</v>
          </cell>
          <cell r="C814" t="str">
            <v>Philodendron 12</v>
          </cell>
          <cell r="D814" t="str">
            <v>Fall Leaves™ (McColley's Finale/Cherry Red)</v>
          </cell>
          <cell r="E814" t="str">
            <v>Available</v>
          </cell>
          <cell r="F814" t="str">
            <v>Philodendron Fall Leaves™ (McColley's Finale/Cherry Red) - 12</v>
          </cell>
          <cell r="G814">
            <v>12</v>
          </cell>
          <cell r="H814" t="str">
            <v>12cm</v>
          </cell>
          <cell r="I814" t="str">
            <v>PREMIUM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</row>
        <row r="815">
          <cell r="A815" t="str">
            <v>FP-306</v>
          </cell>
          <cell r="B815" t="str">
            <v>PREMIUM</v>
          </cell>
          <cell r="C815" t="str">
            <v>Philodendron 12</v>
          </cell>
          <cell r="D815" t="str">
            <v>Fall Leaves™ (McColley's Finale/Cherry Red)</v>
          </cell>
          <cell r="E815" t="str">
            <v>Available</v>
          </cell>
          <cell r="F815" t="str">
            <v>Philodendron Fall Leaves™ (McColley's Finale/Cherry Red) - 12</v>
          </cell>
          <cell r="G815">
            <v>12</v>
          </cell>
          <cell r="H815" t="str">
            <v>12cm</v>
          </cell>
          <cell r="I815" t="str">
            <v>PREMIUM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6">
          <cell r="A816" t="str">
            <v>FP-306</v>
          </cell>
          <cell r="C816"/>
          <cell r="D816"/>
          <cell r="E816"/>
          <cell r="F816" t="str">
            <v>Philodendron Fall Leaves™ (McColley's Finale/Cherry Red) - 12 - Balance</v>
          </cell>
          <cell r="G816">
            <v>12</v>
          </cell>
          <cell r="H816" t="str">
            <v>12cm</v>
          </cell>
          <cell r="I816"/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</row>
        <row r="817">
          <cell r="B817"/>
          <cell r="C817"/>
          <cell r="D817"/>
          <cell r="E817"/>
          <cell r="F817"/>
          <cell r="G817"/>
          <cell r="H817"/>
          <cell r="I817"/>
        </row>
        <row r="818">
          <cell r="A818" t="str">
            <v>FP-315</v>
          </cell>
          <cell r="B818" t="str">
            <v>PREMIUM</v>
          </cell>
          <cell r="C818" t="str">
            <v>Philodendron 12</v>
          </cell>
          <cell r="D818" t="str">
            <v>Fozzie™ (Fuzzy Petiole)</v>
          </cell>
          <cell r="E818" t="str">
            <v>Available</v>
          </cell>
          <cell r="F818" t="str">
            <v>Philodendron Fozzie™ (Fuzzy Petiole) - 12</v>
          </cell>
          <cell r="G818">
            <v>12</v>
          </cell>
          <cell r="H818" t="str">
            <v>12cm</v>
          </cell>
          <cell r="I818" t="str">
            <v>PREMIUM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</row>
        <row r="819">
          <cell r="A819" t="str">
            <v>FP-315</v>
          </cell>
          <cell r="B819" t="str">
            <v>PREMIUM</v>
          </cell>
          <cell r="C819" t="str">
            <v>Philodendron 12</v>
          </cell>
          <cell r="D819" t="str">
            <v>Fozzie™ (Fuzzy Petiole)</v>
          </cell>
          <cell r="E819" t="str">
            <v>Available</v>
          </cell>
          <cell r="F819" t="str">
            <v>Philodendron Fozzie™ (Fuzzy Petiole) - 12</v>
          </cell>
          <cell r="G819">
            <v>12</v>
          </cell>
          <cell r="H819" t="str">
            <v>12cm</v>
          </cell>
          <cell r="I819" t="str">
            <v>PREMIUM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FP-315</v>
          </cell>
          <cell r="D820"/>
          <cell r="E820"/>
          <cell r="F820" t="str">
            <v>Philodendron Fozzie™ (Fuzzy Petiole) - 12 - Balance</v>
          </cell>
          <cell r="G820">
            <v>12</v>
          </cell>
          <cell r="H820" t="str">
            <v>12cm</v>
          </cell>
          <cell r="I820"/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</row>
        <row r="821">
          <cell r="C821"/>
          <cell r="D821"/>
          <cell r="E821"/>
          <cell r="F821"/>
          <cell r="G821"/>
          <cell r="H821"/>
          <cell r="I821"/>
        </row>
        <row r="822">
          <cell r="A822" t="str">
            <v>FP-1501</v>
          </cell>
          <cell r="B822" t="str">
            <v>PREMIUM</v>
          </cell>
          <cell r="C822" t="str">
            <v>Philodendron 12</v>
          </cell>
          <cell r="D822" t="str">
            <v>Golden Apple™ (Stenolobum Narrow/Golden Narrow)</v>
          </cell>
          <cell r="E822" t="str">
            <v>Available</v>
          </cell>
          <cell r="F822" t="str">
            <v>Philodendron Golden Apple™ (Stenolobum Narrow/Golden Narrow) - 12</v>
          </cell>
          <cell r="G822">
            <v>12</v>
          </cell>
          <cell r="H822" t="str">
            <v>12cm</v>
          </cell>
          <cell r="I822" t="str">
            <v>PREMIUM</v>
          </cell>
          <cell r="J822">
            <v>50.5</v>
          </cell>
          <cell r="K822">
            <v>84.600000000000009</v>
          </cell>
          <cell r="L822">
            <v>88</v>
          </cell>
          <cell r="M822">
            <v>41.800000000000004</v>
          </cell>
          <cell r="N822">
            <v>94</v>
          </cell>
          <cell r="O822">
            <v>10.100000000000001</v>
          </cell>
        </row>
        <row r="823">
          <cell r="A823" t="str">
            <v>FP-1501</v>
          </cell>
          <cell r="B823" t="str">
            <v>PREMIUM</v>
          </cell>
          <cell r="C823" t="str">
            <v>Philodendron 12</v>
          </cell>
          <cell r="D823" t="str">
            <v>Golden Apple™ (Stenolobum Narrow/Golden Narrow)</v>
          </cell>
          <cell r="E823" t="str">
            <v>Available</v>
          </cell>
          <cell r="F823" t="str">
            <v>Philodendron Golden Apple™ (Stenolobum Narrow/Golden Narrow) - 12</v>
          </cell>
          <cell r="G823">
            <v>12</v>
          </cell>
          <cell r="H823" t="str">
            <v>12cm</v>
          </cell>
          <cell r="I823" t="str">
            <v>PREMIUM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6</v>
          </cell>
          <cell r="O823">
            <v>0</v>
          </cell>
        </row>
        <row r="824">
          <cell r="A824" t="str">
            <v>FP-1501</v>
          </cell>
          <cell r="B824"/>
          <cell r="C824"/>
          <cell r="D824"/>
          <cell r="E824"/>
          <cell r="F824" t="str">
            <v>Philodendron Golden Apple™ (Stenolobum Narrow/Golden Narrow) - 12 - Balance</v>
          </cell>
          <cell r="G824">
            <v>12</v>
          </cell>
          <cell r="H824" t="str">
            <v>12cm</v>
          </cell>
          <cell r="I824"/>
          <cell r="J824">
            <v>50.5</v>
          </cell>
          <cell r="K824">
            <v>84.600000000000009</v>
          </cell>
          <cell r="L824">
            <v>88</v>
          </cell>
          <cell r="M824">
            <v>41.800000000000004</v>
          </cell>
          <cell r="N824">
            <v>88</v>
          </cell>
          <cell r="O824">
            <v>10.100000000000001</v>
          </cell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</row>
        <row r="826">
          <cell r="A826" t="str">
            <v>FP-434</v>
          </cell>
          <cell r="B826" t="str">
            <v>PREMIUM</v>
          </cell>
          <cell r="C826" t="str">
            <v>Philodendron 12</v>
          </cell>
          <cell r="D826" t="str">
            <v>Golden Girl™ (Golden Ring of Fire)</v>
          </cell>
          <cell r="E826" t="str">
            <v>Available</v>
          </cell>
          <cell r="F826" t="str">
            <v>Philodendron Golden Girl™ (Golden Ring of Fire) - 12</v>
          </cell>
          <cell r="G826">
            <v>12</v>
          </cell>
          <cell r="H826" t="str">
            <v>12cm</v>
          </cell>
          <cell r="I826" t="str">
            <v>PREMIUM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1</v>
          </cell>
          <cell r="O826">
            <v>0</v>
          </cell>
        </row>
        <row r="827">
          <cell r="A827" t="str">
            <v>FP-434</v>
          </cell>
          <cell r="B827" t="str">
            <v>PREMIUM</v>
          </cell>
          <cell r="C827" t="str">
            <v>Philodendron 12</v>
          </cell>
          <cell r="D827" t="str">
            <v>Golden Girl™ (Golden Ring of Fire)</v>
          </cell>
          <cell r="E827" t="str">
            <v>Available</v>
          </cell>
          <cell r="F827" t="str">
            <v>Philodendron Golden Girl™ (Golden Ring of Fire) - 12</v>
          </cell>
          <cell r="G827">
            <v>12</v>
          </cell>
          <cell r="H827" t="str">
            <v>12cm</v>
          </cell>
          <cell r="I827" t="str">
            <v>PREMIUM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6</v>
          </cell>
          <cell r="O827">
            <v>0</v>
          </cell>
        </row>
        <row r="828">
          <cell r="A828" t="str">
            <v>FP-434</v>
          </cell>
          <cell r="B828"/>
          <cell r="C828"/>
          <cell r="D828"/>
          <cell r="E828"/>
          <cell r="F828" t="str">
            <v>Philodendron Golden Girl™ (Golden Ring of Fire) - 12 - Balance</v>
          </cell>
          <cell r="G828">
            <v>12</v>
          </cell>
          <cell r="H828" t="str">
            <v>12cm</v>
          </cell>
          <cell r="I828"/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-5</v>
          </cell>
          <cell r="O828">
            <v>0</v>
          </cell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</row>
        <row r="830">
          <cell r="A830" t="str">
            <v>FP-638</v>
          </cell>
          <cell r="B830" t="str">
            <v>PREMIUM</v>
          </cell>
          <cell r="C830" t="str">
            <v>Philodendron 12</v>
          </cell>
          <cell r="D830" t="str">
            <v>Orange Smooth™ (Billietae)</v>
          </cell>
          <cell r="E830" t="str">
            <v>Available</v>
          </cell>
          <cell r="F830" t="str">
            <v>Philodendron Orange Smooth™ (Billietae) - 12</v>
          </cell>
          <cell r="G830">
            <v>12</v>
          </cell>
          <cell r="H830" t="str">
            <v>12cm</v>
          </cell>
          <cell r="I830" t="str">
            <v>PREMIUM</v>
          </cell>
          <cell r="J830">
            <v>180.60000000000002</v>
          </cell>
          <cell r="K830">
            <v>58.300000000000004</v>
          </cell>
          <cell r="L830">
            <v>280.8</v>
          </cell>
          <cell r="M830">
            <v>97.800000000000011</v>
          </cell>
          <cell r="N830">
            <v>62</v>
          </cell>
          <cell r="O830">
            <v>-21.200000000000003</v>
          </cell>
        </row>
        <row r="831">
          <cell r="A831" t="str">
            <v>FP-638</v>
          </cell>
          <cell r="B831" t="str">
            <v>PREMIUM</v>
          </cell>
          <cell r="C831" t="str">
            <v>Philodendron 12</v>
          </cell>
          <cell r="D831" t="str">
            <v>Orange Smooth™ (Billietae)</v>
          </cell>
          <cell r="E831" t="str">
            <v>Available</v>
          </cell>
          <cell r="F831" t="str">
            <v>Philodendron Orange Smooth™ (Billietae) - 12</v>
          </cell>
          <cell r="G831">
            <v>12</v>
          </cell>
          <cell r="H831" t="str">
            <v>12cm</v>
          </cell>
          <cell r="I831" t="str">
            <v>PREMIUM</v>
          </cell>
          <cell r="J831">
            <v>6</v>
          </cell>
          <cell r="K831">
            <v>0</v>
          </cell>
          <cell r="L831">
            <v>12</v>
          </cell>
          <cell r="M831">
            <v>0</v>
          </cell>
          <cell r="N831">
            <v>6</v>
          </cell>
          <cell r="O831">
            <v>0</v>
          </cell>
        </row>
        <row r="832">
          <cell r="A832" t="str">
            <v>FP-638</v>
          </cell>
          <cell r="B832"/>
          <cell r="C832"/>
          <cell r="D832"/>
          <cell r="E832"/>
          <cell r="F832" t="str">
            <v>Philodendron Orange Smooth™ (Billietae) - 12 - Balance</v>
          </cell>
          <cell r="G832">
            <v>12</v>
          </cell>
          <cell r="H832" t="str">
            <v>12cm</v>
          </cell>
          <cell r="I832"/>
          <cell r="J832">
            <v>174.60000000000002</v>
          </cell>
          <cell r="K832">
            <v>58.300000000000004</v>
          </cell>
          <cell r="L832">
            <v>268.8</v>
          </cell>
          <cell r="M832">
            <v>97.800000000000011</v>
          </cell>
          <cell r="N832">
            <v>56</v>
          </cell>
          <cell r="O832">
            <v>-21.200000000000003</v>
          </cell>
        </row>
        <row r="833">
          <cell r="B833"/>
          <cell r="C833"/>
          <cell r="D833"/>
          <cell r="E833"/>
          <cell r="F833"/>
          <cell r="G833"/>
          <cell r="H833"/>
          <cell r="I833"/>
        </row>
        <row r="834">
          <cell r="A834" t="str">
            <v>FP-785</v>
          </cell>
          <cell r="B834" t="str">
            <v>PREMIUM</v>
          </cell>
          <cell r="C834" t="str">
            <v>Philodendron 12</v>
          </cell>
          <cell r="D834" t="str">
            <v>Orange You Gorgeous™ (Orange Marmalade)</v>
          </cell>
          <cell r="E834" t="str">
            <v>Available</v>
          </cell>
          <cell r="F834" t="str">
            <v>Philodendron Orange You Gorgeous™ (Orange Marmalade) - 12</v>
          </cell>
          <cell r="G834">
            <v>12</v>
          </cell>
          <cell r="H834" t="str">
            <v>12cm</v>
          </cell>
          <cell r="I834" t="str">
            <v>PREMIUM</v>
          </cell>
          <cell r="J834">
            <v>189.4</v>
          </cell>
          <cell r="K834">
            <v>244.8</v>
          </cell>
          <cell r="L834">
            <v>98.7</v>
          </cell>
          <cell r="M834">
            <v>45.300000000000004</v>
          </cell>
          <cell r="N834">
            <v>117</v>
          </cell>
          <cell r="O834">
            <v>25</v>
          </cell>
        </row>
        <row r="835">
          <cell r="A835" t="str">
            <v>FP-785</v>
          </cell>
          <cell r="B835" t="str">
            <v>PREMIUM</v>
          </cell>
          <cell r="C835" t="str">
            <v>Philodendron 12</v>
          </cell>
          <cell r="D835" t="str">
            <v>Orange You Gorgeous™ (Orange Marmalade)</v>
          </cell>
          <cell r="E835" t="str">
            <v>Available</v>
          </cell>
          <cell r="F835" t="str">
            <v>Philodendron Orange You Gorgeous™ (Orange Marmalade) - 12</v>
          </cell>
          <cell r="G835">
            <v>12</v>
          </cell>
          <cell r="H835" t="str">
            <v>12cm</v>
          </cell>
          <cell r="I835" t="str">
            <v>PREMIUM</v>
          </cell>
          <cell r="J835">
            <v>24</v>
          </cell>
          <cell r="K835">
            <v>0</v>
          </cell>
          <cell r="L835">
            <v>6</v>
          </cell>
          <cell r="M835">
            <v>0</v>
          </cell>
          <cell r="N835">
            <v>31</v>
          </cell>
          <cell r="O835">
            <v>0</v>
          </cell>
        </row>
        <row r="836">
          <cell r="A836" t="str">
            <v>FP-785</v>
          </cell>
          <cell r="C836"/>
          <cell r="D836"/>
          <cell r="E836"/>
          <cell r="F836" t="str">
            <v>Philodendron Orange You Gorgeous™ (Orange Marmalade) - 12 - Balance</v>
          </cell>
          <cell r="G836">
            <v>12</v>
          </cell>
          <cell r="H836" t="str">
            <v>12cm</v>
          </cell>
          <cell r="I836"/>
          <cell r="J836">
            <v>165.4</v>
          </cell>
          <cell r="K836">
            <v>244.8</v>
          </cell>
          <cell r="L836">
            <v>92.7</v>
          </cell>
          <cell r="M836">
            <v>45.300000000000004</v>
          </cell>
          <cell r="N836">
            <v>86</v>
          </cell>
          <cell r="O836">
            <v>25</v>
          </cell>
        </row>
        <row r="837">
          <cell r="B837"/>
          <cell r="C837"/>
          <cell r="D837"/>
          <cell r="E837"/>
          <cell r="F837"/>
          <cell r="G837"/>
          <cell r="H837"/>
          <cell r="I837"/>
        </row>
        <row r="838">
          <cell r="A838" t="str">
            <v>FP-320</v>
          </cell>
          <cell r="B838" t="str">
            <v>PREMIUM</v>
          </cell>
          <cell r="C838" t="str">
            <v>Philodendron 12</v>
          </cell>
          <cell r="D838" t="str">
            <v xml:space="preserve">Pink Princess </v>
          </cell>
          <cell r="E838" t="str">
            <v>Available</v>
          </cell>
          <cell r="F838" t="str">
            <v>Philodendron Pink Princess - 12</v>
          </cell>
          <cell r="G838">
            <v>12</v>
          </cell>
          <cell r="H838" t="str">
            <v>12cm</v>
          </cell>
          <cell r="I838" t="str">
            <v>PREMIUM</v>
          </cell>
          <cell r="J838">
            <v>92.100000000000009</v>
          </cell>
          <cell r="K838">
            <v>107.60000000000001</v>
          </cell>
          <cell r="L838">
            <v>64.7</v>
          </cell>
          <cell r="M838">
            <v>5.3000000000000007</v>
          </cell>
          <cell r="N838">
            <v>106.5</v>
          </cell>
          <cell r="O838">
            <v>35.5</v>
          </cell>
        </row>
        <row r="839">
          <cell r="A839" t="str">
            <v>FP-320</v>
          </cell>
          <cell r="B839" t="str">
            <v>PREMIUM</v>
          </cell>
          <cell r="C839" t="str">
            <v>Philodendron 12</v>
          </cell>
          <cell r="D839" t="str">
            <v xml:space="preserve">Pink Princess </v>
          </cell>
          <cell r="E839" t="str">
            <v>Available</v>
          </cell>
          <cell r="F839" t="str">
            <v>Philodendron Pink Princess - 12</v>
          </cell>
          <cell r="G839">
            <v>12</v>
          </cell>
          <cell r="H839" t="str">
            <v>12cm</v>
          </cell>
          <cell r="I839" t="str">
            <v>PREMIUM</v>
          </cell>
          <cell r="J839">
            <v>6</v>
          </cell>
          <cell r="K839">
            <v>0</v>
          </cell>
          <cell r="L839">
            <v>0</v>
          </cell>
          <cell r="M839">
            <v>0</v>
          </cell>
          <cell r="N839">
            <v>42</v>
          </cell>
          <cell r="O839">
            <v>0</v>
          </cell>
        </row>
        <row r="840">
          <cell r="A840" t="str">
            <v>FP-320</v>
          </cell>
          <cell r="E840"/>
          <cell r="F840" t="str">
            <v>Philodendron Pink Princess - 12 - Balance</v>
          </cell>
          <cell r="G840">
            <v>12</v>
          </cell>
          <cell r="H840" t="str">
            <v>12cm</v>
          </cell>
          <cell r="I840"/>
          <cell r="J840">
            <v>86.100000000000009</v>
          </cell>
          <cell r="K840">
            <v>107.60000000000001</v>
          </cell>
          <cell r="L840">
            <v>64.7</v>
          </cell>
          <cell r="M840">
            <v>5.3000000000000007</v>
          </cell>
          <cell r="N840">
            <v>64.5</v>
          </cell>
          <cell r="O840">
            <v>35.5</v>
          </cell>
        </row>
        <row r="841">
          <cell r="E841"/>
          <cell r="F841"/>
          <cell r="G841"/>
          <cell r="H841"/>
          <cell r="I841"/>
        </row>
        <row r="842">
          <cell r="A842" t="str">
            <v>FP-277</v>
          </cell>
          <cell r="B842" t="str">
            <v>PREMIUM</v>
          </cell>
          <cell r="C842" t="str">
            <v>Philodendron 12</v>
          </cell>
          <cell r="D842" t="str">
            <v xml:space="preserve">Pop Art™ (Black Cardinal) </v>
          </cell>
          <cell r="E842" t="str">
            <v>Available</v>
          </cell>
          <cell r="F842" t="str">
            <v>Philodendron Pop Art™ (Black Cardinal) - 12</v>
          </cell>
          <cell r="G842">
            <v>12</v>
          </cell>
          <cell r="H842" t="str">
            <v>12cm</v>
          </cell>
          <cell r="I842" t="str">
            <v>PREMIUM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</row>
        <row r="843">
          <cell r="A843" t="str">
            <v>FP-277</v>
          </cell>
          <cell r="B843" t="str">
            <v>PREMIUM</v>
          </cell>
          <cell r="C843" t="str">
            <v>Philodendron 12</v>
          </cell>
          <cell r="D843" t="str">
            <v xml:space="preserve">Pop Art™ (Black Cardinal) </v>
          </cell>
          <cell r="E843" t="str">
            <v>Available</v>
          </cell>
          <cell r="F843" t="str">
            <v>Philodendron Pop Art™ (Black Cardinal) - 12</v>
          </cell>
          <cell r="G843">
            <v>12</v>
          </cell>
          <cell r="H843" t="str">
            <v>12cm</v>
          </cell>
          <cell r="I843" t="str">
            <v>PREMIUM</v>
          </cell>
          <cell r="J843">
            <v>0</v>
          </cell>
          <cell r="K843">
            <v>54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FP-277</v>
          </cell>
          <cell r="B844"/>
          <cell r="C844"/>
          <cell r="D844"/>
          <cell r="E844"/>
          <cell r="F844" t="str">
            <v>Philodendron Pop Art™ (Black Cardinal) - 12 - Balance</v>
          </cell>
          <cell r="G844">
            <v>12</v>
          </cell>
          <cell r="H844" t="str">
            <v>12cm</v>
          </cell>
          <cell r="I844"/>
          <cell r="J844">
            <v>0</v>
          </cell>
          <cell r="K844">
            <v>-54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</row>
        <row r="846">
          <cell r="A846" t="str">
            <v>FP-323</v>
          </cell>
          <cell r="B846" t="str">
            <v>PREMIUM</v>
          </cell>
          <cell r="C846" t="str">
            <v>Philodendron 12</v>
          </cell>
          <cell r="D846" t="str">
            <v>Prince of Orange</v>
          </cell>
          <cell r="E846" t="str">
            <v>Available</v>
          </cell>
          <cell r="F846" t="str">
            <v>Philodendron Prince of Orange - 12</v>
          </cell>
          <cell r="G846">
            <v>12</v>
          </cell>
          <cell r="H846" t="str">
            <v>12cm</v>
          </cell>
          <cell r="I846" t="str">
            <v>PREMIUM</v>
          </cell>
          <cell r="J846">
            <v>3</v>
          </cell>
          <cell r="K846">
            <v>3</v>
          </cell>
          <cell r="L846">
            <v>3</v>
          </cell>
          <cell r="M846">
            <v>3</v>
          </cell>
          <cell r="N846">
            <v>4.5</v>
          </cell>
          <cell r="O846">
            <v>4.5</v>
          </cell>
        </row>
        <row r="847">
          <cell r="A847" t="str">
            <v>FP-323</v>
          </cell>
          <cell r="B847" t="str">
            <v>PREMIUM</v>
          </cell>
          <cell r="C847" t="str">
            <v>Philodendron 12</v>
          </cell>
          <cell r="D847" t="str">
            <v>Prince of Orange</v>
          </cell>
          <cell r="E847" t="str">
            <v>Available</v>
          </cell>
          <cell r="F847" t="str">
            <v>Philodendron Prince of Orange - 12</v>
          </cell>
          <cell r="G847">
            <v>12</v>
          </cell>
          <cell r="H847" t="str">
            <v>12cm</v>
          </cell>
          <cell r="I847" t="str">
            <v>PREMIUM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</row>
        <row r="848">
          <cell r="A848" t="str">
            <v>FP-323</v>
          </cell>
          <cell r="C848"/>
          <cell r="D848"/>
          <cell r="E848"/>
          <cell r="F848" t="str">
            <v>Philodendron Prince of Orange - 12 - Balance</v>
          </cell>
          <cell r="G848">
            <v>12</v>
          </cell>
          <cell r="H848" t="str">
            <v>12cm</v>
          </cell>
          <cell r="I848"/>
          <cell r="J848">
            <v>3</v>
          </cell>
          <cell r="K848">
            <v>3</v>
          </cell>
          <cell r="L848">
            <v>3</v>
          </cell>
          <cell r="M848">
            <v>3</v>
          </cell>
          <cell r="N848">
            <v>4.5</v>
          </cell>
          <cell r="O848">
            <v>4.5</v>
          </cell>
        </row>
        <row r="849">
          <cell r="C849"/>
          <cell r="D849"/>
          <cell r="E849"/>
          <cell r="F849"/>
          <cell r="G849"/>
          <cell r="H849"/>
          <cell r="I849"/>
        </row>
        <row r="850">
          <cell r="A850" t="str">
            <v>FP-1061</v>
          </cell>
          <cell r="B850" t="str">
            <v>PREMIUM</v>
          </cell>
          <cell r="C850" t="str">
            <v>Philodendron 12</v>
          </cell>
          <cell r="D850" t="str">
            <v>Regal Rouge™ (Orange Mutant Red Imperial II)</v>
          </cell>
          <cell r="E850" t="str">
            <v>Available</v>
          </cell>
          <cell r="F850" t="str">
            <v>Philodendron Regal Rouge™ (Orange Mutant Red Imperial II) - 12</v>
          </cell>
          <cell r="G850">
            <v>12</v>
          </cell>
          <cell r="H850" t="str">
            <v>12cm</v>
          </cell>
          <cell r="I850" t="str">
            <v>PREMIUM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</row>
        <row r="851">
          <cell r="A851" t="str">
            <v>FP-1061</v>
          </cell>
          <cell r="B851" t="str">
            <v>PREMIUM</v>
          </cell>
          <cell r="C851" t="str">
            <v>Philodendron 12</v>
          </cell>
          <cell r="D851" t="str">
            <v>Regal Rouge™ (Orange Mutant Red Imperial II)</v>
          </cell>
          <cell r="E851" t="str">
            <v>Available</v>
          </cell>
          <cell r="F851" t="str">
            <v>Philodendron Regal Rouge™ (Orange Mutant Red Imperial II) - 12</v>
          </cell>
          <cell r="G851">
            <v>12</v>
          </cell>
          <cell r="H851" t="str">
            <v>12cm</v>
          </cell>
          <cell r="I851" t="str">
            <v>PREMIUM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2">
          <cell r="A852" t="str">
            <v>FP-1061</v>
          </cell>
          <cell r="C852"/>
          <cell r="D852"/>
          <cell r="E852"/>
          <cell r="F852" t="str">
            <v>Philodendron Regal Rouge™ (Orange Mutant Red Imperial II) - 12 - Balance</v>
          </cell>
          <cell r="G852">
            <v>12</v>
          </cell>
          <cell r="H852" t="str">
            <v>12cm</v>
          </cell>
          <cell r="I852"/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</row>
        <row r="853">
          <cell r="C853"/>
          <cell r="D853"/>
          <cell r="E853"/>
          <cell r="F853"/>
          <cell r="G853"/>
          <cell r="H853"/>
          <cell r="I853"/>
        </row>
        <row r="854">
          <cell r="A854" t="str">
            <v>FP-327</v>
          </cell>
          <cell r="B854" t="str">
            <v>PREMIUM</v>
          </cell>
          <cell r="C854" t="str">
            <v>Philodendron 12</v>
          </cell>
          <cell r="D854" t="str">
            <v>Rojo Congo</v>
          </cell>
          <cell r="E854" t="str">
            <v>Available</v>
          </cell>
          <cell r="F854" t="str">
            <v>Philodendron Rojo Congo - 12</v>
          </cell>
          <cell r="G854">
            <v>12</v>
          </cell>
          <cell r="H854" t="str">
            <v>12cm</v>
          </cell>
          <cell r="I854" t="str">
            <v>PREMIUM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</row>
        <row r="855">
          <cell r="A855" t="str">
            <v>FP-327</v>
          </cell>
          <cell r="B855" t="str">
            <v>PREMIUM</v>
          </cell>
          <cell r="C855" t="str">
            <v>Philodendron 12</v>
          </cell>
          <cell r="D855" t="str">
            <v>Rojo Congo</v>
          </cell>
          <cell r="E855" t="str">
            <v>Available</v>
          </cell>
          <cell r="F855" t="str">
            <v>Philodendron Rojo Congo - 12</v>
          </cell>
          <cell r="G855">
            <v>12</v>
          </cell>
          <cell r="H855" t="str">
            <v>12cm</v>
          </cell>
          <cell r="I855" t="str">
            <v>PREMIUM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</row>
        <row r="856">
          <cell r="A856" t="str">
            <v>FP-327</v>
          </cell>
          <cell r="C856"/>
          <cell r="D856"/>
          <cell r="E856"/>
          <cell r="F856" t="str">
            <v>Philodendron Rojo Congo - 12 - Balance</v>
          </cell>
          <cell r="G856">
            <v>12</v>
          </cell>
          <cell r="H856" t="str">
            <v>12cm</v>
          </cell>
          <cell r="I856"/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</row>
        <row r="857">
          <cell r="C857"/>
          <cell r="D857"/>
          <cell r="E857"/>
          <cell r="F857"/>
          <cell r="G857"/>
          <cell r="H857"/>
          <cell r="I857"/>
        </row>
        <row r="858">
          <cell r="A858" t="str">
            <v>FP-836</v>
          </cell>
          <cell r="B858" t="str">
            <v>BOUTIQUE</v>
          </cell>
          <cell r="C858" t="str">
            <v>Philodendron 12</v>
          </cell>
          <cell r="D858" t="str">
            <v>Ruby Ripcurl™ (Red Heart)</v>
          </cell>
          <cell r="E858" t="str">
            <v>Available</v>
          </cell>
          <cell r="F858" t="str">
            <v>Philodendron Ruby Ripcurl™ (Red Heart) - 12</v>
          </cell>
          <cell r="G858">
            <v>12</v>
          </cell>
          <cell r="H858" t="str">
            <v>12cm</v>
          </cell>
          <cell r="I858" t="str">
            <v>BOUTIQUE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</row>
        <row r="859">
          <cell r="A859" t="str">
            <v>FP-836</v>
          </cell>
          <cell r="B859" t="str">
            <v>BOUTIQUE</v>
          </cell>
          <cell r="C859" t="str">
            <v>Philodendron 12</v>
          </cell>
          <cell r="D859" t="str">
            <v>Ruby Ripcurl™ (Red Heart)</v>
          </cell>
          <cell r="E859" t="str">
            <v>Available</v>
          </cell>
          <cell r="F859" t="str">
            <v>Philodendron Ruby Ripcurl™ (Red Heart) - 12</v>
          </cell>
          <cell r="G859">
            <v>12</v>
          </cell>
          <cell r="H859" t="str">
            <v>12cm</v>
          </cell>
          <cell r="I859" t="str">
            <v>BOUTIQUE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</row>
        <row r="860">
          <cell r="A860" t="str">
            <v>FP-836</v>
          </cell>
          <cell r="B860"/>
          <cell r="C860"/>
          <cell r="D860"/>
          <cell r="E860"/>
          <cell r="F860" t="str">
            <v>Philodendron Ruby Ripcurl™ (Red Heart) - 12 - Balance</v>
          </cell>
          <cell r="G860">
            <v>12</v>
          </cell>
          <cell r="H860" t="str">
            <v>12cm</v>
          </cell>
          <cell r="I860"/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</row>
        <row r="861">
          <cell r="B861"/>
          <cell r="C861"/>
          <cell r="D861"/>
          <cell r="E861"/>
          <cell r="F861"/>
          <cell r="G861"/>
          <cell r="H861"/>
          <cell r="I861"/>
        </row>
        <row r="862">
          <cell r="A862" t="str">
            <v>FP-338</v>
          </cell>
          <cell r="B862" t="str">
            <v>PREMIUM</v>
          </cell>
          <cell r="C862" t="str">
            <v>Philodendron 12</v>
          </cell>
          <cell r="D862" t="str">
            <v>Sun Red</v>
          </cell>
          <cell r="E862" t="str">
            <v>Available</v>
          </cell>
          <cell r="F862" t="str">
            <v>Philodendron Sun Red - 12</v>
          </cell>
          <cell r="G862">
            <v>12</v>
          </cell>
          <cell r="H862" t="str">
            <v>12cm</v>
          </cell>
          <cell r="I862" t="str">
            <v>PREMIUM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</row>
        <row r="863">
          <cell r="A863" t="str">
            <v>FP-338</v>
          </cell>
          <cell r="B863" t="str">
            <v>PREMIUM</v>
          </cell>
          <cell r="C863" t="str">
            <v>Philodendron 12</v>
          </cell>
          <cell r="D863" t="str">
            <v>Sun Red</v>
          </cell>
          <cell r="E863" t="str">
            <v>Available</v>
          </cell>
          <cell r="F863" t="str">
            <v>Philodendron Sun Red - 12</v>
          </cell>
          <cell r="G863">
            <v>12</v>
          </cell>
          <cell r="H863" t="str">
            <v>12cm</v>
          </cell>
          <cell r="I863" t="str">
            <v>PREMIUM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</row>
        <row r="864">
          <cell r="A864" t="str">
            <v>FP-338</v>
          </cell>
          <cell r="C864"/>
          <cell r="D864"/>
          <cell r="E864"/>
          <cell r="F864" t="str">
            <v>Philodendron Sun Red - 12 - Balance</v>
          </cell>
          <cell r="G864">
            <v>12</v>
          </cell>
          <cell r="H864" t="str">
            <v>12cm</v>
          </cell>
          <cell r="I864"/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</row>
        <row r="865">
          <cell r="E865"/>
          <cell r="F865"/>
          <cell r="G865"/>
          <cell r="H865"/>
          <cell r="I865"/>
        </row>
        <row r="866">
          <cell r="A866" t="str">
            <v>FP-1237</v>
          </cell>
          <cell r="B866" t="str">
            <v>PREMIUM</v>
          </cell>
          <cell r="C866" t="str">
            <v>Philodendron 12</v>
          </cell>
          <cell r="D866" t="str">
            <v>Toasted Toffee™ (El Choco Red)</v>
          </cell>
          <cell r="E866" t="str">
            <v>Available</v>
          </cell>
          <cell r="F866" t="str">
            <v>Philodendron Toasted Toffee™ (El Choco Red) - 12</v>
          </cell>
          <cell r="G866">
            <v>12</v>
          </cell>
          <cell r="H866" t="str">
            <v>12cm</v>
          </cell>
          <cell r="I866" t="str">
            <v>PREMIUM</v>
          </cell>
          <cell r="J866">
            <v>0.2</v>
          </cell>
          <cell r="K866">
            <v>9</v>
          </cell>
          <cell r="L866">
            <v>10</v>
          </cell>
          <cell r="M866">
            <v>1</v>
          </cell>
          <cell r="N866">
            <v>11.5</v>
          </cell>
          <cell r="O866">
            <v>-11.5</v>
          </cell>
        </row>
        <row r="867">
          <cell r="A867" t="str">
            <v>FP-1237</v>
          </cell>
          <cell r="B867" t="str">
            <v>PREMIUM</v>
          </cell>
          <cell r="C867" t="str">
            <v>Philodendron 12</v>
          </cell>
          <cell r="D867" t="str">
            <v>Toasted Toffee™ (El Choco Red)</v>
          </cell>
          <cell r="E867" t="str">
            <v>Available</v>
          </cell>
          <cell r="F867" t="str">
            <v>Philodendron Toasted Toffee™ (El Choco Red) - 12</v>
          </cell>
          <cell r="G867">
            <v>12</v>
          </cell>
          <cell r="H867" t="str">
            <v>12cm</v>
          </cell>
          <cell r="I867" t="str">
            <v>PREMIUM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12</v>
          </cell>
          <cell r="O867">
            <v>0</v>
          </cell>
        </row>
        <row r="868">
          <cell r="A868" t="str">
            <v>FP-1237</v>
          </cell>
          <cell r="B868"/>
          <cell r="C868"/>
          <cell r="D868"/>
          <cell r="E868"/>
          <cell r="F868" t="str">
            <v>Philodendron Toasted Toffee™ (El Choco Red) - 12 - Balance</v>
          </cell>
          <cell r="G868">
            <v>12</v>
          </cell>
          <cell r="H868" t="str">
            <v>12cm</v>
          </cell>
          <cell r="I868"/>
          <cell r="J868">
            <v>0.2</v>
          </cell>
          <cell r="K868">
            <v>9</v>
          </cell>
          <cell r="L868">
            <v>10</v>
          </cell>
          <cell r="M868">
            <v>1</v>
          </cell>
          <cell r="N868">
            <v>-0.5</v>
          </cell>
          <cell r="O868">
            <v>-11.5</v>
          </cell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</row>
        <row r="870">
          <cell r="A870" t="str">
            <v>FP-438</v>
          </cell>
          <cell r="B870" t="str">
            <v>PREMIUM</v>
          </cell>
          <cell r="C870" t="str">
            <v>Philodendron 12</v>
          </cell>
          <cell r="D870" t="str">
            <v>White Wizzard</v>
          </cell>
          <cell r="E870" t="str">
            <v>Available</v>
          </cell>
          <cell r="F870" t="str">
            <v>Philodendron White Wizzard - 12</v>
          </cell>
          <cell r="G870">
            <v>12</v>
          </cell>
          <cell r="H870" t="str">
            <v>12cm</v>
          </cell>
          <cell r="I870" t="str">
            <v>PREMIUM</v>
          </cell>
          <cell r="J870">
            <v>140.1</v>
          </cell>
          <cell r="K870">
            <v>221</v>
          </cell>
          <cell r="L870">
            <v>219.60000000000002</v>
          </cell>
          <cell r="M870">
            <v>483.20000000000005</v>
          </cell>
          <cell r="N870">
            <v>469.40000000000003</v>
          </cell>
          <cell r="O870">
            <v>146.30000000000001</v>
          </cell>
        </row>
        <row r="871">
          <cell r="A871" t="str">
            <v>FP-438</v>
          </cell>
          <cell r="B871" t="str">
            <v>PREMIUM</v>
          </cell>
          <cell r="C871" t="str">
            <v>Philodendron 12</v>
          </cell>
          <cell r="D871" t="str">
            <v>White Wizzard</v>
          </cell>
          <cell r="E871" t="str">
            <v>Available</v>
          </cell>
          <cell r="F871" t="str">
            <v>Philodendron White Wizzard - 12</v>
          </cell>
          <cell r="G871">
            <v>12</v>
          </cell>
          <cell r="H871" t="str">
            <v>12cm</v>
          </cell>
          <cell r="I871" t="str">
            <v>PREMIUM</v>
          </cell>
          <cell r="J871">
            <v>30</v>
          </cell>
          <cell r="K871">
            <v>6</v>
          </cell>
          <cell r="L871">
            <v>12</v>
          </cell>
          <cell r="M871">
            <v>18</v>
          </cell>
          <cell r="N871">
            <v>72</v>
          </cell>
          <cell r="O871">
            <v>0</v>
          </cell>
        </row>
        <row r="872">
          <cell r="A872" t="str">
            <v>FP-438</v>
          </cell>
          <cell r="E872"/>
          <cell r="F872" t="str">
            <v>Philodendron White Wizzard - 12 - Balance</v>
          </cell>
          <cell r="G872">
            <v>12</v>
          </cell>
          <cell r="H872" t="str">
            <v>12cm</v>
          </cell>
          <cell r="I872"/>
          <cell r="J872">
            <v>110.1</v>
          </cell>
          <cell r="K872">
            <v>215</v>
          </cell>
          <cell r="L872">
            <v>207.60000000000002</v>
          </cell>
          <cell r="M872">
            <v>465.20000000000005</v>
          </cell>
          <cell r="N872">
            <v>397.40000000000003</v>
          </cell>
          <cell r="O872">
            <v>146.30000000000001</v>
          </cell>
        </row>
        <row r="873">
          <cell r="E873"/>
          <cell r="F873"/>
          <cell r="G873"/>
          <cell r="H873"/>
          <cell r="I873"/>
        </row>
        <row r="874">
          <cell r="A874" t="str">
            <v>FP-2189</v>
          </cell>
          <cell r="B874" t="str">
            <v>PREMIUM</v>
          </cell>
          <cell r="C874" t="str">
            <v xml:space="preserve">Philodendron 12 </v>
          </cell>
          <cell r="D874" t="str">
            <v xml:space="preserve">Pink Princess Galaxy </v>
          </cell>
          <cell r="E874" t="str">
            <v>Available</v>
          </cell>
          <cell r="F874" t="str">
            <v>Philodendron Pink Princess Galaxy-12</v>
          </cell>
          <cell r="G874">
            <v>12</v>
          </cell>
          <cell r="H874" t="str">
            <v>12cm</v>
          </cell>
          <cell r="I874" t="str">
            <v>PREMIUM</v>
          </cell>
          <cell r="J874">
            <v>21</v>
          </cell>
          <cell r="K874">
            <v>15.5</v>
          </cell>
          <cell r="L874">
            <v>15.5</v>
          </cell>
          <cell r="M874">
            <v>1.8</v>
          </cell>
          <cell r="N874">
            <v>18</v>
          </cell>
          <cell r="O874">
            <v>0.2</v>
          </cell>
        </row>
        <row r="875">
          <cell r="A875" t="str">
            <v>FP-2189</v>
          </cell>
          <cell r="B875" t="str">
            <v>PREMIUM</v>
          </cell>
          <cell r="C875" t="str">
            <v xml:space="preserve">Philodendron 12 </v>
          </cell>
          <cell r="D875" t="str">
            <v xml:space="preserve">Pink Princess Galaxy </v>
          </cell>
          <cell r="E875" t="str">
            <v>Available</v>
          </cell>
          <cell r="F875" t="str">
            <v>Philodendron Pink Princess Galaxy-12</v>
          </cell>
          <cell r="G875">
            <v>12</v>
          </cell>
          <cell r="H875" t="str">
            <v>12cm</v>
          </cell>
          <cell r="I875" t="str">
            <v>PREMIUM</v>
          </cell>
          <cell r="J875">
            <v>0</v>
          </cell>
          <cell r="K875">
            <v>6</v>
          </cell>
          <cell r="L875">
            <v>0</v>
          </cell>
          <cell r="M875">
            <v>0</v>
          </cell>
          <cell r="N875">
            <v>18</v>
          </cell>
          <cell r="O875">
            <v>0</v>
          </cell>
        </row>
        <row r="876">
          <cell r="A876" t="str">
            <v>FP-2189</v>
          </cell>
          <cell r="C876"/>
          <cell r="D876"/>
          <cell r="E876"/>
          <cell r="F876" t="str">
            <v>Philodendron Pink Princess Galaxy-12 - Balance</v>
          </cell>
          <cell r="G876">
            <v>12</v>
          </cell>
          <cell r="H876" t="str">
            <v>12cm</v>
          </cell>
          <cell r="I876"/>
          <cell r="J876">
            <v>21</v>
          </cell>
          <cell r="K876">
            <v>9.5</v>
          </cell>
          <cell r="L876">
            <v>15.5</v>
          </cell>
          <cell r="M876">
            <v>1.8</v>
          </cell>
          <cell r="N876">
            <v>0</v>
          </cell>
          <cell r="O876">
            <v>0.2</v>
          </cell>
        </row>
        <row r="877">
          <cell r="B877"/>
          <cell r="C877"/>
          <cell r="D877"/>
          <cell r="E877"/>
          <cell r="F877"/>
          <cell r="G877"/>
          <cell r="H877"/>
          <cell r="I877"/>
        </row>
        <row r="878">
          <cell r="A878" t="str">
            <v>FP-699</v>
          </cell>
          <cell r="B878" t="str">
            <v>PREMIUM</v>
          </cell>
          <cell r="C878" t="str">
            <v xml:space="preserve">Philodendron 12 </v>
          </cell>
          <cell r="D878" t="str">
            <v>Splash Dash™ (White Princess)</v>
          </cell>
          <cell r="E878" t="str">
            <v>Available</v>
          </cell>
          <cell r="F878" t="str">
            <v>Philodendron Splash Dash™ (White Princess) - 12</v>
          </cell>
          <cell r="G878">
            <v>12</v>
          </cell>
          <cell r="H878" t="str">
            <v>12cm</v>
          </cell>
          <cell r="I878" t="str">
            <v>PREMIUM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</row>
        <row r="879">
          <cell r="A879" t="str">
            <v>FP-699</v>
          </cell>
          <cell r="B879" t="str">
            <v>PREMIUM</v>
          </cell>
          <cell r="C879" t="str">
            <v xml:space="preserve">Philodendron 12 </v>
          </cell>
          <cell r="D879" t="str">
            <v>Splash Dash™ (White Princess)</v>
          </cell>
          <cell r="E879" t="str">
            <v>Available</v>
          </cell>
          <cell r="F879" t="str">
            <v>Philodendron Splash Dash™ (White Princess) - 12</v>
          </cell>
          <cell r="G879">
            <v>12</v>
          </cell>
          <cell r="H879" t="str">
            <v>12cm</v>
          </cell>
          <cell r="I879" t="str">
            <v>PREMIUM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</row>
        <row r="880">
          <cell r="A880" t="str">
            <v>FP-699</v>
          </cell>
          <cell r="C880"/>
          <cell r="D880"/>
          <cell r="E880"/>
          <cell r="F880" t="str">
            <v>Philodendron Splash Dash™ (White Princess) - 12 - Balance</v>
          </cell>
          <cell r="G880">
            <v>12</v>
          </cell>
          <cell r="H880" t="str">
            <v>12cm</v>
          </cell>
          <cell r="I880"/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</row>
        <row r="881">
          <cell r="B881"/>
          <cell r="C881"/>
          <cell r="D881"/>
          <cell r="E881"/>
          <cell r="F881"/>
          <cell r="G881"/>
          <cell r="H881"/>
          <cell r="I881"/>
        </row>
        <row r="882">
          <cell r="A882" t="str">
            <v>FP-639</v>
          </cell>
          <cell r="B882" t="str">
            <v>PREMIUM</v>
          </cell>
          <cell r="C882" t="str">
            <v xml:space="preserve">Philodendron 12 </v>
          </cell>
          <cell r="D882" t="str">
            <v xml:space="preserve">Twisted Sister™ (Tortum) </v>
          </cell>
          <cell r="E882" t="str">
            <v>Available</v>
          </cell>
          <cell r="F882" t="str">
            <v>Philodendron Twisted Sister™ (Tortum) - 12</v>
          </cell>
          <cell r="G882">
            <v>12</v>
          </cell>
          <cell r="H882" t="str">
            <v>12cm</v>
          </cell>
          <cell r="I882" t="str">
            <v>PREMIUM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</row>
        <row r="883">
          <cell r="A883" t="str">
            <v>FP-639</v>
          </cell>
          <cell r="B883" t="str">
            <v>PREMIUM</v>
          </cell>
          <cell r="C883" t="str">
            <v xml:space="preserve">Philodendron 12 </v>
          </cell>
          <cell r="D883" t="str">
            <v xml:space="preserve">Twisted Sister™ (Tortum) </v>
          </cell>
          <cell r="E883" t="str">
            <v>Available</v>
          </cell>
          <cell r="F883" t="str">
            <v>Philodendron Twisted Sister™ (Tortum) - 12</v>
          </cell>
          <cell r="G883">
            <v>12</v>
          </cell>
          <cell r="H883" t="str">
            <v>12cm</v>
          </cell>
          <cell r="I883" t="str">
            <v>PREMIUM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</row>
        <row r="884">
          <cell r="A884" t="str">
            <v>FP-639</v>
          </cell>
          <cell r="B884"/>
          <cell r="C884"/>
          <cell r="D884"/>
          <cell r="E884"/>
          <cell r="F884" t="str">
            <v>Philodendron Twisted Sister™ (Tortum) - 12 - Balance</v>
          </cell>
          <cell r="G884">
            <v>12</v>
          </cell>
          <cell r="H884" t="str">
            <v>12cm</v>
          </cell>
          <cell r="I884"/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</row>
        <row r="886">
          <cell r="A886" t="str">
            <v>FP-1055</v>
          </cell>
          <cell r="B886" t="str">
            <v>COLLECTORS</v>
          </cell>
          <cell r="C886" t="str">
            <v>Piper 12</v>
          </cell>
          <cell r="D886" t="str">
            <v>Pink Crocodile™ (Crocatum)</v>
          </cell>
          <cell r="E886" t="str">
            <v>Available</v>
          </cell>
          <cell r="F886" t="str">
            <v>Piper Pink Crocodile™ (Crocatum) - 12</v>
          </cell>
          <cell r="G886">
            <v>12</v>
          </cell>
          <cell r="H886" t="str">
            <v>12cm</v>
          </cell>
          <cell r="I886" t="str">
            <v>COLLECTORS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</row>
        <row r="887">
          <cell r="A887" t="str">
            <v>FP-1055</v>
          </cell>
          <cell r="B887" t="str">
            <v>COLLECTORS</v>
          </cell>
          <cell r="C887" t="str">
            <v>Piper 12</v>
          </cell>
          <cell r="D887" t="str">
            <v>Pink Crocodile™ (Crocatum)</v>
          </cell>
          <cell r="E887" t="str">
            <v>Available</v>
          </cell>
          <cell r="F887" t="str">
            <v>Piper Pink Crocodile™ (Crocatum) - 12</v>
          </cell>
          <cell r="G887">
            <v>12</v>
          </cell>
          <cell r="H887" t="str">
            <v>12cm</v>
          </cell>
          <cell r="I887" t="str">
            <v>COLLECTORS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</row>
        <row r="888">
          <cell r="A888" t="str">
            <v>FP-1055</v>
          </cell>
          <cell r="B888"/>
          <cell r="C888"/>
          <cell r="D888"/>
          <cell r="E888"/>
          <cell r="F888" t="str">
            <v>Piper Pink Crocodile™ (Crocatum) - 12 - Balance</v>
          </cell>
          <cell r="G888">
            <v>12</v>
          </cell>
          <cell r="H888" t="str">
            <v>12cm</v>
          </cell>
          <cell r="I888"/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</row>
        <row r="889">
          <cell r="B889"/>
          <cell r="C889"/>
          <cell r="D889"/>
          <cell r="E889"/>
          <cell r="F889"/>
          <cell r="G889"/>
          <cell r="H889"/>
          <cell r="I889"/>
        </row>
        <row r="890">
          <cell r="A890" t="str">
            <v>FP-1049</v>
          </cell>
          <cell r="B890" t="str">
            <v>COLLECTORS</v>
          </cell>
          <cell r="C890" t="str">
            <v>Piper 12</v>
          </cell>
          <cell r="D890" t="str">
            <v>Salmon Sky™ (Indonesia Pink)</v>
          </cell>
          <cell r="E890" t="str">
            <v>Available</v>
          </cell>
          <cell r="F890" t="str">
            <v>Piper Salmon Sky™ (Indonesia Pink) - 12</v>
          </cell>
          <cell r="G890">
            <v>12</v>
          </cell>
          <cell r="H890" t="str">
            <v>12cm</v>
          </cell>
          <cell r="I890" t="str">
            <v>COLLECTORS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</row>
        <row r="891">
          <cell r="A891" t="str">
            <v>FP-1049</v>
          </cell>
          <cell r="B891" t="str">
            <v>COLLECTORS</v>
          </cell>
          <cell r="C891" t="str">
            <v>Piper 12</v>
          </cell>
          <cell r="D891" t="str">
            <v>Salmon Sky™ (Indonesia Pink)</v>
          </cell>
          <cell r="E891" t="str">
            <v>Available</v>
          </cell>
          <cell r="F891" t="str">
            <v>Piper Salmon Sky™ (Indonesia Pink) - 12</v>
          </cell>
          <cell r="G891">
            <v>12</v>
          </cell>
          <cell r="H891" t="str">
            <v>12cm</v>
          </cell>
          <cell r="I891" t="str">
            <v>COLLECTORS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</row>
        <row r="892">
          <cell r="A892" t="str">
            <v>FP-1049</v>
          </cell>
          <cell r="B892"/>
          <cell r="C892"/>
          <cell r="D892"/>
          <cell r="E892"/>
          <cell r="F892" t="str">
            <v>Piper Salmon Sky™ (Indonesia Pink) - 12 - Balance</v>
          </cell>
          <cell r="G892">
            <v>12</v>
          </cell>
          <cell r="H892" t="str">
            <v>12cm</v>
          </cell>
          <cell r="I892"/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</row>
        <row r="893">
          <cell r="B893"/>
          <cell r="C893"/>
          <cell r="D893"/>
          <cell r="E893"/>
          <cell r="F893"/>
          <cell r="G893"/>
          <cell r="H893"/>
          <cell r="I893"/>
        </row>
        <row r="894">
          <cell r="A894" t="str">
            <v>FP-1054</v>
          </cell>
          <cell r="B894" t="str">
            <v>COLLECTORS</v>
          </cell>
          <cell r="C894" t="str">
            <v>Piper 12</v>
          </cell>
          <cell r="D894" t="str">
            <v>Tahitian Dreamin™ (Sylvaticum)</v>
          </cell>
          <cell r="E894" t="str">
            <v>Available</v>
          </cell>
          <cell r="F894" t="str">
            <v>Piper Tahitian Dreamin'™ (Sylvaticum) - 12</v>
          </cell>
          <cell r="G894">
            <v>12</v>
          </cell>
          <cell r="H894" t="str">
            <v>12cm</v>
          </cell>
          <cell r="I894" t="str">
            <v>COLLECTORS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</row>
        <row r="895">
          <cell r="A895" t="str">
            <v>FP-1054</v>
          </cell>
          <cell r="B895" t="str">
            <v>COLLECTORS</v>
          </cell>
          <cell r="C895" t="str">
            <v>Piper 12</v>
          </cell>
          <cell r="D895" t="str">
            <v>Tahitian Dreamin™ (Sylvaticum)</v>
          </cell>
          <cell r="E895" t="str">
            <v>Available</v>
          </cell>
          <cell r="F895" t="str">
            <v>Piper Tahitian Dreamin'™ (Sylvaticum) - 12</v>
          </cell>
          <cell r="G895">
            <v>12</v>
          </cell>
          <cell r="H895" t="str">
            <v>12cm</v>
          </cell>
          <cell r="I895" t="str">
            <v>COLLECTORS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</row>
        <row r="896">
          <cell r="A896" t="str">
            <v>FP-1054</v>
          </cell>
          <cell r="B896"/>
          <cell r="C896"/>
          <cell r="D896"/>
          <cell r="E896"/>
          <cell r="F896" t="str">
            <v>Piper Tahitian Dreamin'™ (Sylvaticum) - 12 - Balance</v>
          </cell>
          <cell r="G896">
            <v>12</v>
          </cell>
          <cell r="H896" t="str">
            <v>12cm</v>
          </cell>
          <cell r="I896"/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</row>
        <row r="897">
          <cell r="B897"/>
          <cell r="C897"/>
          <cell r="D897"/>
          <cell r="E897"/>
          <cell r="F897"/>
          <cell r="G897"/>
          <cell r="H897"/>
          <cell r="I897"/>
          <cell r="J897"/>
        </row>
        <row r="898">
          <cell r="A898" t="str">
            <v>FP-2832</v>
          </cell>
          <cell r="B898" t="str">
            <v>COLLECTORS</v>
          </cell>
          <cell r="C898" t="str">
            <v>Piper 12</v>
          </cell>
          <cell r="D898" t="str">
            <v>Tahitian Dreamin™ (Sylvaticum) on Climb-itt™ Pole</v>
          </cell>
          <cell r="E898" t="str">
            <v>Available</v>
          </cell>
          <cell r="F898" t="str">
            <v>Piper Tahitian Dreamin™ (Sylvaticum) on Climb-itt™ Pole - 12</v>
          </cell>
          <cell r="G898">
            <v>12</v>
          </cell>
          <cell r="H898" t="str">
            <v>12cm Climb-itt™</v>
          </cell>
          <cell r="I898" t="str">
            <v>COLLECTORS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</row>
        <row r="899">
          <cell r="A899" t="str">
            <v>FP-2832</v>
          </cell>
          <cell r="B899" t="str">
            <v>COLLECTORS</v>
          </cell>
          <cell r="C899" t="str">
            <v>Piper 12</v>
          </cell>
          <cell r="D899" t="str">
            <v>Tahitian Dreamin™ (Sylvaticum) on Climb-itt™ Pole</v>
          </cell>
          <cell r="E899" t="str">
            <v>Available</v>
          </cell>
          <cell r="F899" t="str">
            <v>Piper Tahitian Dreamin™ (Sylvaticum) on Climb-itt™ Pole - 12</v>
          </cell>
          <cell r="G899">
            <v>12</v>
          </cell>
          <cell r="H899" t="str">
            <v>12cm Climb-itt™</v>
          </cell>
          <cell r="I899" t="str">
            <v>COLLECTORS</v>
          </cell>
          <cell r="J899" t="e">
            <v>#N/A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A900" t="str">
            <v>FP-2832</v>
          </cell>
          <cell r="B900"/>
          <cell r="C900"/>
          <cell r="D900"/>
          <cell r="E900"/>
          <cell r="F900" t="str">
            <v>Piper Tahitian Dreamin™ (Sylvaticum) on Climb-itt™ Pole - 12 - Balance</v>
          </cell>
          <cell r="G900">
            <v>12</v>
          </cell>
          <cell r="H900" t="str">
            <v>12cm Climb-itt™</v>
          </cell>
          <cell r="I900"/>
          <cell r="J900" t="e">
            <v>#N/A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1">
          <cell r="B901"/>
          <cell r="C901"/>
          <cell r="D901"/>
          <cell r="E901"/>
          <cell r="F901"/>
          <cell r="G901"/>
          <cell r="H901"/>
          <cell r="I901"/>
          <cell r="J901"/>
        </row>
        <row r="902">
          <cell r="A902" t="str">
            <v>FP-2826</v>
          </cell>
          <cell r="B902" t="str">
            <v>PREMIUM</v>
          </cell>
          <cell r="C902" t="str">
            <v>Scindapsus 12</v>
          </cell>
          <cell r="D902" t="str">
            <v>Kalimantan</v>
          </cell>
          <cell r="E902" t="str">
            <v>Available</v>
          </cell>
          <cell r="F902" t="str">
            <v>Scindapsus Kalimantan - 12 (Canopy)</v>
          </cell>
          <cell r="G902">
            <v>12</v>
          </cell>
          <cell r="H902" t="str">
            <v>12cm Canopy</v>
          </cell>
          <cell r="I902" t="str">
            <v>PREMIUM</v>
          </cell>
          <cell r="J902">
            <v>11.5</v>
          </cell>
          <cell r="K902">
            <v>16.5</v>
          </cell>
          <cell r="L902">
            <v>37.9</v>
          </cell>
          <cell r="M902">
            <v>-26.8</v>
          </cell>
          <cell r="N902">
            <v>16.5</v>
          </cell>
          <cell r="O902">
            <v>-17.900000000000002</v>
          </cell>
        </row>
        <row r="903">
          <cell r="A903" t="str">
            <v>FP-2826</v>
          </cell>
          <cell r="B903" t="str">
            <v>PREMIUM</v>
          </cell>
          <cell r="C903" t="str">
            <v>Scindapsus 12</v>
          </cell>
          <cell r="D903" t="str">
            <v>Kalimantan</v>
          </cell>
          <cell r="E903" t="str">
            <v>Available</v>
          </cell>
          <cell r="F903" t="str">
            <v>Scindapsus Kalimantan - 12 (Canopy)</v>
          </cell>
          <cell r="G903">
            <v>12</v>
          </cell>
          <cell r="H903" t="str">
            <v>12cm Canopy</v>
          </cell>
          <cell r="I903" t="str">
            <v>PREMIUM</v>
          </cell>
          <cell r="J903">
            <v>0</v>
          </cell>
          <cell r="K903">
            <v>0</v>
          </cell>
          <cell r="L903">
            <v>30</v>
          </cell>
          <cell r="M903">
            <v>0</v>
          </cell>
          <cell r="N903">
            <v>17</v>
          </cell>
          <cell r="O903">
            <v>0</v>
          </cell>
        </row>
        <row r="904">
          <cell r="A904" t="str">
            <v>FP-2826</v>
          </cell>
          <cell r="C904"/>
          <cell r="D904"/>
          <cell r="E904"/>
          <cell r="F904" t="str">
            <v>Scindapsus Kalimantan - 12 (Canopy) - Balance</v>
          </cell>
          <cell r="G904">
            <v>12</v>
          </cell>
          <cell r="H904" t="str">
            <v>12cm Canopy</v>
          </cell>
          <cell r="I904"/>
          <cell r="J904">
            <v>11.5</v>
          </cell>
          <cell r="K904">
            <v>16.5</v>
          </cell>
          <cell r="L904">
            <v>7.8999999999999986</v>
          </cell>
          <cell r="M904">
            <v>-26.8</v>
          </cell>
          <cell r="N904">
            <v>-0.5</v>
          </cell>
          <cell r="O904">
            <v>-17.900000000000002</v>
          </cell>
        </row>
        <row r="905">
          <cell r="C905"/>
          <cell r="D905"/>
          <cell r="E905"/>
          <cell r="F905"/>
          <cell r="G905"/>
          <cell r="H905"/>
          <cell r="I905"/>
        </row>
        <row r="906">
          <cell r="A906" t="str">
            <v>FP-2761</v>
          </cell>
          <cell r="B906" t="str">
            <v>PREMIUM</v>
          </cell>
          <cell r="C906" t="str">
            <v>Scindapsus 12</v>
          </cell>
          <cell r="D906" t="str">
            <v>Silver Splash</v>
          </cell>
          <cell r="E906" t="str">
            <v>Available</v>
          </cell>
          <cell r="F906" t="str">
            <v>Scindapsus Silver Splash - 12 (Canopy)</v>
          </cell>
          <cell r="G906">
            <v>12</v>
          </cell>
          <cell r="H906" t="str">
            <v>12cm Canopy</v>
          </cell>
          <cell r="I906" t="str">
            <v>PREMIUM</v>
          </cell>
          <cell r="J906">
            <v>20.5</v>
          </cell>
          <cell r="K906">
            <v>16.5</v>
          </cell>
          <cell r="L906">
            <v>18.900000000000002</v>
          </cell>
          <cell r="M906">
            <v>13.600000000000001</v>
          </cell>
          <cell r="N906">
            <v>31</v>
          </cell>
          <cell r="O906">
            <v>42.6</v>
          </cell>
        </row>
        <row r="907">
          <cell r="A907" t="str">
            <v>FP-2761</v>
          </cell>
          <cell r="B907" t="str">
            <v>PREMIUM</v>
          </cell>
          <cell r="C907" t="str">
            <v>Scindapsus 12</v>
          </cell>
          <cell r="D907" t="str">
            <v>Silver Splash</v>
          </cell>
          <cell r="E907" t="str">
            <v>Available</v>
          </cell>
          <cell r="F907" t="str">
            <v>Scindapsus Silver Splash - 12 (Canopy)</v>
          </cell>
          <cell r="G907">
            <v>12</v>
          </cell>
          <cell r="H907" t="str">
            <v>12cm Canopy</v>
          </cell>
          <cell r="I907" t="str">
            <v>PREMIUM</v>
          </cell>
          <cell r="J907">
            <v>6</v>
          </cell>
          <cell r="K907">
            <v>0</v>
          </cell>
          <cell r="L907">
            <v>12</v>
          </cell>
          <cell r="M907">
            <v>0</v>
          </cell>
          <cell r="N907">
            <v>19</v>
          </cell>
          <cell r="O907">
            <v>0</v>
          </cell>
        </row>
        <row r="908">
          <cell r="A908" t="str">
            <v>FP-2761</v>
          </cell>
          <cell r="C908"/>
          <cell r="D908"/>
          <cell r="E908"/>
          <cell r="F908" t="str">
            <v>Scindapsus Silver Splash - 12 (Canopy) - Balance</v>
          </cell>
          <cell r="G908">
            <v>12</v>
          </cell>
          <cell r="H908" t="str">
            <v>12cm Canopy</v>
          </cell>
          <cell r="I908"/>
          <cell r="J908">
            <v>14.5</v>
          </cell>
          <cell r="K908">
            <v>16.5</v>
          </cell>
          <cell r="L908">
            <v>6.9000000000000021</v>
          </cell>
          <cell r="M908">
            <v>13.600000000000001</v>
          </cell>
          <cell r="N908">
            <v>12</v>
          </cell>
          <cell r="O908">
            <v>42.6</v>
          </cell>
        </row>
        <row r="909">
          <cell r="C909"/>
          <cell r="D909"/>
          <cell r="E909"/>
          <cell r="F909"/>
          <cell r="G909"/>
          <cell r="H909"/>
          <cell r="I909"/>
        </row>
        <row r="910">
          <cell r="A910" t="str">
            <v>FP-110</v>
          </cell>
          <cell r="B910" t="str">
            <v>PREMIUM</v>
          </cell>
          <cell r="C910" t="str">
            <v>Stromanthe 12</v>
          </cell>
          <cell r="D910" t="str">
            <v>Stripestar</v>
          </cell>
          <cell r="E910" t="str">
            <v>Available</v>
          </cell>
          <cell r="F910" t="str">
            <v>Stromanthe Stripestar - 12</v>
          </cell>
          <cell r="G910">
            <v>12</v>
          </cell>
          <cell r="H910" t="str">
            <v>12cm</v>
          </cell>
          <cell r="I910" t="str">
            <v>PREMIUM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</row>
        <row r="911">
          <cell r="A911" t="str">
            <v>FP-110</v>
          </cell>
          <cell r="B911" t="str">
            <v>PREMIUM</v>
          </cell>
          <cell r="C911" t="str">
            <v>Stromanthe 12</v>
          </cell>
          <cell r="D911" t="str">
            <v>Stripestar</v>
          </cell>
          <cell r="E911" t="str">
            <v>Available</v>
          </cell>
          <cell r="F911" t="str">
            <v>Stromanthe Stripestar - 12</v>
          </cell>
          <cell r="G911">
            <v>12</v>
          </cell>
          <cell r="H911" t="str">
            <v>12cm</v>
          </cell>
          <cell r="I911" t="str">
            <v>PREMIUM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</row>
        <row r="912">
          <cell r="A912" t="str">
            <v>FP-110</v>
          </cell>
          <cell r="C912"/>
          <cell r="D912"/>
          <cell r="E912"/>
          <cell r="F912" t="str">
            <v>Stromanthe Stripestar - 12 - Balance</v>
          </cell>
          <cell r="G912">
            <v>12</v>
          </cell>
          <cell r="H912" t="str">
            <v>12cm</v>
          </cell>
          <cell r="I912"/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</row>
        <row r="913">
          <cell r="C913"/>
          <cell r="D913"/>
          <cell r="E913"/>
          <cell r="F913"/>
          <cell r="G913"/>
          <cell r="H913"/>
          <cell r="I913"/>
        </row>
        <row r="914">
          <cell r="A914" t="str">
            <v>FP-112</v>
          </cell>
          <cell r="B914" t="str">
            <v>PREMIUM</v>
          </cell>
          <cell r="C914" t="str">
            <v>Stromanthe 12</v>
          </cell>
          <cell r="D914" t="str">
            <v>Triostar</v>
          </cell>
          <cell r="E914" t="str">
            <v>Available</v>
          </cell>
          <cell r="F914" t="str">
            <v>Stromanthe Triostar - 12</v>
          </cell>
          <cell r="G914">
            <v>12</v>
          </cell>
          <cell r="H914" t="str">
            <v>12cm</v>
          </cell>
          <cell r="I914" t="str">
            <v>PREMIUM</v>
          </cell>
          <cell r="J914">
            <v>108.80000000000001</v>
          </cell>
          <cell r="K914">
            <v>-1.8</v>
          </cell>
          <cell r="L914">
            <v>52.5</v>
          </cell>
          <cell r="M914">
            <v>118.80000000000001</v>
          </cell>
          <cell r="N914">
            <v>175.20000000000002</v>
          </cell>
          <cell r="O914">
            <v>184.20000000000002</v>
          </cell>
        </row>
        <row r="915">
          <cell r="A915" t="str">
            <v>FP-112</v>
          </cell>
          <cell r="B915" t="str">
            <v>PREMIUM</v>
          </cell>
          <cell r="C915" t="str">
            <v>Stromanthe 12</v>
          </cell>
          <cell r="D915" t="str">
            <v>Triostar</v>
          </cell>
          <cell r="E915" t="str">
            <v>Available</v>
          </cell>
          <cell r="F915" t="str">
            <v>Stromanthe Triostar - 12</v>
          </cell>
          <cell r="G915">
            <v>12</v>
          </cell>
          <cell r="H915" t="str">
            <v>12cm</v>
          </cell>
          <cell r="I915" t="str">
            <v>PREMIUM</v>
          </cell>
          <cell r="J915">
            <v>18</v>
          </cell>
          <cell r="K915">
            <v>0</v>
          </cell>
          <cell r="L915">
            <v>6</v>
          </cell>
          <cell r="M915">
            <v>6</v>
          </cell>
          <cell r="N915">
            <v>43</v>
          </cell>
          <cell r="O915">
            <v>0</v>
          </cell>
        </row>
        <row r="916">
          <cell r="A916" t="str">
            <v>FP-112</v>
          </cell>
          <cell r="C916"/>
          <cell r="D916"/>
          <cell r="E916"/>
          <cell r="F916" t="str">
            <v>Stromanthe Triostar - 12 - Balance</v>
          </cell>
          <cell r="G916">
            <v>12</v>
          </cell>
          <cell r="H916" t="str">
            <v>12cm</v>
          </cell>
          <cell r="I916"/>
          <cell r="J916">
            <v>90.800000000000011</v>
          </cell>
          <cell r="K916">
            <v>-1.8</v>
          </cell>
          <cell r="L916">
            <v>46.5</v>
          </cell>
          <cell r="M916">
            <v>112.80000000000001</v>
          </cell>
          <cell r="N916">
            <v>132.20000000000002</v>
          </cell>
          <cell r="O916">
            <v>184.20000000000002</v>
          </cell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</row>
        <row r="918">
          <cell r="A918" t="str">
            <v>FP-2790</v>
          </cell>
          <cell r="B918" t="str">
            <v>PREMIUM</v>
          </cell>
          <cell r="C918" t="str">
            <v>Syngonium 12</v>
          </cell>
          <cell r="D918" t="str">
            <v>Pink Splash on Climb-itt™ Pole</v>
          </cell>
          <cell r="E918" t="str">
            <v>Available</v>
          </cell>
          <cell r="F918" t="str">
            <v>Syngonium Pink Splash on Climb-itt™ Pole - 12</v>
          </cell>
          <cell r="G918">
            <v>12</v>
          </cell>
          <cell r="H918" t="str">
            <v>12cm Climb-itt™</v>
          </cell>
          <cell r="I918" t="str">
            <v>PREMIUM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</row>
        <row r="919">
          <cell r="A919" t="str">
            <v>FP-2790</v>
          </cell>
          <cell r="B919" t="str">
            <v>PREMIUM</v>
          </cell>
          <cell r="C919" t="str">
            <v>Syngonium 12</v>
          </cell>
          <cell r="D919" t="str">
            <v>Pink Splash on Climb-itt™ Pole</v>
          </cell>
          <cell r="E919" t="str">
            <v>Available</v>
          </cell>
          <cell r="F919" t="str">
            <v>Syngonium Pink Splash on Climb-itt™ Pole - 12</v>
          </cell>
          <cell r="G919">
            <v>12</v>
          </cell>
          <cell r="H919" t="str">
            <v>12cm Climb-itt™</v>
          </cell>
          <cell r="I919" t="str">
            <v>PREMIUM</v>
          </cell>
          <cell r="J919" t="e">
            <v>#N/A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</row>
        <row r="920">
          <cell r="A920" t="str">
            <v>FP-2790</v>
          </cell>
          <cell r="C920"/>
          <cell r="D920"/>
          <cell r="E920"/>
          <cell r="F920" t="str">
            <v>Syngonium Pink Splash on Climb-itt™ Pole - 12 - Balance</v>
          </cell>
          <cell r="G920">
            <v>12</v>
          </cell>
          <cell r="H920" t="str">
            <v>12cm Climb-itt™</v>
          </cell>
          <cell r="I920"/>
          <cell r="J920" t="e">
            <v>#N/A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</row>
        <row r="922">
          <cell r="A922" t="str">
            <v>FP-2828</v>
          </cell>
          <cell r="B922" t="str">
            <v>PREMIUM</v>
          </cell>
          <cell r="C922" t="str">
            <v>Tradescantia 12</v>
          </cell>
          <cell r="D922" t="str">
            <v>Feeling Flirty™</v>
          </cell>
          <cell r="E922" t="str">
            <v>Available</v>
          </cell>
          <cell r="F922" t="str">
            <v>Tradescantia Feeling Flirty - 12 (Canopy)</v>
          </cell>
          <cell r="G922">
            <v>12</v>
          </cell>
          <cell r="H922" t="str">
            <v>12cm Canopy</v>
          </cell>
          <cell r="I922" t="str">
            <v>PREMIUM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3">
          <cell r="A923" t="str">
            <v>FP-2828</v>
          </cell>
          <cell r="B923" t="str">
            <v>PREMIUM</v>
          </cell>
          <cell r="C923" t="str">
            <v>Tradescantia 12</v>
          </cell>
          <cell r="D923" t="str">
            <v>Feeling Flirty™</v>
          </cell>
          <cell r="E923" t="str">
            <v>Available</v>
          </cell>
          <cell r="F923" t="str">
            <v>Tradescantia Feeling Flirty - 12 (Canopy)</v>
          </cell>
          <cell r="G923">
            <v>12</v>
          </cell>
          <cell r="H923" t="str">
            <v>12cm Canopy</v>
          </cell>
          <cell r="I923" t="str">
            <v>PREMIUM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4">
          <cell r="A924" t="str">
            <v>FP-2828</v>
          </cell>
          <cell r="C924"/>
          <cell r="D924"/>
          <cell r="E924"/>
          <cell r="F924" t="str">
            <v>Tradescantia Feeling Flirty - 12 (Canopy) - Balance</v>
          </cell>
          <cell r="G924">
            <v>12</v>
          </cell>
          <cell r="H924" t="str">
            <v>12cm Canopy</v>
          </cell>
          <cell r="I924" t="str">
            <v>PREMIUM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</row>
        <row r="925">
          <cell r="C925"/>
          <cell r="D925"/>
          <cell r="E925"/>
          <cell r="F925"/>
          <cell r="G925"/>
          <cell r="H925"/>
          <cell r="I925"/>
        </row>
        <row r="926">
          <cell r="A926" t="str">
            <v>FP-2765</v>
          </cell>
          <cell r="B926" t="str">
            <v>PREMIUM</v>
          </cell>
          <cell r="C926" t="str">
            <v>Tradescantia 12</v>
          </cell>
          <cell r="D926" t="str">
            <v>Feeling Frosty™</v>
          </cell>
          <cell r="E926" t="str">
            <v>Available</v>
          </cell>
          <cell r="F926" t="str">
            <v>Tradescantia Feeling Frosty - 12 (Canopy)</v>
          </cell>
          <cell r="G926">
            <v>12</v>
          </cell>
          <cell r="H926" t="str">
            <v>12cm Canopy</v>
          </cell>
          <cell r="I926" t="str">
            <v>PREMIUM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7">
          <cell r="A927" t="str">
            <v>FP-2765</v>
          </cell>
          <cell r="B927" t="str">
            <v>PREMIUM</v>
          </cell>
          <cell r="C927" t="str">
            <v>Tradescantia 12</v>
          </cell>
          <cell r="D927" t="str">
            <v>Feeling Frosty™</v>
          </cell>
          <cell r="E927" t="str">
            <v>Available</v>
          </cell>
          <cell r="F927" t="str">
            <v>Tradescantia Feeling Frosty - 12 (Canopy)</v>
          </cell>
          <cell r="G927">
            <v>12</v>
          </cell>
          <cell r="H927" t="str">
            <v>12cm Canopy</v>
          </cell>
          <cell r="I927" t="str">
            <v>PREMIUM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</row>
        <row r="928">
          <cell r="A928" t="str">
            <v>FP-2765</v>
          </cell>
          <cell r="C928"/>
          <cell r="D928"/>
          <cell r="E928"/>
          <cell r="F928" t="str">
            <v>Tradescantia Feeling Frosty - 12 (Canopy) - Balance</v>
          </cell>
          <cell r="G928">
            <v>12</v>
          </cell>
          <cell r="H928" t="str">
            <v>12cm Canopy</v>
          </cell>
          <cell r="I928"/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</row>
        <row r="929">
          <cell r="C929"/>
          <cell r="D929"/>
          <cell r="E929"/>
          <cell r="F929"/>
          <cell r="H929"/>
          <cell r="I929"/>
        </row>
        <row r="930">
          <cell r="A930" t="str">
            <v>FP-890</v>
          </cell>
          <cell r="B930" t="str">
            <v>PREMIUM</v>
          </cell>
          <cell r="C930" t="str">
            <v>Alocasia 17</v>
          </cell>
          <cell r="D930" t="str">
            <v>Blackout™ (Zebrina Black/Zwart)</v>
          </cell>
          <cell r="E930" t="str">
            <v>Available</v>
          </cell>
          <cell r="F930" t="str">
            <v>Alocasia Blackout™ (Zebrina Black) - 17</v>
          </cell>
          <cell r="G930">
            <v>17</v>
          </cell>
          <cell r="H930" t="str">
            <v>17cm</v>
          </cell>
          <cell r="I930" t="str">
            <v>PREMIUM</v>
          </cell>
          <cell r="J930">
            <v>14.100000000000001</v>
          </cell>
          <cell r="K930">
            <v>39.800000000000004</v>
          </cell>
          <cell r="L930">
            <v>42.7</v>
          </cell>
          <cell r="M930">
            <v>125.80000000000001</v>
          </cell>
          <cell r="N930">
            <v>151.5</v>
          </cell>
          <cell r="O930">
            <v>139.9</v>
          </cell>
        </row>
        <row r="931">
          <cell r="A931" t="str">
            <v>FP-890</v>
          </cell>
          <cell r="B931" t="str">
            <v>PREMIUM</v>
          </cell>
          <cell r="C931" t="str">
            <v>Alocasia 17</v>
          </cell>
          <cell r="D931" t="str">
            <v>Blackout™ (Zebrina Black/Zwart)</v>
          </cell>
          <cell r="E931" t="str">
            <v>Available</v>
          </cell>
          <cell r="F931" t="str">
            <v>Alocasia Blackout™ (Zebrina Black) - 17</v>
          </cell>
          <cell r="G931">
            <v>17</v>
          </cell>
          <cell r="H931" t="str">
            <v>17cm</v>
          </cell>
          <cell r="I931" t="str">
            <v>PREMIUM</v>
          </cell>
          <cell r="J931">
            <v>6</v>
          </cell>
          <cell r="K931">
            <v>6</v>
          </cell>
          <cell r="L931">
            <v>0</v>
          </cell>
          <cell r="M931">
            <v>0</v>
          </cell>
          <cell r="N931">
            <v>12</v>
          </cell>
          <cell r="O931">
            <v>0</v>
          </cell>
        </row>
        <row r="932">
          <cell r="A932" t="str">
            <v>FP-890</v>
          </cell>
          <cell r="C932"/>
          <cell r="D932"/>
          <cell r="E932"/>
          <cell r="F932" t="str">
            <v>Alocasia Blackout™ (Zebrina Black) - 17 - Balance</v>
          </cell>
          <cell r="G932">
            <v>17</v>
          </cell>
          <cell r="H932" t="str">
            <v>17cm</v>
          </cell>
          <cell r="I932"/>
          <cell r="J932">
            <v>8.1000000000000014</v>
          </cell>
          <cell r="K932">
            <v>33.800000000000004</v>
          </cell>
          <cell r="L932">
            <v>42.7</v>
          </cell>
          <cell r="M932">
            <v>125.80000000000001</v>
          </cell>
          <cell r="N932">
            <v>139.5</v>
          </cell>
          <cell r="O932">
            <v>139.9</v>
          </cell>
        </row>
        <row r="933">
          <cell r="C933"/>
          <cell r="D933"/>
          <cell r="E933"/>
          <cell r="F933"/>
          <cell r="G933"/>
          <cell r="H933"/>
          <cell r="I933"/>
        </row>
        <row r="934">
          <cell r="A934" t="str">
            <v>FP-026</v>
          </cell>
          <cell r="B934" t="str">
            <v>PREMIUM</v>
          </cell>
          <cell r="C934" t="str">
            <v>Alocasia 17</v>
          </cell>
          <cell r="D934" t="str">
            <v>Cucullata</v>
          </cell>
          <cell r="E934" t="str">
            <v>Available</v>
          </cell>
          <cell r="F934" t="str">
            <v>Alocasia Cucullata - 17</v>
          </cell>
          <cell r="G934">
            <v>17</v>
          </cell>
          <cell r="H934" t="str">
            <v>17cm</v>
          </cell>
          <cell r="I934" t="str">
            <v>PREMIUM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5">
          <cell r="A935" t="str">
            <v>FP-026</v>
          </cell>
          <cell r="B935" t="str">
            <v>PREMIUM</v>
          </cell>
          <cell r="C935" t="str">
            <v>Alocasia 17</v>
          </cell>
          <cell r="D935" t="str">
            <v>Cucullata</v>
          </cell>
          <cell r="E935" t="str">
            <v>Available</v>
          </cell>
          <cell r="F935" t="str">
            <v>Alocasia Cucullata - 17</v>
          </cell>
          <cell r="G935">
            <v>17</v>
          </cell>
          <cell r="H935" t="str">
            <v>17cm</v>
          </cell>
          <cell r="I935" t="str">
            <v>PREMIUM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</row>
        <row r="936">
          <cell r="A936" t="str">
            <v>FP-026</v>
          </cell>
          <cell r="C936"/>
          <cell r="D936"/>
          <cell r="E936"/>
          <cell r="F936" t="str">
            <v>Alocasia Cucullata - 17 - Balance</v>
          </cell>
          <cell r="G936">
            <v>17</v>
          </cell>
          <cell r="H936" t="str">
            <v>17cm</v>
          </cell>
          <cell r="I936"/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C937"/>
          <cell r="D937"/>
          <cell r="E937"/>
          <cell r="F937"/>
          <cell r="G937"/>
          <cell r="H937"/>
          <cell r="I937"/>
        </row>
        <row r="938">
          <cell r="A938" t="str">
            <v>FP-029</v>
          </cell>
          <cell r="B938" t="str">
            <v>PREMIUM</v>
          </cell>
          <cell r="C938" t="str">
            <v>Alocasia 17</v>
          </cell>
          <cell r="D938" t="str">
            <v>Dragon Scale</v>
          </cell>
          <cell r="E938" t="str">
            <v>Available</v>
          </cell>
          <cell r="F938" t="str">
            <v>Alocasia Dragon Scale - 17</v>
          </cell>
          <cell r="G938">
            <v>17</v>
          </cell>
          <cell r="H938" t="str">
            <v>17cm</v>
          </cell>
          <cell r="I938" t="str">
            <v>PREMIUM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A939" t="str">
            <v>FP-029</v>
          </cell>
          <cell r="B939" t="str">
            <v>PREMIUM</v>
          </cell>
          <cell r="C939" t="str">
            <v>Alocasia 17</v>
          </cell>
          <cell r="D939" t="str">
            <v>Dragon Scale</v>
          </cell>
          <cell r="E939" t="str">
            <v>Available</v>
          </cell>
          <cell r="F939" t="str">
            <v>Alocasia Dragon Scale - 17</v>
          </cell>
          <cell r="G939">
            <v>17</v>
          </cell>
          <cell r="H939" t="str">
            <v>17cm</v>
          </cell>
          <cell r="I939" t="str">
            <v>PREMIUM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40">
          <cell r="A940" t="str">
            <v>FP-029</v>
          </cell>
          <cell r="C940"/>
          <cell r="D940"/>
          <cell r="E940"/>
          <cell r="F940" t="str">
            <v>Alocasia Dragon Scale - 17 - Balance</v>
          </cell>
          <cell r="G940">
            <v>17</v>
          </cell>
          <cell r="H940" t="str">
            <v>17cm</v>
          </cell>
          <cell r="I940"/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C941"/>
          <cell r="D941"/>
          <cell r="E941"/>
          <cell r="F941"/>
          <cell r="G941"/>
          <cell r="H941"/>
          <cell r="I941"/>
        </row>
        <row r="942">
          <cell r="A942" t="str">
            <v>FP-032</v>
          </cell>
          <cell r="B942" t="str">
            <v>PREMIUM</v>
          </cell>
          <cell r="C942" t="str">
            <v>Alocasia 17</v>
          </cell>
          <cell r="D942" t="str">
            <v>Frydek</v>
          </cell>
          <cell r="E942" t="str">
            <v>Available</v>
          </cell>
          <cell r="F942" t="str">
            <v>Alocasia Frydek - 17</v>
          </cell>
          <cell r="G942">
            <v>17</v>
          </cell>
          <cell r="H942" t="str">
            <v>17cm</v>
          </cell>
          <cell r="I942" t="str">
            <v>PREMIUM</v>
          </cell>
          <cell r="J942">
            <v>47.400000000000006</v>
          </cell>
          <cell r="K942">
            <v>73.3</v>
          </cell>
          <cell r="L942">
            <v>68</v>
          </cell>
          <cell r="M942">
            <v>59.5</v>
          </cell>
          <cell r="N942">
            <v>105.10000000000001</v>
          </cell>
          <cell r="O942">
            <v>264.3</v>
          </cell>
        </row>
        <row r="943">
          <cell r="A943" t="str">
            <v>FP-032</v>
          </cell>
          <cell r="B943" t="str">
            <v>PREMIUM</v>
          </cell>
          <cell r="C943" t="str">
            <v>Alocasia 17</v>
          </cell>
          <cell r="D943" t="str">
            <v>Frydek</v>
          </cell>
          <cell r="E943" t="str">
            <v>Available</v>
          </cell>
          <cell r="F943" t="str">
            <v>Alocasia Frydek - 17</v>
          </cell>
          <cell r="G943">
            <v>17</v>
          </cell>
          <cell r="H943" t="str">
            <v>17cm</v>
          </cell>
          <cell r="I943" t="str">
            <v>PREMIUM</v>
          </cell>
          <cell r="J943">
            <v>12</v>
          </cell>
          <cell r="K943">
            <v>15</v>
          </cell>
          <cell r="L943">
            <v>3</v>
          </cell>
          <cell r="M943">
            <v>9</v>
          </cell>
          <cell r="N943">
            <v>27</v>
          </cell>
          <cell r="O943">
            <v>0</v>
          </cell>
        </row>
        <row r="944">
          <cell r="A944" t="str">
            <v>FP-032</v>
          </cell>
          <cell r="C944"/>
          <cell r="D944"/>
          <cell r="E944"/>
          <cell r="F944" t="str">
            <v>Alocasia Frydek - 17 - Balance</v>
          </cell>
          <cell r="G944">
            <v>17</v>
          </cell>
          <cell r="H944" t="str">
            <v>17cm</v>
          </cell>
          <cell r="I944"/>
          <cell r="J944">
            <v>35.400000000000006</v>
          </cell>
          <cell r="K944">
            <v>58.3</v>
          </cell>
          <cell r="L944">
            <v>65</v>
          </cell>
          <cell r="M944">
            <v>50.5</v>
          </cell>
          <cell r="N944">
            <v>78.100000000000009</v>
          </cell>
          <cell r="O944">
            <v>264.3</v>
          </cell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</row>
        <row r="946">
          <cell r="A946" t="str">
            <v>FP-549</v>
          </cell>
          <cell r="B946" t="str">
            <v>PREMIUM</v>
          </cell>
          <cell r="C946" t="str">
            <v>Alocasia 17</v>
          </cell>
          <cell r="D946" t="str">
            <v>Jungle Cat™ (Tigrina Superba)</v>
          </cell>
          <cell r="E946" t="str">
            <v>Available</v>
          </cell>
          <cell r="F946" t="str">
            <v>Alocasia Jungle Cat™ (Tigrina Superba) - 17</v>
          </cell>
          <cell r="G946">
            <v>17</v>
          </cell>
          <cell r="H946" t="str">
            <v>17cm</v>
          </cell>
          <cell r="I946" t="str">
            <v>PREMIUM</v>
          </cell>
          <cell r="J946">
            <v>3.8000000000000003</v>
          </cell>
          <cell r="K946">
            <v>0.2</v>
          </cell>
          <cell r="L946">
            <v>82.800000000000011</v>
          </cell>
          <cell r="M946">
            <v>151.9</v>
          </cell>
          <cell r="N946">
            <v>88.600000000000009</v>
          </cell>
          <cell r="O946">
            <v>188.4</v>
          </cell>
        </row>
        <row r="947">
          <cell r="A947" t="str">
            <v>FP-549</v>
          </cell>
          <cell r="B947" t="str">
            <v>PREMIUM</v>
          </cell>
          <cell r="C947" t="str">
            <v>Alocasia 17</v>
          </cell>
          <cell r="D947" t="str">
            <v>Jungle Cat™ (Tigrina Superba)</v>
          </cell>
          <cell r="E947" t="str">
            <v>Available</v>
          </cell>
          <cell r="F947" t="str">
            <v>Alocasia Jungle Cat™ (Tigrina Superba) - 17</v>
          </cell>
          <cell r="G947">
            <v>17</v>
          </cell>
          <cell r="H947" t="str">
            <v>17cm</v>
          </cell>
          <cell r="I947" t="str">
            <v>PREMIUM</v>
          </cell>
          <cell r="J947">
            <v>3</v>
          </cell>
          <cell r="K947">
            <v>0</v>
          </cell>
          <cell r="L947">
            <v>3</v>
          </cell>
          <cell r="M947">
            <v>0</v>
          </cell>
          <cell r="N947">
            <v>0</v>
          </cell>
          <cell r="O947">
            <v>0</v>
          </cell>
        </row>
        <row r="948">
          <cell r="A948" t="str">
            <v>FP-549</v>
          </cell>
          <cell r="C948"/>
          <cell r="D948"/>
          <cell r="E948"/>
          <cell r="F948" t="str">
            <v>Alocasia Jungle Cat™ (Tigrina Superba) - 17 - Balance</v>
          </cell>
          <cell r="G948">
            <v>17</v>
          </cell>
          <cell r="H948" t="str">
            <v>17cm</v>
          </cell>
          <cell r="I948"/>
          <cell r="J948">
            <v>0.80000000000000027</v>
          </cell>
          <cell r="K948">
            <v>0.2</v>
          </cell>
          <cell r="L948">
            <v>79.800000000000011</v>
          </cell>
          <cell r="M948">
            <v>151.9</v>
          </cell>
          <cell r="N948">
            <v>88.600000000000009</v>
          </cell>
          <cell r="O948">
            <v>188.4</v>
          </cell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</row>
        <row r="950">
          <cell r="A950" t="str">
            <v>FP-891</v>
          </cell>
          <cell r="B950" t="str">
            <v>PREMIUM</v>
          </cell>
          <cell r="C950" t="str">
            <v>Alocasia 17</v>
          </cell>
          <cell r="D950" t="str">
            <v>Jungle Music™ (Siberian Tiger)</v>
          </cell>
          <cell r="E950" t="str">
            <v>Available</v>
          </cell>
          <cell r="F950" t="str">
            <v>Alocasia Jungle Music™ (Siberian Tiger) - 17</v>
          </cell>
          <cell r="G950">
            <v>17</v>
          </cell>
          <cell r="H950" t="str">
            <v>17cm</v>
          </cell>
          <cell r="I950" t="str">
            <v>PREMIUM</v>
          </cell>
          <cell r="J950">
            <v>12.8</v>
          </cell>
          <cell r="K950">
            <v>53.2</v>
          </cell>
          <cell r="L950">
            <v>61.7</v>
          </cell>
          <cell r="M950">
            <v>44.5</v>
          </cell>
          <cell r="N950">
            <v>58.2</v>
          </cell>
          <cell r="O950">
            <v>137.9</v>
          </cell>
        </row>
        <row r="951">
          <cell r="A951" t="str">
            <v>FP-891</v>
          </cell>
          <cell r="B951" t="str">
            <v>PREMIUM</v>
          </cell>
          <cell r="C951" t="str">
            <v>Alocasia 17</v>
          </cell>
          <cell r="D951" t="str">
            <v>Jungle Music™ (Siberian Tiger)</v>
          </cell>
          <cell r="E951" t="str">
            <v>Available</v>
          </cell>
          <cell r="F951" t="str">
            <v>Alocasia Jungle Music™ (Siberian Tiger) - 17</v>
          </cell>
          <cell r="G951">
            <v>17</v>
          </cell>
          <cell r="H951" t="str">
            <v>17cm</v>
          </cell>
          <cell r="I951" t="str">
            <v>PREMIUM</v>
          </cell>
          <cell r="J951">
            <v>0</v>
          </cell>
          <cell r="K951">
            <v>27</v>
          </cell>
          <cell r="L951">
            <v>0</v>
          </cell>
          <cell r="M951">
            <v>0</v>
          </cell>
          <cell r="N951">
            <v>9</v>
          </cell>
          <cell r="O951">
            <v>0</v>
          </cell>
        </row>
        <row r="952">
          <cell r="A952" t="str">
            <v>FP-891</v>
          </cell>
          <cell r="C952"/>
          <cell r="D952"/>
          <cell r="E952"/>
          <cell r="F952" t="str">
            <v>Alocasia Jungle Music™ (Siberian Tiger) - 17 - Balance</v>
          </cell>
          <cell r="G952">
            <v>17</v>
          </cell>
          <cell r="H952" t="str">
            <v>17cm</v>
          </cell>
          <cell r="I952"/>
          <cell r="J952">
            <v>12.8</v>
          </cell>
          <cell r="K952">
            <v>26.200000000000003</v>
          </cell>
          <cell r="L952">
            <v>61.7</v>
          </cell>
          <cell r="M952">
            <v>44.5</v>
          </cell>
          <cell r="N952">
            <v>49.2</v>
          </cell>
          <cell r="O952">
            <v>137.9</v>
          </cell>
        </row>
        <row r="953">
          <cell r="B953"/>
          <cell r="C953"/>
          <cell r="D953"/>
          <cell r="E953"/>
          <cell r="F953"/>
          <cell r="G953"/>
          <cell r="H953"/>
          <cell r="I953"/>
        </row>
        <row r="954">
          <cell r="A954" t="str">
            <v>FP-037</v>
          </cell>
          <cell r="B954" t="str">
            <v>PREMIUM</v>
          </cell>
          <cell r="C954" t="str">
            <v>Alocasia 17</v>
          </cell>
          <cell r="D954" t="str">
            <v>Lauterbachiana</v>
          </cell>
          <cell r="E954" t="str">
            <v>Available</v>
          </cell>
          <cell r="F954" t="str">
            <v>Alocasia Lauterbachiana - 17</v>
          </cell>
          <cell r="G954">
            <v>17</v>
          </cell>
          <cell r="H954" t="str">
            <v>17cm</v>
          </cell>
          <cell r="I954" t="str">
            <v>PREMIUM</v>
          </cell>
          <cell r="J954">
            <v>-3.7</v>
          </cell>
          <cell r="K954">
            <v>21</v>
          </cell>
          <cell r="L954">
            <v>37.200000000000003</v>
          </cell>
          <cell r="M954">
            <v>40</v>
          </cell>
          <cell r="N954">
            <v>42.5</v>
          </cell>
          <cell r="O954">
            <v>79.2</v>
          </cell>
        </row>
        <row r="955">
          <cell r="A955" t="str">
            <v>FP-037</v>
          </cell>
          <cell r="B955" t="str">
            <v>PREMIUM</v>
          </cell>
          <cell r="C955" t="str">
            <v>Alocasia 17</v>
          </cell>
          <cell r="D955" t="str">
            <v>Lauterbachiana</v>
          </cell>
          <cell r="E955" t="str">
            <v>Available</v>
          </cell>
          <cell r="F955" t="str">
            <v>Alocasia Lauterbachiana - 17</v>
          </cell>
          <cell r="G955">
            <v>17</v>
          </cell>
          <cell r="H955" t="str">
            <v>17cm</v>
          </cell>
          <cell r="I955" t="str">
            <v>PREMIUM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3</v>
          </cell>
          <cell r="O955">
            <v>0</v>
          </cell>
        </row>
        <row r="956">
          <cell r="A956" t="str">
            <v>FP-037</v>
          </cell>
          <cell r="C956"/>
          <cell r="D956"/>
          <cell r="E956"/>
          <cell r="F956" t="str">
            <v>Alocasia Lauterbachiana - 17 - Balance</v>
          </cell>
          <cell r="G956">
            <v>17</v>
          </cell>
          <cell r="H956" t="str">
            <v>17cm</v>
          </cell>
          <cell r="I956"/>
          <cell r="J956">
            <v>-3.7</v>
          </cell>
          <cell r="K956">
            <v>21</v>
          </cell>
          <cell r="L956">
            <v>37.200000000000003</v>
          </cell>
          <cell r="M956">
            <v>40</v>
          </cell>
          <cell r="N956">
            <v>39.5</v>
          </cell>
          <cell r="O956">
            <v>79.2</v>
          </cell>
        </row>
        <row r="957">
          <cell r="C957"/>
          <cell r="D957"/>
          <cell r="E957"/>
          <cell r="F957"/>
          <cell r="G957"/>
          <cell r="H957"/>
          <cell r="I957"/>
        </row>
        <row r="958">
          <cell r="A958" t="str">
            <v>FP-038</v>
          </cell>
          <cell r="B958" t="str">
            <v>PREMIUM</v>
          </cell>
          <cell r="C958" t="str">
            <v>Alocasia 17</v>
          </cell>
          <cell r="D958" t="str">
            <v>Longiloba</v>
          </cell>
          <cell r="E958" t="str">
            <v>Available</v>
          </cell>
          <cell r="F958" t="str">
            <v>Alocasia Longiloba - 17</v>
          </cell>
          <cell r="G958">
            <v>17</v>
          </cell>
          <cell r="H958" t="str">
            <v>17cm</v>
          </cell>
          <cell r="I958" t="str">
            <v>PREMIUM</v>
          </cell>
          <cell r="J958">
            <v>35.9</v>
          </cell>
          <cell r="K958">
            <v>7.5</v>
          </cell>
          <cell r="L958">
            <v>19</v>
          </cell>
          <cell r="M958">
            <v>62</v>
          </cell>
          <cell r="N958">
            <v>73.5</v>
          </cell>
          <cell r="O958">
            <v>22.5</v>
          </cell>
        </row>
        <row r="959">
          <cell r="A959" t="str">
            <v>FP-038</v>
          </cell>
          <cell r="B959" t="str">
            <v>PREMIUM</v>
          </cell>
          <cell r="C959" t="str">
            <v>Alocasia 17</v>
          </cell>
          <cell r="D959" t="str">
            <v>Longiloba</v>
          </cell>
          <cell r="E959" t="str">
            <v>Available</v>
          </cell>
          <cell r="F959" t="str">
            <v>Alocasia Longiloba - 17</v>
          </cell>
          <cell r="G959">
            <v>17</v>
          </cell>
          <cell r="H959" t="str">
            <v>17cm</v>
          </cell>
          <cell r="I959" t="str">
            <v>PREMIUM</v>
          </cell>
          <cell r="J959">
            <v>6</v>
          </cell>
          <cell r="K959">
            <v>0</v>
          </cell>
          <cell r="L959">
            <v>0</v>
          </cell>
          <cell r="M959">
            <v>0</v>
          </cell>
          <cell r="N959">
            <v>6</v>
          </cell>
          <cell r="O959">
            <v>0</v>
          </cell>
        </row>
        <row r="960">
          <cell r="A960" t="str">
            <v>FP-038</v>
          </cell>
          <cell r="C960"/>
          <cell r="D960"/>
          <cell r="E960"/>
          <cell r="F960" t="str">
            <v>Alocasia Longiloba - 17 - Balance</v>
          </cell>
          <cell r="G960">
            <v>17</v>
          </cell>
          <cell r="H960" t="str">
            <v>17cm</v>
          </cell>
          <cell r="I960"/>
          <cell r="J960">
            <v>29.9</v>
          </cell>
          <cell r="K960">
            <v>7.5</v>
          </cell>
          <cell r="L960">
            <v>19</v>
          </cell>
          <cell r="M960">
            <v>62</v>
          </cell>
          <cell r="N960">
            <v>67.5</v>
          </cell>
          <cell r="O960">
            <v>22.5</v>
          </cell>
        </row>
        <row r="961">
          <cell r="C961"/>
          <cell r="D961"/>
          <cell r="E961"/>
          <cell r="F961"/>
          <cell r="G961"/>
          <cell r="H961"/>
          <cell r="I961"/>
        </row>
        <row r="962">
          <cell r="A962" t="str">
            <v>FP-609</v>
          </cell>
          <cell r="B962" t="str">
            <v>PREMIUM</v>
          </cell>
          <cell r="C962" t="str">
            <v>Alocasia 17</v>
          </cell>
          <cell r="D962" t="str">
            <v>Quicksilver</v>
          </cell>
          <cell r="E962" t="str">
            <v>Available</v>
          </cell>
          <cell r="F962" t="str">
            <v>Alocasia Quicksilver - 17</v>
          </cell>
          <cell r="G962">
            <v>17</v>
          </cell>
          <cell r="H962" t="str">
            <v>17cm</v>
          </cell>
          <cell r="I962" t="str">
            <v>PREMIUM</v>
          </cell>
          <cell r="J962">
            <v>6</v>
          </cell>
          <cell r="K962">
            <v>6</v>
          </cell>
          <cell r="L962">
            <v>6.6000000000000005</v>
          </cell>
          <cell r="M962">
            <v>6.6000000000000005</v>
          </cell>
          <cell r="N962">
            <v>6</v>
          </cell>
          <cell r="O962">
            <v>6.6000000000000005</v>
          </cell>
        </row>
        <row r="963">
          <cell r="A963" t="str">
            <v>FP-609</v>
          </cell>
          <cell r="B963" t="str">
            <v>PREMIUM</v>
          </cell>
          <cell r="C963" t="str">
            <v>Alocasia 17</v>
          </cell>
          <cell r="D963" t="str">
            <v>Quicksilver</v>
          </cell>
          <cell r="E963" t="str">
            <v>Available</v>
          </cell>
          <cell r="F963" t="str">
            <v>Alocasia Quicksilver - 17</v>
          </cell>
          <cell r="G963">
            <v>17</v>
          </cell>
          <cell r="H963" t="str">
            <v>17cm</v>
          </cell>
          <cell r="I963" t="str">
            <v>PREMIUM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A964" t="str">
            <v>FP-609</v>
          </cell>
          <cell r="C964"/>
          <cell r="D964"/>
          <cell r="E964"/>
          <cell r="F964" t="str">
            <v>Alocasia Quicksilver - 17 - Balance</v>
          </cell>
          <cell r="G964">
            <v>17</v>
          </cell>
          <cell r="H964" t="str">
            <v>17cm</v>
          </cell>
          <cell r="I964"/>
          <cell r="J964">
            <v>6</v>
          </cell>
          <cell r="K964">
            <v>6</v>
          </cell>
          <cell r="L964">
            <v>6.6000000000000005</v>
          </cell>
          <cell r="M964">
            <v>6.6000000000000005</v>
          </cell>
          <cell r="N964">
            <v>6</v>
          </cell>
          <cell r="O964">
            <v>6.6000000000000005</v>
          </cell>
        </row>
        <row r="965">
          <cell r="C965"/>
          <cell r="D965"/>
          <cell r="E965"/>
          <cell r="F965"/>
          <cell r="G965"/>
          <cell r="H965"/>
          <cell r="I965"/>
        </row>
        <row r="966">
          <cell r="A966" t="str">
            <v>FP12</v>
          </cell>
          <cell r="B966" t="str">
            <v>DOCBLOCK TISSUE CULTURE PRICING</v>
          </cell>
          <cell r="C966" t="str">
            <v>Anthurium 17</v>
          </cell>
          <cell r="D966" t="str">
            <v>DocBlock Michelle™</v>
          </cell>
          <cell r="E966" t="str">
            <v>Available</v>
          </cell>
          <cell r="F966" t="str">
            <v>Anthurium Michelle™ - 17</v>
          </cell>
          <cell r="G966">
            <v>17</v>
          </cell>
          <cell r="H966" t="str">
            <v>17cm</v>
          </cell>
          <cell r="I966" t="str">
            <v>DOCBLOCK TISSUE CULTURE PRICING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</row>
        <row r="967">
          <cell r="A967" t="str">
            <v>FP12</v>
          </cell>
          <cell r="B967" t="str">
            <v>DOCBLOCK TISSUE CULTURE PRICING</v>
          </cell>
          <cell r="C967" t="str">
            <v>Anthurium 17</v>
          </cell>
          <cell r="D967" t="str">
            <v>DocBlock Michelle™</v>
          </cell>
          <cell r="E967" t="str">
            <v>Available</v>
          </cell>
          <cell r="F967" t="str">
            <v>Anthurium Michelle™ - 17</v>
          </cell>
          <cell r="G967">
            <v>17</v>
          </cell>
          <cell r="H967" t="str">
            <v>17cm</v>
          </cell>
          <cell r="I967" t="str">
            <v>DOCBLOCK TISSUE CULTURE PRICING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</row>
        <row r="968">
          <cell r="A968" t="str">
            <v>FP12</v>
          </cell>
          <cell r="B968"/>
          <cell r="C968"/>
          <cell r="D968"/>
          <cell r="E968"/>
          <cell r="F968" t="str">
            <v>Anthurium Michelle™ - 17 - Balance</v>
          </cell>
          <cell r="G968">
            <v>17</v>
          </cell>
          <cell r="H968" t="str">
            <v>17cm</v>
          </cell>
          <cell r="I968"/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</row>
        <row r="970">
          <cell r="A970" t="str">
            <v>FP-1940</v>
          </cell>
          <cell r="B970" t="str">
            <v>DOCBLOCK SEEDLING PRICING</v>
          </cell>
          <cell r="C970" t="str">
            <v>Anthurium 17</v>
          </cell>
          <cell r="D970" t="str">
            <v>DocBlock Premier™ - (Michelle™ x DocBlock Zara™) '28' x DocBlock Zara™ '52'</v>
          </cell>
          <cell r="E970" t="str">
            <v>Available</v>
          </cell>
          <cell r="F970" t="str">
            <v>Anthurium (Michelle™ x DocBlock Zara™) '28' x DocBlock Zara™ '52' - 17</v>
          </cell>
          <cell r="G970">
            <v>17</v>
          </cell>
          <cell r="H970" t="str">
            <v>17cm</v>
          </cell>
          <cell r="I970" t="str">
            <v>DOCBLOCK SEEDLING PRICING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A971" t="str">
            <v>FP-1940</v>
          </cell>
          <cell r="B971" t="str">
            <v>DOCBLOCK SEEDLING PRICING</v>
          </cell>
          <cell r="C971" t="str">
            <v>Anthurium 17</v>
          </cell>
          <cell r="D971" t="str">
            <v>DocBlock Premier™ - (Michelle™ x DocBlock Zara™) '28' x DocBlock Zara™ '52'</v>
          </cell>
          <cell r="E971" t="str">
            <v>Available</v>
          </cell>
          <cell r="F971" t="str">
            <v>Anthurium (Michelle™ x DocBlock Zara™) '28' x DocBlock Zara™ '52' - 17</v>
          </cell>
          <cell r="G971">
            <v>17</v>
          </cell>
          <cell r="H971" t="str">
            <v>17cm</v>
          </cell>
          <cell r="I971" t="str">
            <v>DOCBLOCK SEEDLING PRICING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A972" t="str">
            <v>FP-1940</v>
          </cell>
          <cell r="B972"/>
          <cell r="C972"/>
          <cell r="D972"/>
          <cell r="E972"/>
          <cell r="F972" t="str">
            <v>Anthurium (Michelle™ x DocBlock Zara™) '28' x DocBlock Zara™ '52' - 17 - Balance</v>
          </cell>
          <cell r="G972">
            <v>17</v>
          </cell>
          <cell r="H972" t="str">
            <v>17cm</v>
          </cell>
          <cell r="I972"/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</row>
        <row r="974">
          <cell r="A974" t="str">
            <v>FP-1936</v>
          </cell>
          <cell r="B974" t="str">
            <v>DOCBLOCK SEEDLING PRICING</v>
          </cell>
          <cell r="C974" t="str">
            <v>Anthurium 17</v>
          </cell>
          <cell r="D974" t="str">
            <v>DocBlock Premier™ - Brown Derby™ '29' x (Michelle™ x DocBlock Zara™) '28'</v>
          </cell>
          <cell r="E974" t="str">
            <v>Available</v>
          </cell>
          <cell r="F974" t="str">
            <v>Anthurium Brown Derby™ '29' x (Michelle™ x DocBlock Zara™) '28' - 17</v>
          </cell>
          <cell r="G974">
            <v>17</v>
          </cell>
          <cell r="H974" t="str">
            <v>17cm</v>
          </cell>
          <cell r="I974" t="str">
            <v>DOCBLOCK SEEDLING PRICING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A975" t="str">
            <v>FP-1936</v>
          </cell>
          <cell r="B975" t="str">
            <v>DOCBLOCK SEEDLING PRICING</v>
          </cell>
          <cell r="C975" t="str">
            <v>Anthurium 17</v>
          </cell>
          <cell r="D975" t="str">
            <v>DocBlock Premier™ - Brown Derby™ '29' x (Michelle™ x DocBlock Zara™) '28'</v>
          </cell>
          <cell r="E975" t="str">
            <v>Available</v>
          </cell>
          <cell r="F975" t="str">
            <v>Anthurium Brown Derby™ '29' x (Michelle™ x DocBlock Zara™) '28' - 17</v>
          </cell>
          <cell r="G975">
            <v>17</v>
          </cell>
          <cell r="H975" t="str">
            <v>17cm</v>
          </cell>
          <cell r="I975" t="str">
            <v>DOCBLOCK SEEDLING PRICING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</row>
        <row r="976">
          <cell r="A976" t="str">
            <v>FP-1936</v>
          </cell>
          <cell r="B976"/>
          <cell r="C976"/>
          <cell r="D976"/>
          <cell r="E976"/>
          <cell r="F976" t="str">
            <v>Anthurium Brown Derby™ '29' x (Michelle™ x DocBlock Zara™) '28' - 17 - Balance</v>
          </cell>
          <cell r="G976">
            <v>17</v>
          </cell>
          <cell r="H976" t="str">
            <v>17cm</v>
          </cell>
          <cell r="I976"/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</row>
        <row r="978">
          <cell r="A978" t="str">
            <v>FP-1935</v>
          </cell>
          <cell r="B978" t="str">
            <v>DOCBLOCK SEEDLING PRICING</v>
          </cell>
          <cell r="C978" t="str">
            <v>Anthurium 17</v>
          </cell>
          <cell r="D978" t="str">
            <v>DocBlock Premier™ - Brown Derby™ '39' x DocBlock Purple Rain™ '27'</v>
          </cell>
          <cell r="E978" t="str">
            <v>Available</v>
          </cell>
          <cell r="F978" t="str">
            <v xml:space="preserve"> Anthurium Brown Derby™ '39' x DocBlock Purple Rain™ '27' - 17</v>
          </cell>
          <cell r="G978">
            <v>17</v>
          </cell>
          <cell r="H978" t="str">
            <v>17cm</v>
          </cell>
          <cell r="I978" t="str">
            <v>DOCBLOCK SEEDLING PRICING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</row>
        <row r="979">
          <cell r="A979" t="str">
            <v>FP-1935</v>
          </cell>
          <cell r="B979" t="str">
            <v>DOCBLOCK SEEDLING PRICING</v>
          </cell>
          <cell r="C979" t="str">
            <v>Anthurium 17</v>
          </cell>
          <cell r="D979" t="str">
            <v>DocBlock Premier™ - Brown Derby™ '39' x DocBlock Purple Rain™ '27'</v>
          </cell>
          <cell r="E979" t="str">
            <v>Available</v>
          </cell>
          <cell r="F979" t="str">
            <v xml:space="preserve"> Anthurium Brown Derby™ '39' x DocBlock Purple Rain™ '27' - 17</v>
          </cell>
          <cell r="G979">
            <v>17</v>
          </cell>
          <cell r="H979" t="str">
            <v>17cm</v>
          </cell>
          <cell r="I979" t="str">
            <v>DOCBLOCK SEEDLING PRICING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80">
          <cell r="A980" t="str">
            <v>FP-1935</v>
          </cell>
          <cell r="B980"/>
          <cell r="C980"/>
          <cell r="D980"/>
          <cell r="E980"/>
          <cell r="F980" t="str">
            <v xml:space="preserve"> Anthurium Brown Derby™ '39' x DocBlock Purple Rain™ '27' - 17 - Balance</v>
          </cell>
          <cell r="G980">
            <v>17</v>
          </cell>
          <cell r="H980" t="str">
            <v>17cm</v>
          </cell>
          <cell r="I980"/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</row>
        <row r="982">
          <cell r="A982" t="str">
            <v>FP-1937</v>
          </cell>
          <cell r="B982" t="str">
            <v>DOCBLOCK SEEDLING PRICING</v>
          </cell>
          <cell r="C982" t="str">
            <v>Anthurium 17</v>
          </cell>
          <cell r="D982" t="str">
            <v>DocBlock Premier™ - Crystallinum '8' x DocBlock Crystal Red™ '12'</v>
          </cell>
          <cell r="E982" t="str">
            <v>Available</v>
          </cell>
          <cell r="F982" t="str">
            <v>Anthurium Crystallinum '8' x DocBlock Crystal Red™ '12' - 17</v>
          </cell>
          <cell r="G982">
            <v>17</v>
          </cell>
          <cell r="H982" t="str">
            <v>17cm</v>
          </cell>
          <cell r="I982" t="str">
            <v>DOCBLOCK SEEDLING PRICING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</row>
        <row r="983">
          <cell r="A983" t="str">
            <v>FP-1937</v>
          </cell>
          <cell r="B983" t="str">
            <v>DOCBLOCK SEEDLING PRICING</v>
          </cell>
          <cell r="C983" t="str">
            <v>Anthurium 17</v>
          </cell>
          <cell r="D983" t="str">
            <v>DocBlock Premier™ - Crystallinum '8' x DocBlock Crystal Red™ '12'</v>
          </cell>
          <cell r="E983" t="str">
            <v>Available</v>
          </cell>
          <cell r="F983" t="str">
            <v>Anthurium Crystallinum '8' x DocBlock Crystal Red™ '12' - 17</v>
          </cell>
          <cell r="G983">
            <v>17</v>
          </cell>
          <cell r="H983" t="str">
            <v>17cm</v>
          </cell>
          <cell r="I983" t="str">
            <v>DOCBLOCK SEEDLING PRICING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</row>
        <row r="984">
          <cell r="A984" t="str">
            <v>FP-1937</v>
          </cell>
          <cell r="B984"/>
          <cell r="C984"/>
          <cell r="D984"/>
          <cell r="E984"/>
          <cell r="F984" t="str">
            <v>Anthurium Crystallinum '8' x DocBlock Crystal Red™ '12' - 17 - Balance</v>
          </cell>
          <cell r="G984">
            <v>17</v>
          </cell>
          <cell r="H984" t="str">
            <v>17cm</v>
          </cell>
          <cell r="I984"/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</row>
        <row r="986">
          <cell r="A986" t="str">
            <v>FP-1941</v>
          </cell>
          <cell r="B986" t="str">
            <v>DOCBLOCK SEEDLING PRICING</v>
          </cell>
          <cell r="C986" t="str">
            <v>Anthurium 17</v>
          </cell>
          <cell r="D986" t="str">
            <v>DocBlock Premier™ - DocBlock Crystal Red '12' x DocBlock Zara™ '3'</v>
          </cell>
          <cell r="E986" t="str">
            <v>Available</v>
          </cell>
          <cell r="F986" t="str">
            <v>Anthurium DocBlock Crystal Red '12' x DocBlock Zara™ '3' - 17</v>
          </cell>
          <cell r="G986">
            <v>17</v>
          </cell>
          <cell r="H986" t="str">
            <v>17cm</v>
          </cell>
          <cell r="I986" t="str">
            <v>DOCBLOCK SEEDLING PRICING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</row>
        <row r="987">
          <cell r="A987" t="str">
            <v>FP-1941</v>
          </cell>
          <cell r="B987" t="str">
            <v>DOCBLOCK SEEDLING PRICING</v>
          </cell>
          <cell r="C987" t="str">
            <v>Anthurium 17</v>
          </cell>
          <cell r="D987" t="str">
            <v>DocBlock Premier™ - DocBlock Crystal Red '12' x DocBlock Zara™ '3'</v>
          </cell>
          <cell r="E987" t="str">
            <v>Available</v>
          </cell>
          <cell r="F987" t="str">
            <v>Anthurium DocBlock Crystal Red '12' x DocBlock Zara™ '3' - 17</v>
          </cell>
          <cell r="G987">
            <v>17</v>
          </cell>
          <cell r="H987" t="str">
            <v>17cm</v>
          </cell>
          <cell r="I987" t="str">
            <v>DOCBLOCK SEEDLING PRICING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</row>
        <row r="988">
          <cell r="A988" t="str">
            <v>FP-1941</v>
          </cell>
          <cell r="B988"/>
          <cell r="C988"/>
          <cell r="D988"/>
          <cell r="E988"/>
          <cell r="F988" t="str">
            <v>Anthurium DocBlock Crystal Red '12' x DocBlock Zara™ '3' - 17 - Balance</v>
          </cell>
          <cell r="G988">
            <v>17</v>
          </cell>
          <cell r="H988" t="str">
            <v>17cm</v>
          </cell>
          <cell r="I988"/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</row>
        <row r="990">
          <cell r="A990" t="str">
            <v>FP-1939</v>
          </cell>
          <cell r="B990" t="str">
            <v>DOCBLOCK SEEDLING PRICING</v>
          </cell>
          <cell r="C990" t="str">
            <v>Anthurium 17</v>
          </cell>
          <cell r="D990" t="str">
            <v>DocBlock Premier™ - Michelle™ '10' x Brown Derby™ '29'</v>
          </cell>
          <cell r="E990" t="str">
            <v>Available</v>
          </cell>
          <cell r="F990" t="str">
            <v>Anthurium Michelle™ '10' x Brown Derby™ '29' - 17</v>
          </cell>
          <cell r="G990">
            <v>17</v>
          </cell>
          <cell r="H990" t="str">
            <v>17cm</v>
          </cell>
          <cell r="I990" t="str">
            <v>DOCBLOCK SEEDLING PRICING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1">
          <cell r="A991" t="str">
            <v>FP-1939</v>
          </cell>
          <cell r="B991" t="str">
            <v>DOCBLOCK SEEDLING PRICING</v>
          </cell>
          <cell r="C991" t="str">
            <v>Anthurium 17</v>
          </cell>
          <cell r="D991" t="str">
            <v>DocBlock Premier™ - Michelle™ '10' x Brown Derby™ '29'</v>
          </cell>
          <cell r="E991" t="str">
            <v>Available</v>
          </cell>
          <cell r="F991" t="str">
            <v>Anthurium Michelle™ '10' x Brown Derby™ '29' - 17</v>
          </cell>
          <cell r="G991">
            <v>17</v>
          </cell>
          <cell r="H991" t="str">
            <v>17cm</v>
          </cell>
          <cell r="I991" t="str">
            <v>DOCBLOCK SEEDLING PRICING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</row>
        <row r="992">
          <cell r="A992" t="str">
            <v>FP-1939</v>
          </cell>
          <cell r="B992"/>
          <cell r="C992"/>
          <cell r="D992"/>
          <cell r="E992"/>
          <cell r="F992" t="str">
            <v>Anthurium Michelle™ '10' x Brown Derby™ '29' - 17 - Balance</v>
          </cell>
          <cell r="G992">
            <v>17</v>
          </cell>
          <cell r="H992" t="str">
            <v>17cm</v>
          </cell>
          <cell r="I992"/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</row>
        <row r="994">
          <cell r="A994" t="str">
            <v>FP-1543</v>
          </cell>
          <cell r="B994" t="str">
            <v>PREMIUM</v>
          </cell>
          <cell r="C994" t="str">
            <v>Apoballis 17</v>
          </cell>
          <cell r="D994" t="str">
            <v>Opulence™ (Red Sword)</v>
          </cell>
          <cell r="E994" t="str">
            <v>Available</v>
          </cell>
          <cell r="F994" t="str">
            <v>Apoballis Opulence™ (Red Sword) - 17</v>
          </cell>
          <cell r="G994">
            <v>17</v>
          </cell>
          <cell r="H994" t="str">
            <v>17cm</v>
          </cell>
          <cell r="I994" t="str">
            <v>PREMIUM</v>
          </cell>
          <cell r="J994">
            <v>15.600000000000001</v>
          </cell>
          <cell r="K994">
            <v>17.7</v>
          </cell>
          <cell r="L994">
            <v>19.400000000000002</v>
          </cell>
          <cell r="M994">
            <v>21</v>
          </cell>
          <cell r="N994">
            <v>20</v>
          </cell>
          <cell r="O994">
            <v>20</v>
          </cell>
        </row>
        <row r="995">
          <cell r="A995" t="str">
            <v>FP-1543</v>
          </cell>
          <cell r="B995" t="str">
            <v>PREMIUM</v>
          </cell>
          <cell r="C995" t="str">
            <v>Apoballis 17</v>
          </cell>
          <cell r="D995" t="str">
            <v>Opulence™ (Red Sword)</v>
          </cell>
          <cell r="E995" t="str">
            <v>Available</v>
          </cell>
          <cell r="F995" t="str">
            <v>Apoballis Opulence™ (Red Sword) - 17</v>
          </cell>
          <cell r="G995">
            <v>17</v>
          </cell>
          <cell r="H995" t="str">
            <v>17cm</v>
          </cell>
          <cell r="I995" t="str">
            <v>PREMIUM</v>
          </cell>
          <cell r="J995">
            <v>6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A996" t="str">
            <v>FP-1543</v>
          </cell>
          <cell r="C996"/>
          <cell r="D996"/>
          <cell r="E996"/>
          <cell r="F996" t="str">
            <v>Apoballis Opulence™ (Red Sword) - 17 - Balance</v>
          </cell>
          <cell r="G996">
            <v>17</v>
          </cell>
          <cell r="H996" t="str">
            <v>17cm</v>
          </cell>
          <cell r="I996"/>
          <cell r="J996">
            <v>9.6000000000000014</v>
          </cell>
          <cell r="K996">
            <v>17.7</v>
          </cell>
          <cell r="L996">
            <v>19.400000000000002</v>
          </cell>
          <cell r="M996">
            <v>21</v>
          </cell>
          <cell r="N996">
            <v>20</v>
          </cell>
          <cell r="O996">
            <v>20</v>
          </cell>
        </row>
        <row r="997">
          <cell r="B997"/>
          <cell r="C997"/>
          <cell r="D997"/>
          <cell r="E997"/>
          <cell r="F997"/>
          <cell r="G997"/>
          <cell r="H997"/>
          <cell r="I997"/>
        </row>
        <row r="998">
          <cell r="A998" t="str">
            <v>FP-492</v>
          </cell>
          <cell r="B998" t="str">
            <v>PREMIUM</v>
          </cell>
          <cell r="C998" t="str">
            <v>Calathea 17</v>
          </cell>
          <cell r="D998" t="str">
            <v>Lancelot™ (Wave Star)</v>
          </cell>
          <cell r="E998" t="str">
            <v>Available</v>
          </cell>
          <cell r="F998" t="str">
            <v>Calathea Lancelot™ (Wave Star) - 17</v>
          </cell>
          <cell r="G998">
            <v>17</v>
          </cell>
          <cell r="H998" t="str">
            <v>17cm</v>
          </cell>
          <cell r="I998" t="str">
            <v>PREMIUM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A999" t="str">
            <v>FP-492</v>
          </cell>
          <cell r="B999" t="str">
            <v>PREMIUM</v>
          </cell>
          <cell r="C999" t="str">
            <v>Calathea 17</v>
          </cell>
          <cell r="D999" t="str">
            <v>Lancelot™ (Wave Star)</v>
          </cell>
          <cell r="E999" t="str">
            <v>Available</v>
          </cell>
          <cell r="F999" t="str">
            <v>Calathea Lancelot™ (Wave Star) - 17</v>
          </cell>
          <cell r="G999">
            <v>17</v>
          </cell>
          <cell r="H999" t="str">
            <v>17cm</v>
          </cell>
          <cell r="I999" t="str">
            <v>PREMIUM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0">
          <cell r="A1000" t="str">
            <v>FP-492</v>
          </cell>
          <cell r="B1000"/>
          <cell r="C1000"/>
          <cell r="D1000"/>
          <cell r="E1000"/>
          <cell r="F1000" t="str">
            <v>Calathea Lancelot™ (Wave Star) - 17 - Balance</v>
          </cell>
          <cell r="G1000">
            <v>17</v>
          </cell>
          <cell r="H1000" t="str">
            <v>17cm</v>
          </cell>
          <cell r="I1000"/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</row>
        <row r="1001">
          <cell r="A1001"/>
          <cell r="B1001"/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</row>
        <row r="1002">
          <cell r="A1002" t="str">
            <v>FP-1199</v>
          </cell>
          <cell r="B1002" t="str">
            <v>PREMIUM</v>
          </cell>
          <cell r="C1002" t="str">
            <v>Calathea 17</v>
          </cell>
          <cell r="D1002" t="str">
            <v>Like a Prayer™ (Marion)</v>
          </cell>
          <cell r="E1002" t="str">
            <v>Available</v>
          </cell>
          <cell r="F1002" t="str">
            <v>Calathea Like a Prayer™ (Marion) - 17</v>
          </cell>
          <cell r="G1002">
            <v>17</v>
          </cell>
          <cell r="H1002" t="str">
            <v>17cm</v>
          </cell>
          <cell r="I1002" t="str">
            <v>PREMIUM</v>
          </cell>
          <cell r="J1002">
            <v>36</v>
          </cell>
          <cell r="K1002">
            <v>3.7</v>
          </cell>
          <cell r="L1002">
            <v>11</v>
          </cell>
          <cell r="M1002">
            <v>8</v>
          </cell>
          <cell r="N1002">
            <v>8</v>
          </cell>
          <cell r="O1002">
            <v>8</v>
          </cell>
        </row>
        <row r="1003">
          <cell r="A1003" t="str">
            <v>FP-1199</v>
          </cell>
          <cell r="B1003" t="str">
            <v>PREMIUM</v>
          </cell>
          <cell r="C1003" t="str">
            <v>Calathea 17</v>
          </cell>
          <cell r="D1003" t="str">
            <v>Like a Prayer™ (Marion)</v>
          </cell>
          <cell r="E1003" t="str">
            <v>Available</v>
          </cell>
          <cell r="F1003" t="str">
            <v>Calathea Like a Prayer™ (Marion) - 17</v>
          </cell>
          <cell r="G1003">
            <v>17</v>
          </cell>
          <cell r="H1003" t="str">
            <v>17cm</v>
          </cell>
          <cell r="I1003" t="str">
            <v>PREMIUM</v>
          </cell>
          <cell r="J1003">
            <v>3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</row>
        <row r="1004">
          <cell r="A1004" t="str">
            <v>FP-1199</v>
          </cell>
          <cell r="C1004"/>
          <cell r="D1004"/>
          <cell r="E1004"/>
          <cell r="F1004" t="str">
            <v>Calathea Like a Prayer™ (Marion) - 17 - Balance</v>
          </cell>
          <cell r="G1004">
            <v>17</v>
          </cell>
          <cell r="H1004" t="str">
            <v>17cm</v>
          </cell>
          <cell r="I1004"/>
          <cell r="J1004">
            <v>33</v>
          </cell>
          <cell r="K1004">
            <v>3.7</v>
          </cell>
          <cell r="L1004">
            <v>11</v>
          </cell>
          <cell r="M1004">
            <v>8</v>
          </cell>
          <cell r="N1004">
            <v>8</v>
          </cell>
          <cell r="O1004">
            <v>8</v>
          </cell>
        </row>
        <row r="1005">
          <cell r="B1005"/>
          <cell r="C1005"/>
          <cell r="D1005"/>
          <cell r="E1005"/>
          <cell r="F1005"/>
          <cell r="G1005"/>
          <cell r="H1005"/>
          <cell r="I1005"/>
        </row>
        <row r="1006">
          <cell r="A1006" t="str">
            <v>FP-095</v>
          </cell>
          <cell r="B1006" t="str">
            <v>PREMIUM</v>
          </cell>
          <cell r="C1006" t="str">
            <v>Calathea 17</v>
          </cell>
          <cell r="D1006" t="str">
            <v>Medallion</v>
          </cell>
          <cell r="E1006" t="str">
            <v>Available</v>
          </cell>
          <cell r="F1006" t="str">
            <v>Calathea Medallion - 17</v>
          </cell>
          <cell r="G1006">
            <v>17</v>
          </cell>
          <cell r="H1006" t="str">
            <v>17cm</v>
          </cell>
          <cell r="I1006" t="str">
            <v>PREMIUM</v>
          </cell>
          <cell r="J1006">
            <v>8.9</v>
          </cell>
          <cell r="K1006">
            <v>11</v>
          </cell>
          <cell r="L1006">
            <v>12</v>
          </cell>
          <cell r="M1006">
            <v>0</v>
          </cell>
          <cell r="N1006">
            <v>11</v>
          </cell>
          <cell r="O1006">
            <v>0</v>
          </cell>
        </row>
        <row r="1007">
          <cell r="A1007" t="str">
            <v>FP-095</v>
          </cell>
          <cell r="B1007" t="str">
            <v>PREMIUM</v>
          </cell>
          <cell r="C1007" t="str">
            <v>Calathea 17</v>
          </cell>
          <cell r="D1007" t="str">
            <v>Medallion</v>
          </cell>
          <cell r="E1007" t="str">
            <v>Available</v>
          </cell>
          <cell r="F1007" t="str">
            <v>Calathea Medallion - 17</v>
          </cell>
          <cell r="G1007">
            <v>17</v>
          </cell>
          <cell r="H1007" t="str">
            <v>17cm</v>
          </cell>
          <cell r="I1007" t="str">
            <v>PREMIUM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</row>
        <row r="1008">
          <cell r="A1008" t="str">
            <v>FP-095</v>
          </cell>
          <cell r="C1008"/>
          <cell r="D1008"/>
          <cell r="E1008"/>
          <cell r="F1008" t="str">
            <v>Calathea Medallion - 17 - Balance</v>
          </cell>
          <cell r="G1008">
            <v>17</v>
          </cell>
          <cell r="H1008" t="str">
            <v>17cm</v>
          </cell>
          <cell r="I1008"/>
          <cell r="J1008">
            <v>8.9</v>
          </cell>
          <cell r="K1008">
            <v>11</v>
          </cell>
          <cell r="L1008">
            <v>12</v>
          </cell>
          <cell r="M1008">
            <v>0</v>
          </cell>
          <cell r="N1008">
            <v>11</v>
          </cell>
          <cell r="O1008">
            <v>0</v>
          </cell>
        </row>
        <row r="1009">
          <cell r="C1009"/>
          <cell r="D1009"/>
          <cell r="E1009"/>
          <cell r="F1009"/>
          <cell r="G1009"/>
          <cell r="H1009"/>
          <cell r="I1009"/>
        </row>
        <row r="1010">
          <cell r="A1010" t="str">
            <v>FP-099</v>
          </cell>
          <cell r="B1010" t="str">
            <v>PREMIUM</v>
          </cell>
          <cell r="C1010" t="str">
            <v>Calathea 17</v>
          </cell>
          <cell r="D1010" t="str">
            <v>Orbifolia</v>
          </cell>
          <cell r="E1010" t="str">
            <v>Available</v>
          </cell>
          <cell r="F1010" t="str">
            <v>Calathea Orbifolia - 17</v>
          </cell>
          <cell r="G1010">
            <v>17</v>
          </cell>
          <cell r="H1010" t="str">
            <v>17cm</v>
          </cell>
          <cell r="I1010" t="str">
            <v>PREMIUM</v>
          </cell>
          <cell r="J1010">
            <v>-0.60000000000000009</v>
          </cell>
          <cell r="K1010">
            <v>0</v>
          </cell>
          <cell r="L1010">
            <v>0</v>
          </cell>
          <cell r="M1010">
            <v>6.6000000000000005</v>
          </cell>
          <cell r="N1010">
            <v>8.5</v>
          </cell>
          <cell r="O1010">
            <v>0.9</v>
          </cell>
        </row>
        <row r="1011">
          <cell r="A1011" t="str">
            <v>FP-099</v>
          </cell>
          <cell r="B1011" t="str">
            <v>PREMIUM</v>
          </cell>
          <cell r="C1011" t="str">
            <v>Calathea 17</v>
          </cell>
          <cell r="D1011" t="str">
            <v>Orbifolia</v>
          </cell>
          <cell r="E1011" t="str">
            <v>Available</v>
          </cell>
          <cell r="F1011" t="str">
            <v>Calathea Orbifolia - 17</v>
          </cell>
          <cell r="G1011">
            <v>17</v>
          </cell>
          <cell r="H1011" t="str">
            <v>17cm</v>
          </cell>
          <cell r="I1011" t="str">
            <v>PREMIUM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</row>
        <row r="1012">
          <cell r="A1012" t="str">
            <v>FP-099</v>
          </cell>
          <cell r="C1012"/>
          <cell r="D1012"/>
          <cell r="E1012"/>
          <cell r="F1012" t="str">
            <v>Calathea Orbifolia - 17 - Balance</v>
          </cell>
          <cell r="G1012">
            <v>17</v>
          </cell>
          <cell r="H1012" t="str">
            <v>17cm</v>
          </cell>
          <cell r="I1012"/>
          <cell r="J1012">
            <v>-0.60000000000000009</v>
          </cell>
          <cell r="K1012">
            <v>0</v>
          </cell>
          <cell r="L1012">
            <v>0</v>
          </cell>
          <cell r="M1012">
            <v>6.6000000000000005</v>
          </cell>
          <cell r="N1012">
            <v>8.5</v>
          </cell>
          <cell r="O1012">
            <v>0.9</v>
          </cell>
        </row>
        <row r="1013">
          <cell r="C1013"/>
          <cell r="D1013"/>
          <cell r="E1013"/>
          <cell r="F1013"/>
          <cell r="G1013"/>
          <cell r="H1013"/>
          <cell r="I1013"/>
        </row>
        <row r="1014">
          <cell r="A1014" t="str">
            <v>FP-1180</v>
          </cell>
          <cell r="B1014" t="str">
            <v>PREMIUM</v>
          </cell>
          <cell r="C1014" t="str">
            <v>Calathea 17</v>
          </cell>
          <cell r="D1014" t="str">
            <v>Ornata Sanderiana</v>
          </cell>
          <cell r="E1014" t="str">
            <v>Available</v>
          </cell>
          <cell r="F1014" t="str">
            <v>Calathea Ornata Sanderiana - 17</v>
          </cell>
          <cell r="G1014">
            <v>17</v>
          </cell>
          <cell r="H1014" t="str">
            <v>17cm</v>
          </cell>
          <cell r="I1014" t="str">
            <v>PREMIUM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</row>
        <row r="1015">
          <cell r="A1015" t="str">
            <v>FP-1180</v>
          </cell>
          <cell r="B1015" t="str">
            <v>PREMIUM</v>
          </cell>
          <cell r="C1015" t="str">
            <v>Calathea 17</v>
          </cell>
          <cell r="D1015" t="str">
            <v>Ornata Sanderiana</v>
          </cell>
          <cell r="E1015" t="str">
            <v>Available</v>
          </cell>
          <cell r="F1015" t="str">
            <v>Calathea Ornata Sanderiana - 17</v>
          </cell>
          <cell r="G1015">
            <v>17</v>
          </cell>
          <cell r="H1015" t="str">
            <v>17cm</v>
          </cell>
          <cell r="I1015" t="str">
            <v>PREMIUM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</row>
        <row r="1016">
          <cell r="A1016" t="str">
            <v>FP-1180</v>
          </cell>
          <cell r="C1016"/>
          <cell r="D1016"/>
          <cell r="E1016"/>
          <cell r="F1016" t="str">
            <v>Calathea Ornata Sanderiana - 17 - Balance</v>
          </cell>
          <cell r="G1016">
            <v>17</v>
          </cell>
          <cell r="H1016" t="str">
            <v>17cm</v>
          </cell>
          <cell r="I1016"/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</row>
        <row r="1017">
          <cell r="C1017"/>
          <cell r="D1017"/>
          <cell r="E1017"/>
          <cell r="F1017"/>
          <cell r="G1017"/>
          <cell r="H1017"/>
          <cell r="I1017"/>
        </row>
        <row r="1018">
          <cell r="A1018" t="str">
            <v>FP-1217</v>
          </cell>
          <cell r="B1018" t="str">
            <v>PREMIUM</v>
          </cell>
          <cell r="C1018" t="str">
            <v>Calathea 17</v>
          </cell>
          <cell r="D1018" t="str">
            <v>Royal Standard</v>
          </cell>
          <cell r="E1018" t="str">
            <v>Available</v>
          </cell>
          <cell r="F1018" t="str">
            <v>Calathea Royal Standard - 17</v>
          </cell>
          <cell r="G1018">
            <v>17</v>
          </cell>
          <cell r="H1018" t="str">
            <v>17cm</v>
          </cell>
          <cell r="I1018" t="str">
            <v>PREMIUM</v>
          </cell>
          <cell r="J1018">
            <v>0</v>
          </cell>
          <cell r="K1018">
            <v>0</v>
          </cell>
          <cell r="L1018">
            <v>3</v>
          </cell>
          <cell r="M1018">
            <v>0</v>
          </cell>
          <cell r="N1018">
            <v>3</v>
          </cell>
          <cell r="O1018">
            <v>0</v>
          </cell>
        </row>
        <row r="1019">
          <cell r="A1019" t="str">
            <v>FP-1217</v>
          </cell>
          <cell r="B1019" t="str">
            <v>PREMIUM</v>
          </cell>
          <cell r="C1019" t="str">
            <v>Calathea 17</v>
          </cell>
          <cell r="D1019" t="str">
            <v>Royal Standard</v>
          </cell>
          <cell r="E1019" t="str">
            <v>Available</v>
          </cell>
          <cell r="F1019" t="str">
            <v>Calathea Royal Standard - 17</v>
          </cell>
          <cell r="G1019">
            <v>17</v>
          </cell>
          <cell r="H1019" t="str">
            <v>17cm</v>
          </cell>
          <cell r="I1019" t="str">
            <v>PREMIUM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</row>
        <row r="1020">
          <cell r="A1020" t="str">
            <v>FP-1217</v>
          </cell>
          <cell r="C1020"/>
          <cell r="D1020"/>
          <cell r="E1020"/>
          <cell r="F1020" t="str">
            <v>Calathea Royal Standard - 17 - Balance</v>
          </cell>
          <cell r="G1020">
            <v>17</v>
          </cell>
          <cell r="H1020" t="str">
            <v>17cm</v>
          </cell>
          <cell r="I1020"/>
          <cell r="J1020">
            <v>0</v>
          </cell>
          <cell r="K1020">
            <v>0</v>
          </cell>
          <cell r="L1020">
            <v>3</v>
          </cell>
          <cell r="M1020">
            <v>0</v>
          </cell>
          <cell r="N1020">
            <v>2</v>
          </cell>
          <cell r="O1020">
            <v>0</v>
          </cell>
        </row>
        <row r="1021">
          <cell r="C1021"/>
          <cell r="D1021"/>
          <cell r="E1021"/>
          <cell r="F1021"/>
          <cell r="G1021"/>
          <cell r="H1021"/>
          <cell r="I1021"/>
        </row>
        <row r="1022">
          <cell r="A1022" t="str">
            <v>FP-1991</v>
          </cell>
          <cell r="B1022" t="str">
            <v>PREMIUM</v>
          </cell>
          <cell r="C1022" t="str">
            <v>Calathea 17</v>
          </cell>
          <cell r="D1022" t="str">
            <v>Thoreau™ (Misto)</v>
          </cell>
          <cell r="E1022" t="str">
            <v>Available</v>
          </cell>
          <cell r="F1022" t="str">
            <v>Calathea Thoreau™ (Misto) - 17</v>
          </cell>
          <cell r="G1022">
            <v>17</v>
          </cell>
          <cell r="H1022" t="str">
            <v>17cm</v>
          </cell>
          <cell r="I1022" t="str">
            <v>PREMIUM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</row>
        <row r="1023">
          <cell r="A1023" t="str">
            <v>FP-1991</v>
          </cell>
          <cell r="B1023" t="str">
            <v>PREMIUM</v>
          </cell>
          <cell r="C1023" t="str">
            <v>Calathea 17</v>
          </cell>
          <cell r="D1023" t="str">
            <v>Thoreau™ (Misto)</v>
          </cell>
          <cell r="E1023" t="str">
            <v>Available</v>
          </cell>
          <cell r="F1023" t="str">
            <v>Calathea Thoreau™ (Misto) - 17</v>
          </cell>
          <cell r="G1023">
            <v>17</v>
          </cell>
          <cell r="H1023" t="str">
            <v>17cm</v>
          </cell>
          <cell r="I1023" t="str">
            <v>PREMIUM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</row>
        <row r="1024">
          <cell r="A1024" t="str">
            <v>FP-1991</v>
          </cell>
          <cell r="C1024"/>
          <cell r="D1024"/>
          <cell r="E1024"/>
          <cell r="F1024" t="str">
            <v>Calathea Thoreau™ (Misto) - 17 - Balance</v>
          </cell>
          <cell r="G1024">
            <v>17</v>
          </cell>
          <cell r="H1024" t="str">
            <v>17cm</v>
          </cell>
          <cell r="I1024"/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</row>
        <row r="1025">
          <cell r="C1025"/>
          <cell r="D1025"/>
          <cell r="E1025"/>
          <cell r="F1025"/>
          <cell r="G1025"/>
          <cell r="H1025"/>
          <cell r="I1025"/>
        </row>
        <row r="1026">
          <cell r="A1026" t="str">
            <v>FP-907</v>
          </cell>
          <cell r="B1026" t="str">
            <v>PREMIUM</v>
          </cell>
          <cell r="C1026" t="str">
            <v>Calathea 17</v>
          </cell>
          <cell r="D1026" t="str">
            <v xml:space="preserve">Xena™ (Tropistar) </v>
          </cell>
          <cell r="E1026" t="str">
            <v>Available</v>
          </cell>
          <cell r="F1026" t="str">
            <v>Calathea Xena™  (Tropistar) - 17</v>
          </cell>
          <cell r="G1026">
            <v>17</v>
          </cell>
          <cell r="H1026" t="str">
            <v>17cm</v>
          </cell>
          <cell r="I1026" t="str">
            <v>PREMIUM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</row>
        <row r="1027">
          <cell r="A1027" t="str">
            <v>FP-907</v>
          </cell>
          <cell r="B1027" t="str">
            <v>PREMIUM</v>
          </cell>
          <cell r="C1027" t="str">
            <v>Calathea 17</v>
          </cell>
          <cell r="D1027" t="str">
            <v xml:space="preserve">Xena™ (Tropistar) </v>
          </cell>
          <cell r="E1027" t="str">
            <v>Available</v>
          </cell>
          <cell r="F1027" t="str">
            <v>Calathea Xena™  (Tropistar) - 17</v>
          </cell>
          <cell r="G1027">
            <v>17</v>
          </cell>
          <cell r="H1027" t="str">
            <v>17cm</v>
          </cell>
          <cell r="I1027" t="str">
            <v>PREMIUM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A1028" t="str">
            <v>FP-907</v>
          </cell>
          <cell r="C1028"/>
          <cell r="D1028"/>
          <cell r="E1028"/>
          <cell r="F1028" t="str">
            <v>Calathea Xena™  (Tropistar) - 17 - Balance</v>
          </cell>
          <cell r="G1028">
            <v>17</v>
          </cell>
          <cell r="H1028" t="str">
            <v>17cm</v>
          </cell>
          <cell r="I1028"/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</row>
        <row r="1029">
          <cell r="C1029"/>
          <cell r="D1029"/>
          <cell r="E1029"/>
          <cell r="F1029"/>
          <cell r="G1029"/>
          <cell r="H1029"/>
          <cell r="I1029"/>
        </row>
        <row r="1030">
          <cell r="A1030" t="str">
            <v>FP-443</v>
          </cell>
          <cell r="B1030" t="str">
            <v>PREMIUM</v>
          </cell>
          <cell r="C1030" t="str">
            <v>Ctenanthe 17</v>
          </cell>
          <cell r="D1030" t="str">
            <v xml:space="preserve">Neverland™ (Golden Mosaic) </v>
          </cell>
          <cell r="E1030" t="str">
            <v>Available</v>
          </cell>
          <cell r="F1030" t="str">
            <v>Ctenanthe Neverland™ (Golden Mosaic) - 17</v>
          </cell>
          <cell r="G1030">
            <v>17</v>
          </cell>
          <cell r="H1030" t="str">
            <v>17cm</v>
          </cell>
          <cell r="I1030" t="str">
            <v>PREMIUM</v>
          </cell>
          <cell r="J1030">
            <v>10.5</v>
          </cell>
          <cell r="K1030">
            <v>65.2</v>
          </cell>
          <cell r="L1030">
            <v>74.3</v>
          </cell>
          <cell r="M1030">
            <v>140.1</v>
          </cell>
          <cell r="N1030">
            <v>140</v>
          </cell>
          <cell r="O1030">
            <v>168.70000000000002</v>
          </cell>
        </row>
        <row r="1031">
          <cell r="A1031" t="str">
            <v>FP-443</v>
          </cell>
          <cell r="B1031" t="str">
            <v>PREMIUM</v>
          </cell>
          <cell r="C1031" t="str">
            <v>Ctenanthe 17</v>
          </cell>
          <cell r="D1031" t="str">
            <v xml:space="preserve">Neverland™ (Golden Mosaic) </v>
          </cell>
          <cell r="E1031" t="str">
            <v>Available</v>
          </cell>
          <cell r="F1031" t="str">
            <v>Ctenanthe Neverland™ (Golden Mosaic) - 17</v>
          </cell>
          <cell r="G1031">
            <v>17</v>
          </cell>
          <cell r="H1031" t="str">
            <v>17cm</v>
          </cell>
          <cell r="I1031" t="str">
            <v>PREMIUM</v>
          </cell>
          <cell r="J1031">
            <v>0</v>
          </cell>
          <cell r="K1031">
            <v>0</v>
          </cell>
          <cell r="L1031">
            <v>6</v>
          </cell>
          <cell r="M1031">
            <v>0</v>
          </cell>
          <cell r="N1031">
            <v>9</v>
          </cell>
          <cell r="O1031">
            <v>0</v>
          </cell>
        </row>
        <row r="1032">
          <cell r="A1032" t="str">
            <v>FP-443</v>
          </cell>
          <cell r="B1032"/>
          <cell r="C1032"/>
          <cell r="D1032"/>
          <cell r="E1032"/>
          <cell r="F1032" t="str">
            <v>Ctenanthe Neverland™ (Golden Mosaic) - 17 - Balance</v>
          </cell>
          <cell r="G1032">
            <v>17</v>
          </cell>
          <cell r="H1032" t="str">
            <v>17cm</v>
          </cell>
          <cell r="I1032"/>
          <cell r="J1032">
            <v>10.5</v>
          </cell>
          <cell r="K1032">
            <v>65.2</v>
          </cell>
          <cell r="L1032">
            <v>68.3</v>
          </cell>
          <cell r="M1032">
            <v>140.1</v>
          </cell>
          <cell r="N1032">
            <v>131</v>
          </cell>
          <cell r="O1032">
            <v>168.70000000000002</v>
          </cell>
        </row>
        <row r="1033">
          <cell r="A1033"/>
          <cell r="B1033"/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</row>
        <row r="1034">
          <cell r="A1034" t="str">
            <v>FP-124</v>
          </cell>
          <cell r="B1034" t="str">
            <v>PREMIUM</v>
          </cell>
          <cell r="C1034" t="str">
            <v>Ctenanthe 17</v>
          </cell>
          <cell r="D1034" t="str">
            <v>Setosa Exotica</v>
          </cell>
          <cell r="E1034" t="str">
            <v>Available</v>
          </cell>
          <cell r="F1034" t="str">
            <v>Ctenanthe Setosa Exotica - 17</v>
          </cell>
          <cell r="G1034">
            <v>17</v>
          </cell>
          <cell r="H1034" t="str">
            <v>17cm</v>
          </cell>
          <cell r="I1034" t="str">
            <v>PREMIUM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 t="e">
            <v>#N/A</v>
          </cell>
          <cell r="O1034">
            <v>0</v>
          </cell>
        </row>
        <row r="1035">
          <cell r="A1035" t="str">
            <v>FP-124</v>
          </cell>
          <cell r="B1035" t="str">
            <v>PREMIUM</v>
          </cell>
          <cell r="C1035" t="str">
            <v>Ctenanthe 17</v>
          </cell>
          <cell r="D1035" t="str">
            <v>Setosa Exotica</v>
          </cell>
          <cell r="E1035" t="str">
            <v>Available</v>
          </cell>
          <cell r="F1035" t="str">
            <v>Ctenanthe Setosa Exotica - 17</v>
          </cell>
          <cell r="G1035">
            <v>17</v>
          </cell>
          <cell r="H1035" t="str">
            <v>17cm</v>
          </cell>
          <cell r="I1035" t="str">
            <v>PREMIUM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</row>
        <row r="1036">
          <cell r="A1036" t="str">
            <v>FP-124</v>
          </cell>
          <cell r="C1036"/>
          <cell r="D1036"/>
          <cell r="E1036"/>
          <cell r="F1036" t="str">
            <v>Ctenanthe Setosa Exotica - 17 - Balance</v>
          </cell>
          <cell r="G1036">
            <v>17</v>
          </cell>
          <cell r="H1036" t="str">
            <v>17cm</v>
          </cell>
          <cell r="I1036"/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 t="e">
            <v>#N/A</v>
          </cell>
          <cell r="O1036">
            <v>0</v>
          </cell>
        </row>
        <row r="1037">
          <cell r="C1037"/>
          <cell r="D1037"/>
          <cell r="E1037"/>
          <cell r="F1037"/>
          <cell r="G1037"/>
          <cell r="H1037"/>
          <cell r="I1037"/>
        </row>
        <row r="1038">
          <cell r="A1038" t="str">
            <v>FP-125</v>
          </cell>
          <cell r="B1038" t="str">
            <v>PREMIUM</v>
          </cell>
          <cell r="C1038" t="str">
            <v>Ctenanthe 17</v>
          </cell>
          <cell r="D1038" t="str">
            <v>Setosa Grey Star</v>
          </cell>
          <cell r="E1038" t="str">
            <v>Available</v>
          </cell>
          <cell r="F1038" t="str">
            <v>Ctenanthe Setosa Grey Star - 17</v>
          </cell>
          <cell r="G1038">
            <v>17</v>
          </cell>
          <cell r="H1038" t="str">
            <v>17cm</v>
          </cell>
          <cell r="I1038" t="str">
            <v>PREMIUM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</row>
        <row r="1039">
          <cell r="A1039" t="str">
            <v>FP-125</v>
          </cell>
          <cell r="B1039" t="str">
            <v>PREMIUM</v>
          </cell>
          <cell r="C1039" t="str">
            <v>Ctenanthe 17</v>
          </cell>
          <cell r="D1039" t="str">
            <v>Setosa Grey Star</v>
          </cell>
          <cell r="E1039" t="str">
            <v>Available</v>
          </cell>
          <cell r="F1039" t="str">
            <v>Ctenanthe Setosa Grey Star - 17</v>
          </cell>
          <cell r="G1039">
            <v>17</v>
          </cell>
          <cell r="H1039" t="str">
            <v>17cm</v>
          </cell>
          <cell r="I1039" t="str">
            <v>PREMIUM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</row>
        <row r="1040">
          <cell r="A1040" t="str">
            <v>FP-125</v>
          </cell>
          <cell r="C1040"/>
          <cell r="D1040"/>
          <cell r="E1040"/>
          <cell r="F1040" t="str">
            <v>Ctenanthe Setosa Grey Star - 17 - Balance</v>
          </cell>
          <cell r="G1040">
            <v>17</v>
          </cell>
          <cell r="H1040" t="str">
            <v>17cm</v>
          </cell>
          <cell r="I1040"/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</row>
        <row r="1041">
          <cell r="A1041"/>
          <cell r="B1041"/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</row>
        <row r="1042">
          <cell r="A1042" t="str">
            <v>FP-504</v>
          </cell>
          <cell r="B1042" t="str">
            <v>PREMIUM</v>
          </cell>
          <cell r="C1042" t="str">
            <v>Dieffenbachia 17</v>
          </cell>
          <cell r="D1042" t="str">
            <v xml:space="preserve">Ocelot™ (Cheetah) </v>
          </cell>
          <cell r="E1042" t="str">
            <v>Available</v>
          </cell>
          <cell r="F1042" t="str">
            <v>Dieffenbachia Ocelot™ (Cheetah) - 17</v>
          </cell>
          <cell r="G1042">
            <v>17</v>
          </cell>
          <cell r="H1042" t="str">
            <v>17cm</v>
          </cell>
          <cell r="I1042" t="str">
            <v>PREMIUM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</row>
        <row r="1043">
          <cell r="A1043" t="str">
            <v>FP-504</v>
          </cell>
          <cell r="B1043" t="str">
            <v>PREMIUM</v>
          </cell>
          <cell r="C1043" t="str">
            <v>Dieffenbachia 17</v>
          </cell>
          <cell r="D1043" t="str">
            <v xml:space="preserve">Ocelot™ (Cheetah) </v>
          </cell>
          <cell r="E1043" t="str">
            <v>Available</v>
          </cell>
          <cell r="F1043" t="str">
            <v>Dieffenbachia Ocelot™ (Cheetah) - 17</v>
          </cell>
          <cell r="G1043">
            <v>17</v>
          </cell>
          <cell r="H1043" t="str">
            <v>17cm</v>
          </cell>
          <cell r="I1043" t="str">
            <v>PREMIUM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</row>
        <row r="1044">
          <cell r="A1044" t="str">
            <v>FP-504</v>
          </cell>
          <cell r="C1044"/>
          <cell r="D1044"/>
          <cell r="E1044"/>
          <cell r="F1044" t="str">
            <v>Dieffenbachia Ocelot™ (Cheetah) - 17 - Balance</v>
          </cell>
          <cell r="G1044">
            <v>17</v>
          </cell>
          <cell r="H1044" t="str">
            <v>17cm</v>
          </cell>
          <cell r="I1044"/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</row>
        <row r="1045">
          <cell r="C1045"/>
          <cell r="D1045"/>
          <cell r="E1045"/>
          <cell r="F1045"/>
          <cell r="G1045"/>
          <cell r="H1045"/>
          <cell r="I1045"/>
        </row>
        <row r="1046">
          <cell r="A1046" t="str">
            <v>FP-134</v>
          </cell>
          <cell r="B1046" t="str">
            <v>PREMIUM</v>
          </cell>
          <cell r="C1046" t="str">
            <v>Dieffenbachia 17</v>
          </cell>
          <cell r="D1046" t="str">
            <v>Tasmanian Tiger™ (Maroba)</v>
          </cell>
          <cell r="E1046" t="str">
            <v>Available</v>
          </cell>
          <cell r="F1046" t="str">
            <v>Dieffenbachia Tasmanian Tiger™ (Maroba) - 17</v>
          </cell>
          <cell r="G1046">
            <v>17</v>
          </cell>
          <cell r="H1046" t="str">
            <v>17cm</v>
          </cell>
          <cell r="I1046" t="str">
            <v>PREMIUM</v>
          </cell>
          <cell r="J1046">
            <v>14.100000000000001</v>
          </cell>
          <cell r="K1046">
            <v>-1.2000000000000002</v>
          </cell>
          <cell r="L1046">
            <v>0</v>
          </cell>
          <cell r="M1046">
            <v>10</v>
          </cell>
          <cell r="N1046">
            <v>9</v>
          </cell>
          <cell r="O1046">
            <v>-1.2000000000000002</v>
          </cell>
        </row>
        <row r="1047">
          <cell r="A1047" t="str">
            <v>FP-134</v>
          </cell>
          <cell r="B1047" t="str">
            <v>PREMIUM</v>
          </cell>
          <cell r="C1047" t="str">
            <v>Dieffenbachia 17</v>
          </cell>
          <cell r="D1047" t="str">
            <v>Tasmanian Tiger™ (Maroba)</v>
          </cell>
          <cell r="E1047" t="str">
            <v>Available</v>
          </cell>
          <cell r="F1047" t="str">
            <v>Dieffenbachia Tasmanian Tiger™ (Maroba) - 17</v>
          </cell>
          <cell r="G1047">
            <v>17</v>
          </cell>
          <cell r="H1047" t="str">
            <v>17cm</v>
          </cell>
          <cell r="I1047" t="str">
            <v>PREMIUM</v>
          </cell>
          <cell r="J1047">
            <v>12</v>
          </cell>
          <cell r="K1047">
            <v>0</v>
          </cell>
          <cell r="L1047">
            <v>0</v>
          </cell>
          <cell r="M1047">
            <v>0</v>
          </cell>
          <cell r="N1047">
            <v>9</v>
          </cell>
          <cell r="O1047">
            <v>0</v>
          </cell>
        </row>
        <row r="1048">
          <cell r="A1048" t="str">
            <v>FP-134</v>
          </cell>
          <cell r="C1048"/>
          <cell r="D1048"/>
          <cell r="E1048"/>
          <cell r="F1048" t="str">
            <v>Dieffenbachia Tasmanian Tiger™ (Maroba) - 17 - Balance</v>
          </cell>
          <cell r="G1048">
            <v>17</v>
          </cell>
          <cell r="H1048" t="str">
            <v>17cm</v>
          </cell>
          <cell r="I1048"/>
          <cell r="J1048">
            <v>2.1000000000000014</v>
          </cell>
          <cell r="K1048">
            <v>-1.2000000000000002</v>
          </cell>
          <cell r="L1048">
            <v>0</v>
          </cell>
          <cell r="M1048">
            <v>10</v>
          </cell>
          <cell r="N1048">
            <v>0</v>
          </cell>
          <cell r="O1048">
            <v>-1.2000000000000002</v>
          </cell>
        </row>
        <row r="1049">
          <cell r="C1049"/>
          <cell r="D1049"/>
          <cell r="E1049"/>
          <cell r="F1049"/>
          <cell r="G1049"/>
          <cell r="H1049"/>
          <cell r="I1049"/>
        </row>
        <row r="1050">
          <cell r="A1050" t="str">
            <v>FP-160</v>
          </cell>
          <cell r="B1050" t="str">
            <v>PREMIUM</v>
          </cell>
          <cell r="C1050" t="str">
            <v>Fern 17</v>
          </cell>
          <cell r="D1050" t="str">
            <v>Asplenium Victoria (Japanese Bird's Nest Fern)</v>
          </cell>
          <cell r="E1050" t="str">
            <v>Available</v>
          </cell>
          <cell r="F1050" t="str">
            <v>Fern Asplenium Victoria (Japanese Bird's Nest Fern) - 17</v>
          </cell>
          <cell r="G1050">
            <v>17</v>
          </cell>
          <cell r="H1050" t="str">
            <v>17cm</v>
          </cell>
          <cell r="I1050" t="str">
            <v>PREMIUM</v>
          </cell>
          <cell r="J1050">
            <v>10.200000000000001</v>
          </cell>
          <cell r="K1050">
            <v>10</v>
          </cell>
          <cell r="L1050">
            <v>5.4</v>
          </cell>
          <cell r="M1050">
            <v>7.7</v>
          </cell>
          <cell r="N1050">
            <v>12</v>
          </cell>
          <cell r="O1050">
            <v>11.700000000000001</v>
          </cell>
        </row>
        <row r="1051">
          <cell r="A1051" t="str">
            <v>FP-160</v>
          </cell>
          <cell r="B1051" t="str">
            <v>PREMIUM</v>
          </cell>
          <cell r="C1051" t="str">
            <v>Fern 17</v>
          </cell>
          <cell r="D1051" t="str">
            <v>Asplenium Victoria (Japanese Bird's Nest Fern)</v>
          </cell>
          <cell r="E1051" t="str">
            <v>Available</v>
          </cell>
          <cell r="F1051" t="str">
            <v>Fern Asplenium Victoria (Japanese Bird's Nest Fern) - 17</v>
          </cell>
          <cell r="G1051">
            <v>17</v>
          </cell>
          <cell r="H1051" t="str">
            <v>17cm</v>
          </cell>
          <cell r="I1051" t="str">
            <v>PREMIUM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3</v>
          </cell>
          <cell r="O1051">
            <v>0</v>
          </cell>
        </row>
        <row r="1052">
          <cell r="A1052" t="str">
            <v>FP-160</v>
          </cell>
          <cell r="C1052"/>
          <cell r="D1052"/>
          <cell r="E1052"/>
          <cell r="F1052" t="str">
            <v>Fern Asplenium Victoria (Japanese Bird's Nest Fern) - 17 - Balance</v>
          </cell>
          <cell r="G1052">
            <v>17</v>
          </cell>
          <cell r="H1052" t="str">
            <v>17cm</v>
          </cell>
          <cell r="I1052"/>
          <cell r="J1052">
            <v>10.200000000000001</v>
          </cell>
          <cell r="K1052">
            <v>10</v>
          </cell>
          <cell r="L1052">
            <v>5.4</v>
          </cell>
          <cell r="M1052">
            <v>7.7</v>
          </cell>
          <cell r="N1052">
            <v>9</v>
          </cell>
          <cell r="O1052">
            <v>11.700000000000001</v>
          </cell>
        </row>
        <row r="1053">
          <cell r="C1053"/>
          <cell r="D1053"/>
          <cell r="E1053"/>
          <cell r="F1053"/>
          <cell r="G1053"/>
          <cell r="H1053"/>
          <cell r="I1053"/>
        </row>
        <row r="1054">
          <cell r="A1054" t="str">
            <v>FP-164</v>
          </cell>
          <cell r="B1054" t="str">
            <v>PREMIUM</v>
          </cell>
          <cell r="C1054" t="str">
            <v>Fern 17</v>
          </cell>
          <cell r="D1054" t="str">
            <v>Phlebodium Davana</v>
          </cell>
          <cell r="E1054" t="str">
            <v>Available</v>
          </cell>
          <cell r="F1054" t="str">
            <v>Fern Phlebodium Davana - 17</v>
          </cell>
          <cell r="G1054">
            <v>17</v>
          </cell>
          <cell r="H1054" t="str">
            <v>17cm</v>
          </cell>
          <cell r="I1054" t="str">
            <v>PREMIUM</v>
          </cell>
          <cell r="J1054">
            <v>25.8</v>
          </cell>
          <cell r="K1054">
            <v>30.3</v>
          </cell>
          <cell r="L1054">
            <v>20.100000000000001</v>
          </cell>
          <cell r="M1054">
            <v>11</v>
          </cell>
          <cell r="N1054">
            <v>0</v>
          </cell>
          <cell r="O1054">
            <v>0</v>
          </cell>
        </row>
        <row r="1055">
          <cell r="A1055" t="str">
            <v>FP-164</v>
          </cell>
          <cell r="B1055" t="str">
            <v>PREMIUM</v>
          </cell>
          <cell r="C1055" t="str">
            <v>Fern 17</v>
          </cell>
          <cell r="D1055" t="str">
            <v>Phlebodium Davana</v>
          </cell>
          <cell r="E1055" t="str">
            <v>Available</v>
          </cell>
          <cell r="F1055" t="str">
            <v>Fern Phlebodium Davana - 17</v>
          </cell>
          <cell r="G1055">
            <v>17</v>
          </cell>
          <cell r="H1055" t="str">
            <v>17cm</v>
          </cell>
          <cell r="I1055" t="str">
            <v>PREMIUM</v>
          </cell>
          <cell r="J1055">
            <v>0</v>
          </cell>
          <cell r="K1055">
            <v>0</v>
          </cell>
          <cell r="L1055">
            <v>3</v>
          </cell>
          <cell r="M1055">
            <v>0</v>
          </cell>
          <cell r="N1055">
            <v>0</v>
          </cell>
          <cell r="O1055">
            <v>0</v>
          </cell>
        </row>
        <row r="1056">
          <cell r="A1056" t="str">
            <v>FP-164</v>
          </cell>
          <cell r="C1056"/>
          <cell r="D1056"/>
          <cell r="E1056"/>
          <cell r="F1056" t="str">
            <v>Fern Phlebodium Davana - 17 - Balance</v>
          </cell>
          <cell r="G1056">
            <v>17</v>
          </cell>
          <cell r="H1056" t="str">
            <v>17cm</v>
          </cell>
          <cell r="I1056"/>
          <cell r="J1056">
            <v>25.8</v>
          </cell>
          <cell r="K1056">
            <v>30.3</v>
          </cell>
          <cell r="L1056">
            <v>17.100000000000001</v>
          </cell>
          <cell r="M1056">
            <v>11</v>
          </cell>
          <cell r="N1056">
            <v>0</v>
          </cell>
          <cell r="O1056">
            <v>0</v>
          </cell>
        </row>
        <row r="1057">
          <cell r="C1057"/>
          <cell r="D1057"/>
          <cell r="E1057"/>
          <cell r="F1057"/>
          <cell r="G1057"/>
          <cell r="H1057"/>
          <cell r="I1057"/>
        </row>
        <row r="1058">
          <cell r="A1058" t="str">
            <v>FP-2115</v>
          </cell>
          <cell r="B1058" t="str">
            <v>PREMIUM</v>
          </cell>
          <cell r="C1058" t="str">
            <v>Fern 17</v>
          </cell>
          <cell r="D1058" t="str">
            <v>Platycerium Sword Dance™ (Staghorn)</v>
          </cell>
          <cell r="E1058" t="str">
            <v>Available</v>
          </cell>
          <cell r="F1058" t="str">
            <v>Fern Platycerium Sword Dance™ (Staghorn) - 17</v>
          </cell>
          <cell r="G1058">
            <v>17</v>
          </cell>
          <cell r="H1058" t="str">
            <v>17cm</v>
          </cell>
          <cell r="I1058" t="str">
            <v>PREMIUM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</row>
        <row r="1059">
          <cell r="A1059" t="str">
            <v>FP-2115</v>
          </cell>
          <cell r="B1059" t="str">
            <v>PREMIUM</v>
          </cell>
          <cell r="C1059" t="str">
            <v>Fern 17</v>
          </cell>
          <cell r="D1059" t="str">
            <v>Platycerium Sword Dance™ (Staghorn)</v>
          </cell>
          <cell r="E1059" t="str">
            <v>Available</v>
          </cell>
          <cell r="F1059" t="str">
            <v>Fern Platycerium Sword Dance™ (Staghorn) - 17</v>
          </cell>
          <cell r="G1059">
            <v>17</v>
          </cell>
          <cell r="H1059" t="str">
            <v>17cm</v>
          </cell>
          <cell r="I1059" t="str">
            <v>PREMIUM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</row>
        <row r="1060">
          <cell r="A1060" t="str">
            <v>FP-2115</v>
          </cell>
          <cell r="C1060"/>
          <cell r="D1060"/>
          <cell r="E1060"/>
          <cell r="F1060" t="str">
            <v>Fern Platycerium Sword Dance™ (Staghorn) - 17 - Balance</v>
          </cell>
          <cell r="G1060">
            <v>17</v>
          </cell>
          <cell r="H1060" t="str">
            <v>17cm</v>
          </cell>
          <cell r="I1060"/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</row>
        <row r="1061">
          <cell r="C1061"/>
          <cell r="D1061"/>
          <cell r="E1061"/>
          <cell r="F1061"/>
          <cell r="G1061"/>
          <cell r="H1061"/>
          <cell r="I1061"/>
        </row>
        <row r="1062">
          <cell r="A1062" t="str">
            <v>FP-893</v>
          </cell>
          <cell r="B1062" t="str">
            <v>PREMIUM</v>
          </cell>
          <cell r="C1062" t="str">
            <v>Ficus 17</v>
          </cell>
          <cell r="D1062" t="str">
            <v>Celebrate™ (Smile)</v>
          </cell>
          <cell r="E1062" t="str">
            <v>Available</v>
          </cell>
          <cell r="F1062" t="str">
            <v>Ficus Celebrate™ (Smile) - 17</v>
          </cell>
          <cell r="G1062">
            <v>17</v>
          </cell>
          <cell r="H1062" t="str">
            <v>17cm</v>
          </cell>
          <cell r="I1062" t="str">
            <v>PREMIUM</v>
          </cell>
          <cell r="J1062">
            <v>76.600000000000009</v>
          </cell>
          <cell r="K1062">
            <v>52.6</v>
          </cell>
          <cell r="L1062">
            <v>184</v>
          </cell>
          <cell r="M1062">
            <v>139.70000000000002</v>
          </cell>
          <cell r="N1062">
            <v>138.20000000000002</v>
          </cell>
          <cell r="O1062">
            <v>-12.100000000000001</v>
          </cell>
        </row>
        <row r="1063">
          <cell r="A1063" t="str">
            <v>FP-893</v>
          </cell>
          <cell r="B1063" t="str">
            <v>PREMIUM</v>
          </cell>
          <cell r="C1063" t="str">
            <v>Ficus 17</v>
          </cell>
          <cell r="D1063" t="str">
            <v>Celebrate™ (Smile)</v>
          </cell>
          <cell r="E1063" t="str">
            <v>Available</v>
          </cell>
          <cell r="F1063" t="str">
            <v>Ficus Celebrate™ (Smile) - 17</v>
          </cell>
          <cell r="G1063">
            <v>17</v>
          </cell>
          <cell r="H1063" t="str">
            <v>17cm</v>
          </cell>
          <cell r="I1063" t="str">
            <v>PREMIUM</v>
          </cell>
          <cell r="J1063">
            <v>3</v>
          </cell>
          <cell r="K1063">
            <v>27</v>
          </cell>
          <cell r="L1063">
            <v>6</v>
          </cell>
          <cell r="M1063">
            <v>6</v>
          </cell>
          <cell r="N1063">
            <v>12</v>
          </cell>
          <cell r="O1063">
            <v>0</v>
          </cell>
        </row>
        <row r="1064">
          <cell r="A1064" t="str">
            <v>FP-893</v>
          </cell>
          <cell r="B1064"/>
          <cell r="C1064"/>
          <cell r="D1064"/>
          <cell r="E1064"/>
          <cell r="F1064" t="str">
            <v>Ficus Celebrate™ (Smile) - 17 - Balance</v>
          </cell>
          <cell r="G1064">
            <v>17</v>
          </cell>
          <cell r="H1064" t="str">
            <v>17cm</v>
          </cell>
          <cell r="I1064"/>
          <cell r="J1064">
            <v>73.600000000000009</v>
          </cell>
          <cell r="K1064">
            <v>25.6</v>
          </cell>
          <cell r="L1064">
            <v>178</v>
          </cell>
          <cell r="M1064">
            <v>133.70000000000002</v>
          </cell>
          <cell r="N1064">
            <v>126.20000000000002</v>
          </cell>
          <cell r="O1064">
            <v>-12.100000000000001</v>
          </cell>
        </row>
        <row r="1065">
          <cell r="A1065"/>
          <cell r="B1065"/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</row>
        <row r="1066">
          <cell r="A1066" t="str">
            <v>FP-219</v>
          </cell>
          <cell r="B1066" t="str">
            <v>PREMIUM</v>
          </cell>
          <cell r="C1066" t="str">
            <v>Ficus 17</v>
          </cell>
          <cell r="D1066" t="str">
            <v>Cyathistipula</v>
          </cell>
          <cell r="E1066" t="str">
            <v>Available</v>
          </cell>
          <cell r="F1066" t="str">
            <v>Ficus Cyathistipula - 17</v>
          </cell>
          <cell r="G1066">
            <v>17</v>
          </cell>
          <cell r="H1066" t="str">
            <v>17cm</v>
          </cell>
          <cell r="I1066" t="str">
            <v>PREMIUM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A1067" t="str">
            <v>FP-219</v>
          </cell>
          <cell r="B1067" t="str">
            <v>PREMIUM</v>
          </cell>
          <cell r="C1067" t="str">
            <v>Ficus 17</v>
          </cell>
          <cell r="D1067" t="str">
            <v>Cyathistipula</v>
          </cell>
          <cell r="E1067" t="str">
            <v>Available</v>
          </cell>
          <cell r="F1067" t="str">
            <v>Ficus Cyathistipula - 17</v>
          </cell>
          <cell r="G1067">
            <v>17</v>
          </cell>
          <cell r="H1067" t="str">
            <v>17cm</v>
          </cell>
          <cell r="I1067" t="str">
            <v>PREMIUM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</row>
        <row r="1068">
          <cell r="A1068" t="str">
            <v>FP-219</v>
          </cell>
          <cell r="C1068"/>
          <cell r="D1068"/>
          <cell r="E1068"/>
          <cell r="F1068" t="str">
            <v>Ficus Cyathistipula - 17 - Balance</v>
          </cell>
          <cell r="G1068">
            <v>17</v>
          </cell>
          <cell r="H1068" t="str">
            <v>17cm</v>
          </cell>
          <cell r="I1068"/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</row>
        <row r="1069">
          <cell r="C1069"/>
          <cell r="D1069"/>
          <cell r="E1069"/>
          <cell r="F1069"/>
          <cell r="G1069"/>
          <cell r="H1069"/>
          <cell r="I1069"/>
        </row>
        <row r="1070">
          <cell r="A1070" t="str">
            <v>FP-894</v>
          </cell>
          <cell r="B1070" t="str">
            <v>PREMIUM</v>
          </cell>
          <cell r="C1070" t="str">
            <v>Ficus 17</v>
          </cell>
          <cell r="D1070" t="str">
            <v>Happiness™ (Joy)</v>
          </cell>
          <cell r="E1070" t="str">
            <v>Available</v>
          </cell>
          <cell r="F1070" t="str">
            <v>Ficus Happiness™ (Joy) - 17</v>
          </cell>
          <cell r="G1070">
            <v>17</v>
          </cell>
          <cell r="H1070" t="str">
            <v>17cm</v>
          </cell>
          <cell r="I1070" t="str">
            <v>PREMIUM</v>
          </cell>
          <cell r="J1070">
            <v>10</v>
          </cell>
          <cell r="K1070">
            <v>28.900000000000002</v>
          </cell>
          <cell r="L1070">
            <v>29.5</v>
          </cell>
          <cell r="M1070">
            <v>50</v>
          </cell>
          <cell r="N1070">
            <v>42.5</v>
          </cell>
          <cell r="O1070">
            <v>-1.8</v>
          </cell>
        </row>
        <row r="1071">
          <cell r="A1071" t="str">
            <v>FP-894</v>
          </cell>
          <cell r="B1071" t="str">
            <v>PREMIUM</v>
          </cell>
          <cell r="C1071" t="str">
            <v>Ficus 17</v>
          </cell>
          <cell r="D1071" t="str">
            <v>Happiness™ (Joy)</v>
          </cell>
          <cell r="E1071" t="str">
            <v>Available</v>
          </cell>
          <cell r="F1071" t="str">
            <v>Ficus Happiness™ (Joy) - 17</v>
          </cell>
          <cell r="G1071">
            <v>17</v>
          </cell>
          <cell r="H1071" t="str">
            <v>17cm</v>
          </cell>
          <cell r="I1071" t="str">
            <v>PREMIUM</v>
          </cell>
          <cell r="J1071">
            <v>3</v>
          </cell>
          <cell r="K1071">
            <v>0</v>
          </cell>
          <cell r="L1071">
            <v>0</v>
          </cell>
          <cell r="M1071">
            <v>6</v>
          </cell>
          <cell r="N1071">
            <v>6</v>
          </cell>
          <cell r="O1071">
            <v>0</v>
          </cell>
        </row>
        <row r="1072">
          <cell r="A1072" t="str">
            <v>FP-894</v>
          </cell>
          <cell r="C1072"/>
          <cell r="D1072"/>
          <cell r="E1072"/>
          <cell r="F1072" t="str">
            <v>Ficus Happiness™ (Joy) - 17 - Balance</v>
          </cell>
          <cell r="G1072">
            <v>17</v>
          </cell>
          <cell r="H1072" t="str">
            <v>17cm</v>
          </cell>
          <cell r="I1072"/>
          <cell r="J1072">
            <v>7</v>
          </cell>
          <cell r="K1072">
            <v>28.900000000000002</v>
          </cell>
          <cell r="L1072">
            <v>29.5</v>
          </cell>
          <cell r="M1072">
            <v>44</v>
          </cell>
          <cell r="N1072">
            <v>36.5</v>
          </cell>
          <cell r="O1072">
            <v>-1.8</v>
          </cell>
        </row>
        <row r="1073">
          <cell r="A1073"/>
          <cell r="B1073"/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</row>
        <row r="1074">
          <cell r="A1074" t="str">
            <v>FP-218</v>
          </cell>
          <cell r="B1074" t="str">
            <v>PREMIUM</v>
          </cell>
          <cell r="C1074" t="str">
            <v>Ficus 17</v>
          </cell>
          <cell r="D1074" t="str">
            <v>Mini Zen™ (Cyathistipula Mini)</v>
          </cell>
          <cell r="E1074" t="str">
            <v>Available</v>
          </cell>
          <cell r="F1074" t="str">
            <v>Ficus Mini Zen™ (Cyathistipula Mini) - 17</v>
          </cell>
          <cell r="G1074">
            <v>17</v>
          </cell>
          <cell r="H1074" t="str">
            <v>17cm</v>
          </cell>
          <cell r="I1074" t="str">
            <v>PREMIUM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12.600000000000001</v>
          </cell>
        </row>
        <row r="1075">
          <cell r="A1075" t="str">
            <v>FP-218</v>
          </cell>
          <cell r="B1075" t="str">
            <v>PREMIUM</v>
          </cell>
          <cell r="C1075" t="str">
            <v>Ficus 17</v>
          </cell>
          <cell r="D1075" t="str">
            <v>Mini Zen™ (Cyathistipula Mini)</v>
          </cell>
          <cell r="E1075" t="str">
            <v>Available</v>
          </cell>
          <cell r="F1075" t="str">
            <v>Ficus Mini Zen™ (Cyathistipula Mini) - 17</v>
          </cell>
          <cell r="G1075">
            <v>17</v>
          </cell>
          <cell r="H1075" t="str">
            <v>17cm</v>
          </cell>
          <cell r="I1075" t="str">
            <v>PREMIUM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</row>
        <row r="1076">
          <cell r="A1076" t="str">
            <v>FP-218</v>
          </cell>
          <cell r="B1076"/>
          <cell r="C1076"/>
          <cell r="D1076"/>
          <cell r="E1076"/>
          <cell r="F1076" t="str">
            <v>Ficus Mini Zen™ (Cyathistipula Mini) - 17 - Balance</v>
          </cell>
          <cell r="G1076">
            <v>17</v>
          </cell>
          <cell r="H1076" t="str">
            <v>17cm</v>
          </cell>
          <cell r="I1076"/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12.600000000000001</v>
          </cell>
        </row>
        <row r="1077">
          <cell r="A1077"/>
          <cell r="B1077"/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</row>
        <row r="1078">
          <cell r="A1078" t="str">
            <v>FP-244</v>
          </cell>
          <cell r="B1078" t="str">
            <v>PREMIUM</v>
          </cell>
          <cell r="C1078" t="str">
            <v>Ficus 17</v>
          </cell>
          <cell r="D1078" t="str">
            <v>Umbellata</v>
          </cell>
          <cell r="E1078" t="str">
            <v>Available</v>
          </cell>
          <cell r="F1078" t="str">
            <v>Ficus Umbellata - 17</v>
          </cell>
          <cell r="G1078">
            <v>17</v>
          </cell>
          <cell r="H1078" t="str">
            <v>17cm</v>
          </cell>
          <cell r="I1078" t="str">
            <v>PREMIUM</v>
          </cell>
          <cell r="J1078">
            <v>0.60000000000000009</v>
          </cell>
          <cell r="K1078">
            <v>3</v>
          </cell>
          <cell r="L1078">
            <v>2</v>
          </cell>
          <cell r="M1078">
            <v>3</v>
          </cell>
          <cell r="N1078">
            <v>4.5</v>
          </cell>
          <cell r="O1078">
            <v>5.5</v>
          </cell>
        </row>
        <row r="1079">
          <cell r="A1079" t="str">
            <v>FP-244</v>
          </cell>
          <cell r="B1079" t="str">
            <v>PREMIUM</v>
          </cell>
          <cell r="C1079" t="str">
            <v>Ficus 17</v>
          </cell>
          <cell r="D1079" t="str">
            <v>Umbellata</v>
          </cell>
          <cell r="E1079" t="str">
            <v>Available</v>
          </cell>
          <cell r="F1079" t="str">
            <v>Ficus Umbellata - 17</v>
          </cell>
          <cell r="G1079">
            <v>17</v>
          </cell>
          <cell r="H1079" t="str">
            <v>17cm</v>
          </cell>
          <cell r="I1079" t="str">
            <v>PREMIUM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</row>
        <row r="1080">
          <cell r="A1080" t="str">
            <v>FP-244</v>
          </cell>
          <cell r="C1080"/>
          <cell r="D1080"/>
          <cell r="E1080"/>
          <cell r="F1080" t="str">
            <v>Ficus Umbellata - 17 - Balance</v>
          </cell>
          <cell r="G1080">
            <v>17</v>
          </cell>
          <cell r="H1080" t="str">
            <v>17cm</v>
          </cell>
          <cell r="I1080"/>
          <cell r="J1080">
            <v>0.60000000000000009</v>
          </cell>
          <cell r="K1080">
            <v>3</v>
          </cell>
          <cell r="L1080">
            <v>2</v>
          </cell>
          <cell r="M1080">
            <v>3</v>
          </cell>
          <cell r="N1080">
            <v>4.5</v>
          </cell>
          <cell r="O1080">
            <v>5.5</v>
          </cell>
        </row>
        <row r="1081">
          <cell r="C1081"/>
          <cell r="D1081"/>
          <cell r="E1081"/>
          <cell r="F1081"/>
          <cell r="G1081"/>
          <cell r="H1081"/>
          <cell r="I1081"/>
        </row>
        <row r="1082">
          <cell r="A1082" t="str">
            <v>FP-199</v>
          </cell>
          <cell r="B1082" t="str">
            <v>PREMIUM</v>
          </cell>
          <cell r="C1082" t="str">
            <v>Ficus benjamina 17</v>
          </cell>
          <cell r="D1082" t="str">
            <v>Anastasia</v>
          </cell>
          <cell r="E1082" t="str">
            <v>Available</v>
          </cell>
          <cell r="F1082" t="str">
            <v>Ficus benjamina Anastasia - 17</v>
          </cell>
          <cell r="G1082">
            <v>17</v>
          </cell>
          <cell r="H1082" t="str">
            <v>17cm</v>
          </cell>
          <cell r="I1082" t="str">
            <v>PREMIUM</v>
          </cell>
          <cell r="J1082">
            <v>19.600000000000001</v>
          </cell>
          <cell r="K1082">
            <v>21.3</v>
          </cell>
          <cell r="L1082">
            <v>13.8</v>
          </cell>
          <cell r="M1082">
            <v>11.600000000000001</v>
          </cell>
          <cell r="N1082">
            <v>21</v>
          </cell>
          <cell r="O1082">
            <v>10</v>
          </cell>
        </row>
        <row r="1083">
          <cell r="A1083" t="str">
            <v>FP-199</v>
          </cell>
          <cell r="B1083" t="str">
            <v>PREMIUM</v>
          </cell>
          <cell r="C1083" t="str">
            <v>Ficus benjamina 17</v>
          </cell>
          <cell r="D1083" t="str">
            <v>Anastasia</v>
          </cell>
          <cell r="E1083" t="str">
            <v>Available</v>
          </cell>
          <cell r="F1083" t="str">
            <v>Ficus benjamina Anastasia - 17</v>
          </cell>
          <cell r="G1083">
            <v>17</v>
          </cell>
          <cell r="H1083" t="str">
            <v>17cm</v>
          </cell>
          <cell r="I1083" t="str">
            <v>PREMIUM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</row>
        <row r="1084">
          <cell r="A1084" t="str">
            <v>FP-199</v>
          </cell>
          <cell r="C1084"/>
          <cell r="D1084"/>
          <cell r="E1084"/>
          <cell r="F1084" t="str">
            <v>Ficus benjamina Anastasia - 17 - Balance</v>
          </cell>
          <cell r="G1084">
            <v>17</v>
          </cell>
          <cell r="H1084" t="str">
            <v>17cm</v>
          </cell>
          <cell r="I1084"/>
          <cell r="J1084">
            <v>19.600000000000001</v>
          </cell>
          <cell r="K1084">
            <v>21.3</v>
          </cell>
          <cell r="L1084">
            <v>13.8</v>
          </cell>
          <cell r="M1084">
            <v>11.600000000000001</v>
          </cell>
          <cell r="N1084">
            <v>21</v>
          </cell>
          <cell r="O1084">
            <v>10</v>
          </cell>
        </row>
        <row r="1085">
          <cell r="C1085"/>
          <cell r="D1085"/>
          <cell r="E1085"/>
          <cell r="F1085"/>
          <cell r="G1085"/>
          <cell r="H1085"/>
          <cell r="I1085"/>
        </row>
        <row r="1086">
          <cell r="A1086" t="str">
            <v>FP-204</v>
          </cell>
          <cell r="B1086" t="str">
            <v>PREMIUM</v>
          </cell>
          <cell r="C1086" t="str">
            <v>Ficus benjamina 17</v>
          </cell>
          <cell r="D1086" t="str">
            <v>Danielle</v>
          </cell>
          <cell r="E1086" t="str">
            <v>Available</v>
          </cell>
          <cell r="F1086" t="str">
            <v>Ficus benjamina Danielle - 17</v>
          </cell>
          <cell r="G1086">
            <v>17</v>
          </cell>
          <cell r="H1086" t="str">
            <v>17cm</v>
          </cell>
          <cell r="I1086" t="str">
            <v>PREMIUM</v>
          </cell>
          <cell r="J1086">
            <v>28.900000000000002</v>
          </cell>
          <cell r="K1086">
            <v>13.4</v>
          </cell>
          <cell r="L1086">
            <v>29.700000000000003</v>
          </cell>
          <cell r="M1086">
            <v>30</v>
          </cell>
          <cell r="N1086">
            <v>32</v>
          </cell>
          <cell r="O1086">
            <v>40.6</v>
          </cell>
        </row>
        <row r="1087">
          <cell r="A1087" t="str">
            <v>FP-204</v>
          </cell>
          <cell r="B1087" t="str">
            <v>PREMIUM</v>
          </cell>
          <cell r="C1087" t="str">
            <v>Ficus benjamina 17</v>
          </cell>
          <cell r="D1087" t="str">
            <v>Danielle</v>
          </cell>
          <cell r="E1087" t="str">
            <v>Available</v>
          </cell>
          <cell r="F1087" t="str">
            <v>Ficus benjamina Danielle - 17</v>
          </cell>
          <cell r="G1087">
            <v>17</v>
          </cell>
          <cell r="H1087" t="str">
            <v>17cm</v>
          </cell>
          <cell r="I1087" t="str">
            <v>PREMIUM</v>
          </cell>
          <cell r="J1087">
            <v>0</v>
          </cell>
          <cell r="K1087">
            <v>3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</row>
        <row r="1088">
          <cell r="A1088" t="str">
            <v>FP-204</v>
          </cell>
          <cell r="C1088"/>
          <cell r="D1088"/>
          <cell r="E1088"/>
          <cell r="F1088" t="str">
            <v>Ficus benjamina Danielle - 17 - Balance</v>
          </cell>
          <cell r="G1088">
            <v>17</v>
          </cell>
          <cell r="H1088" t="str">
            <v>17cm</v>
          </cell>
          <cell r="I1088"/>
          <cell r="J1088">
            <v>28.900000000000002</v>
          </cell>
          <cell r="K1088">
            <v>10.4</v>
          </cell>
          <cell r="L1088">
            <v>29.700000000000003</v>
          </cell>
          <cell r="M1088">
            <v>30</v>
          </cell>
          <cell r="N1088">
            <v>32</v>
          </cell>
          <cell r="O1088">
            <v>40.6</v>
          </cell>
        </row>
        <row r="1089">
          <cell r="C1089"/>
          <cell r="D1089"/>
          <cell r="E1089"/>
          <cell r="F1089"/>
          <cell r="G1089"/>
          <cell r="H1089"/>
          <cell r="I1089"/>
        </row>
        <row r="1090">
          <cell r="A1090" t="str">
            <v>FP-214</v>
          </cell>
          <cell r="B1090" t="str">
            <v>PREMIUM</v>
          </cell>
          <cell r="C1090" t="str">
            <v>Ficus benjamina 17</v>
          </cell>
          <cell r="D1090" t="str">
            <v>Over the Edge™ (Samantha)</v>
          </cell>
          <cell r="E1090" t="str">
            <v>Available</v>
          </cell>
          <cell r="F1090" t="str">
            <v>Ficus benjamina Over the Edge™ (Samantha) - 17</v>
          </cell>
          <cell r="G1090">
            <v>17</v>
          </cell>
          <cell r="H1090" t="str">
            <v>17cm</v>
          </cell>
          <cell r="I1090" t="str">
            <v>PREMIUM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15.600000000000001</v>
          </cell>
        </row>
        <row r="1091">
          <cell r="A1091" t="str">
            <v>FP-214</v>
          </cell>
          <cell r="B1091" t="str">
            <v>PREMIUM</v>
          </cell>
          <cell r="C1091" t="str">
            <v>Ficus benjamina 17</v>
          </cell>
          <cell r="D1091" t="str">
            <v>Over the Edge™ (Samantha)</v>
          </cell>
          <cell r="E1091" t="str">
            <v>Available</v>
          </cell>
          <cell r="F1091" t="str">
            <v>Ficus benjamina Over the Edge™ (Samantha) - 17</v>
          </cell>
          <cell r="G1091">
            <v>17</v>
          </cell>
          <cell r="H1091" t="str">
            <v>17cm</v>
          </cell>
          <cell r="I1091" t="str">
            <v>PREMIUM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</row>
        <row r="1092">
          <cell r="A1092" t="str">
            <v>FP-214</v>
          </cell>
          <cell r="C1092"/>
          <cell r="D1092"/>
          <cell r="E1092"/>
          <cell r="F1092" t="str">
            <v>Ficus benjamina Over the Edge™ (Samantha) - 17 - Balance</v>
          </cell>
          <cell r="G1092">
            <v>17</v>
          </cell>
          <cell r="H1092" t="str">
            <v>17cm</v>
          </cell>
          <cell r="I1092"/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15.600000000000001</v>
          </cell>
        </row>
        <row r="1093">
          <cell r="C1093"/>
          <cell r="D1093"/>
          <cell r="E1093"/>
          <cell r="F1093"/>
          <cell r="G1093"/>
          <cell r="H1093"/>
          <cell r="I1093"/>
        </row>
        <row r="1094">
          <cell r="A1094" t="str">
            <v>FP-222</v>
          </cell>
          <cell r="B1094" t="str">
            <v>PREMIUM</v>
          </cell>
          <cell r="C1094" t="str">
            <v>Ficus elastica 17</v>
          </cell>
          <cell r="D1094" t="str">
            <v xml:space="preserve">Abidjan </v>
          </cell>
          <cell r="E1094" t="str">
            <v>Available</v>
          </cell>
          <cell r="F1094" t="str">
            <v>Ficus elastica Abidjan - 17</v>
          </cell>
          <cell r="G1094">
            <v>17</v>
          </cell>
          <cell r="H1094" t="str">
            <v>17cm</v>
          </cell>
          <cell r="I1094" t="str">
            <v>PREMIUM</v>
          </cell>
          <cell r="J1094">
            <v>0</v>
          </cell>
          <cell r="K1094">
            <v>1.1000000000000001</v>
          </cell>
          <cell r="L1094">
            <v>1</v>
          </cell>
          <cell r="M1094">
            <v>1</v>
          </cell>
          <cell r="N1094">
            <v>2.5</v>
          </cell>
          <cell r="O1094">
            <v>27.700000000000003</v>
          </cell>
        </row>
        <row r="1095">
          <cell r="A1095" t="str">
            <v>FP-222</v>
          </cell>
          <cell r="B1095" t="str">
            <v>PREMIUM</v>
          </cell>
          <cell r="C1095" t="str">
            <v>Ficus elastica 17</v>
          </cell>
          <cell r="D1095" t="str">
            <v xml:space="preserve">Abidjan </v>
          </cell>
          <cell r="E1095" t="str">
            <v>Available</v>
          </cell>
          <cell r="F1095" t="str">
            <v>Ficus elastica Abidjan - 17</v>
          </cell>
          <cell r="G1095">
            <v>17</v>
          </cell>
          <cell r="H1095" t="str">
            <v>17cm</v>
          </cell>
          <cell r="I1095" t="str">
            <v>PREMIUM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</row>
        <row r="1096">
          <cell r="A1096" t="str">
            <v>FP-222</v>
          </cell>
          <cell r="C1096"/>
          <cell r="D1096"/>
          <cell r="E1096"/>
          <cell r="F1096" t="str">
            <v>Ficus elastica Abidjan - 17 - Balance</v>
          </cell>
          <cell r="G1096">
            <v>17</v>
          </cell>
          <cell r="H1096" t="str">
            <v>17cm</v>
          </cell>
          <cell r="I1096"/>
          <cell r="J1096">
            <v>0</v>
          </cell>
          <cell r="K1096">
            <v>1.1000000000000001</v>
          </cell>
          <cell r="L1096">
            <v>1</v>
          </cell>
          <cell r="M1096">
            <v>1</v>
          </cell>
          <cell r="N1096">
            <v>2.5</v>
          </cell>
          <cell r="O1096">
            <v>27.700000000000003</v>
          </cell>
        </row>
        <row r="1097">
          <cell r="C1097"/>
          <cell r="D1097"/>
          <cell r="E1097"/>
          <cell r="F1097"/>
          <cell r="G1097"/>
          <cell r="H1097"/>
          <cell r="I1097"/>
        </row>
        <row r="1098">
          <cell r="A1098" t="str">
            <v>FP-225</v>
          </cell>
          <cell r="B1098" t="str">
            <v>PREMIUM</v>
          </cell>
          <cell r="C1098" t="str">
            <v>Ficus elastica 17</v>
          </cell>
          <cell r="D1098" t="str">
            <v>Belize</v>
          </cell>
          <cell r="E1098" t="str">
            <v>Available</v>
          </cell>
          <cell r="F1098" t="str">
            <v>Ficus elastica Belize - 17</v>
          </cell>
          <cell r="G1098">
            <v>17</v>
          </cell>
          <cell r="H1098" t="str">
            <v>17cm</v>
          </cell>
          <cell r="I1098" t="str">
            <v>PREMIUM</v>
          </cell>
          <cell r="J1098">
            <v>54.800000000000004</v>
          </cell>
          <cell r="K1098">
            <v>32.700000000000003</v>
          </cell>
          <cell r="L1098">
            <v>65.400000000000006</v>
          </cell>
          <cell r="M1098">
            <v>0</v>
          </cell>
          <cell r="N1098">
            <v>80</v>
          </cell>
          <cell r="O1098">
            <v>68.3</v>
          </cell>
        </row>
        <row r="1099">
          <cell r="A1099" t="str">
            <v>FP-225</v>
          </cell>
          <cell r="B1099" t="str">
            <v>PREMIUM</v>
          </cell>
          <cell r="C1099" t="str">
            <v>Ficus elastica 17</v>
          </cell>
          <cell r="D1099" t="str">
            <v>Belize</v>
          </cell>
          <cell r="E1099" t="str">
            <v>Available</v>
          </cell>
          <cell r="F1099" t="str">
            <v>Ficus elastica Belize - 17</v>
          </cell>
          <cell r="G1099">
            <v>17</v>
          </cell>
          <cell r="H1099" t="str">
            <v>17cm</v>
          </cell>
          <cell r="I1099" t="str">
            <v>PREMIUM</v>
          </cell>
          <cell r="J1099">
            <v>0</v>
          </cell>
          <cell r="K1099">
            <v>6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</row>
        <row r="1100">
          <cell r="A1100" t="str">
            <v>FP-225</v>
          </cell>
          <cell r="C1100"/>
          <cell r="D1100"/>
          <cell r="E1100"/>
          <cell r="F1100" t="str">
            <v>Ficus elastica Belize - 17 - Balance</v>
          </cell>
          <cell r="G1100">
            <v>17</v>
          </cell>
          <cell r="H1100" t="str">
            <v>17cm</v>
          </cell>
          <cell r="I1100"/>
          <cell r="J1100">
            <v>54.800000000000004</v>
          </cell>
          <cell r="K1100">
            <v>26.700000000000003</v>
          </cell>
          <cell r="L1100">
            <v>65.400000000000006</v>
          </cell>
          <cell r="M1100">
            <v>0</v>
          </cell>
          <cell r="N1100">
            <v>80</v>
          </cell>
          <cell r="O1100">
            <v>68.3</v>
          </cell>
        </row>
        <row r="1101">
          <cell r="C1101"/>
          <cell r="D1101"/>
          <cell r="E1101"/>
          <cell r="F1101"/>
          <cell r="G1101"/>
          <cell r="H1101"/>
          <cell r="I1101"/>
        </row>
        <row r="1102">
          <cell r="A1102" t="str">
            <v>FP-232</v>
          </cell>
          <cell r="B1102" t="str">
            <v>PREMIUM</v>
          </cell>
          <cell r="C1102" t="str">
            <v>Ficus elastica 17</v>
          </cell>
          <cell r="D1102" t="str">
            <v>Robusta</v>
          </cell>
          <cell r="E1102" t="str">
            <v>Available</v>
          </cell>
          <cell r="F1102" t="str">
            <v>Ficus elastica Robusta - 17</v>
          </cell>
          <cell r="G1102">
            <v>17</v>
          </cell>
          <cell r="H1102" t="str">
            <v>17cm</v>
          </cell>
          <cell r="I1102" t="str">
            <v>PREMIUM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</row>
        <row r="1103">
          <cell r="A1103" t="str">
            <v>FP-232</v>
          </cell>
          <cell r="B1103" t="str">
            <v>PREMIUM</v>
          </cell>
          <cell r="C1103" t="str">
            <v>Ficus elastica 17</v>
          </cell>
          <cell r="D1103" t="str">
            <v>Robusta</v>
          </cell>
          <cell r="E1103" t="str">
            <v>Available</v>
          </cell>
          <cell r="F1103" t="str">
            <v>Ficus elastica Robusta - 17</v>
          </cell>
          <cell r="G1103">
            <v>17</v>
          </cell>
          <cell r="H1103" t="str">
            <v>17cm</v>
          </cell>
          <cell r="I1103" t="str">
            <v>PREMIUM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A1104" t="str">
            <v>FP-232</v>
          </cell>
          <cell r="C1104"/>
          <cell r="D1104"/>
          <cell r="E1104"/>
          <cell r="F1104" t="str">
            <v>Ficus elastica Robusta - 17 - Balance</v>
          </cell>
          <cell r="G1104">
            <v>17</v>
          </cell>
          <cell r="H1104" t="str">
            <v>17cm</v>
          </cell>
          <cell r="I1104"/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C1105"/>
          <cell r="D1105"/>
          <cell r="E1105"/>
          <cell r="F1105"/>
          <cell r="G1105"/>
          <cell r="H1105"/>
          <cell r="I1105"/>
        </row>
        <row r="1106">
          <cell r="A1106" t="str">
            <v>FP-236</v>
          </cell>
          <cell r="B1106" t="str">
            <v>PREMIUM</v>
          </cell>
          <cell r="C1106" t="str">
            <v>Ficus elastica 17</v>
          </cell>
          <cell r="D1106" t="str">
            <v>Tineke</v>
          </cell>
          <cell r="E1106" t="str">
            <v>Available</v>
          </cell>
          <cell r="F1106" t="str">
            <v>Ficus elastica Tineke - 17</v>
          </cell>
          <cell r="G1106">
            <v>17</v>
          </cell>
          <cell r="H1106" t="str">
            <v>17cm</v>
          </cell>
          <cell r="I1106" t="str">
            <v>PREMIUM</v>
          </cell>
          <cell r="J1106">
            <v>18</v>
          </cell>
          <cell r="K1106">
            <v>23.700000000000003</v>
          </cell>
          <cell r="L1106">
            <v>22</v>
          </cell>
          <cell r="M1106">
            <v>25</v>
          </cell>
          <cell r="N1106">
            <v>73.100000000000009</v>
          </cell>
          <cell r="O1106">
            <v>48.5</v>
          </cell>
        </row>
        <row r="1107">
          <cell r="A1107" t="str">
            <v>FP-236</v>
          </cell>
          <cell r="B1107" t="str">
            <v>PREMIUM</v>
          </cell>
          <cell r="C1107" t="str">
            <v>Ficus elastica 17</v>
          </cell>
          <cell r="D1107" t="str">
            <v>Tineke</v>
          </cell>
          <cell r="E1107" t="str">
            <v>Available</v>
          </cell>
          <cell r="F1107" t="str">
            <v>Ficus elastica Tineke - 17</v>
          </cell>
          <cell r="G1107">
            <v>17</v>
          </cell>
          <cell r="H1107" t="str">
            <v>17cm</v>
          </cell>
          <cell r="I1107" t="str">
            <v>PREMIUM</v>
          </cell>
          <cell r="J1107">
            <v>0</v>
          </cell>
          <cell r="K1107">
            <v>6</v>
          </cell>
          <cell r="L1107">
            <v>0</v>
          </cell>
          <cell r="M1107">
            <v>9</v>
          </cell>
          <cell r="N1107">
            <v>9</v>
          </cell>
          <cell r="O1107">
            <v>0</v>
          </cell>
        </row>
        <row r="1108">
          <cell r="A1108" t="str">
            <v>FP-236</v>
          </cell>
          <cell r="B1108"/>
          <cell r="C1108"/>
          <cell r="D1108"/>
          <cell r="E1108"/>
          <cell r="F1108" t="str">
            <v>Ficus elastica Tineke - 17 - Balance</v>
          </cell>
          <cell r="G1108">
            <v>17</v>
          </cell>
          <cell r="H1108" t="str">
            <v>17cm</v>
          </cell>
          <cell r="I1108"/>
          <cell r="J1108">
            <v>18</v>
          </cell>
          <cell r="K1108">
            <v>17.700000000000003</v>
          </cell>
          <cell r="L1108">
            <v>22</v>
          </cell>
          <cell r="M1108">
            <v>16</v>
          </cell>
          <cell r="N1108">
            <v>64.100000000000009</v>
          </cell>
          <cell r="O1108">
            <v>48.5</v>
          </cell>
        </row>
        <row r="1109">
          <cell r="A1109"/>
          <cell r="B1109"/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</row>
        <row r="1110">
          <cell r="A1110" t="str">
            <v>FP-250</v>
          </cell>
          <cell r="B1110" t="str">
            <v>PREMIUM</v>
          </cell>
          <cell r="C1110" t="str">
            <v>Homalomena 17</v>
          </cell>
          <cell r="D1110" t="str">
            <v xml:space="preserve">Sea Turtle™ (Maggy) </v>
          </cell>
          <cell r="E1110" t="str">
            <v>Available</v>
          </cell>
          <cell r="F1110" t="str">
            <v>Homalomena Sea Turtle™ (Maggy) - 17</v>
          </cell>
          <cell r="G1110">
            <v>17</v>
          </cell>
          <cell r="H1110" t="str">
            <v>17cm</v>
          </cell>
          <cell r="I1110" t="str">
            <v>PREMIUM</v>
          </cell>
          <cell r="J1110">
            <v>0</v>
          </cell>
          <cell r="K1110">
            <v>0</v>
          </cell>
          <cell r="L1110">
            <v>16.8</v>
          </cell>
          <cell r="M1110">
            <v>-17.100000000000001</v>
          </cell>
          <cell r="N1110">
            <v>0</v>
          </cell>
          <cell r="O1110">
            <v>0</v>
          </cell>
        </row>
        <row r="1111">
          <cell r="A1111" t="str">
            <v>FP-250</v>
          </cell>
          <cell r="B1111" t="str">
            <v>PREMIUM</v>
          </cell>
          <cell r="C1111" t="str">
            <v>Homalomena 17</v>
          </cell>
          <cell r="D1111" t="str">
            <v xml:space="preserve">Sea Turtle™ (Maggy) </v>
          </cell>
          <cell r="E1111" t="str">
            <v>Available</v>
          </cell>
          <cell r="F1111" t="str">
            <v>Homalomena Sea Turtle™ (Maggy) - 17</v>
          </cell>
          <cell r="G1111">
            <v>17</v>
          </cell>
          <cell r="H1111" t="str">
            <v>17cm</v>
          </cell>
          <cell r="I1111" t="str">
            <v>PREMIUM</v>
          </cell>
          <cell r="J1111">
            <v>0</v>
          </cell>
          <cell r="K1111">
            <v>0</v>
          </cell>
          <cell r="L1111">
            <v>3</v>
          </cell>
          <cell r="M1111">
            <v>0</v>
          </cell>
          <cell r="N1111">
            <v>0</v>
          </cell>
          <cell r="O1111">
            <v>0</v>
          </cell>
        </row>
        <row r="1112">
          <cell r="A1112" t="str">
            <v>FP-250</v>
          </cell>
          <cell r="C1112"/>
          <cell r="D1112"/>
          <cell r="E1112"/>
          <cell r="F1112" t="str">
            <v>Homalomena Sea Turtle™ (Maggy) - 17 - Balance</v>
          </cell>
          <cell r="G1112">
            <v>17</v>
          </cell>
          <cell r="H1112" t="str">
            <v>17cm</v>
          </cell>
          <cell r="I1112"/>
          <cell r="J1112">
            <v>0</v>
          </cell>
          <cell r="K1112">
            <v>0</v>
          </cell>
          <cell r="L1112">
            <v>13.8</v>
          </cell>
          <cell r="M1112">
            <v>-17.100000000000001</v>
          </cell>
          <cell r="N1112">
            <v>0</v>
          </cell>
          <cell r="O1112">
            <v>0</v>
          </cell>
        </row>
        <row r="1113">
          <cell r="C1113"/>
          <cell r="D1113"/>
          <cell r="E1113"/>
          <cell r="F1113"/>
          <cell r="G1113"/>
          <cell r="H1113"/>
          <cell r="I1113"/>
        </row>
        <row r="1114">
          <cell r="A1114" t="str">
            <v>FP-1929</v>
          </cell>
          <cell r="B1114" t="str">
            <v>PREMIUM</v>
          </cell>
          <cell r="C1114" t="str">
            <v>Homalomena 17</v>
          </cell>
          <cell r="D1114" t="str">
            <v>Uplift™ (Camouflage)</v>
          </cell>
          <cell r="E1114" t="str">
            <v>Available</v>
          </cell>
          <cell r="F1114" t="str">
            <v>Homalomena Uplift™ (Camouflage) - 17</v>
          </cell>
          <cell r="G1114">
            <v>17</v>
          </cell>
          <cell r="H1114" t="str">
            <v>17cm</v>
          </cell>
          <cell r="I1114" t="str">
            <v>PREMIUM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5">
          <cell r="A1115" t="str">
            <v>FP-1929</v>
          </cell>
          <cell r="B1115" t="str">
            <v>PREMIUM</v>
          </cell>
          <cell r="C1115" t="str">
            <v>Homalomena 17</v>
          </cell>
          <cell r="D1115" t="str">
            <v>Uplift™ (Camouflage)</v>
          </cell>
          <cell r="E1115" t="str">
            <v>Available</v>
          </cell>
          <cell r="F1115" t="str">
            <v>Homalomena Uplift™ (Camouflage) - 17</v>
          </cell>
          <cell r="G1115">
            <v>17</v>
          </cell>
          <cell r="H1115" t="str">
            <v>17cm</v>
          </cell>
          <cell r="I1115" t="str">
            <v>PREMIUM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</row>
        <row r="1116">
          <cell r="A1116" t="str">
            <v>FP-1929</v>
          </cell>
          <cell r="C1116"/>
          <cell r="D1116"/>
          <cell r="E1116"/>
          <cell r="F1116" t="str">
            <v>Homalomena Uplift™ (Camouflage) - 17 - Balance</v>
          </cell>
          <cell r="G1116">
            <v>17</v>
          </cell>
          <cell r="H1116" t="str">
            <v>17cm</v>
          </cell>
          <cell r="I1116"/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</row>
        <row r="1117">
          <cell r="B1117"/>
          <cell r="C1117"/>
          <cell r="D1117"/>
          <cell r="E1117"/>
          <cell r="F1117"/>
          <cell r="G1117"/>
          <cell r="H1117"/>
          <cell r="I1117"/>
        </row>
        <row r="1118">
          <cell r="A1118" t="str">
            <v>FP-260</v>
          </cell>
          <cell r="B1118" t="str">
            <v>PREMIUM</v>
          </cell>
          <cell r="C1118" t="str">
            <v>Monstera 17</v>
          </cell>
          <cell r="D1118" t="str">
            <v>Deliciosa</v>
          </cell>
          <cell r="E1118" t="str">
            <v>Available</v>
          </cell>
          <cell r="F1118" t="str">
            <v>Monstera Deliciosa - 17</v>
          </cell>
          <cell r="G1118">
            <v>17</v>
          </cell>
          <cell r="H1118" t="str">
            <v>17cm</v>
          </cell>
          <cell r="I1118" t="str">
            <v>PREMIUM</v>
          </cell>
          <cell r="J1118">
            <v>36.6</v>
          </cell>
          <cell r="K1118">
            <v>72.2</v>
          </cell>
          <cell r="L1118">
            <v>402.40000000000003</v>
          </cell>
          <cell r="M1118">
            <v>271.5</v>
          </cell>
          <cell r="N1118">
            <v>343.20000000000005</v>
          </cell>
          <cell r="O1118">
            <v>236.4</v>
          </cell>
        </row>
        <row r="1119">
          <cell r="A1119" t="str">
            <v>FP-260</v>
          </cell>
          <cell r="B1119" t="str">
            <v>PREMIUM</v>
          </cell>
          <cell r="C1119" t="str">
            <v>Monstera 17</v>
          </cell>
          <cell r="D1119" t="str">
            <v>Deliciosa</v>
          </cell>
          <cell r="E1119" t="str">
            <v>Available</v>
          </cell>
          <cell r="F1119" t="str">
            <v>Monstera Deliciosa - 17</v>
          </cell>
          <cell r="G1119">
            <v>17</v>
          </cell>
          <cell r="H1119" t="str">
            <v>17cm</v>
          </cell>
          <cell r="I1119" t="str">
            <v>PREMIUM</v>
          </cell>
          <cell r="J1119">
            <v>12</v>
          </cell>
          <cell r="K1119">
            <v>24</v>
          </cell>
          <cell r="L1119">
            <v>3</v>
          </cell>
          <cell r="M1119">
            <v>0</v>
          </cell>
          <cell r="N1119">
            <v>3</v>
          </cell>
          <cell r="O1119">
            <v>0</v>
          </cell>
        </row>
        <row r="1120">
          <cell r="A1120" t="str">
            <v>FP-260</v>
          </cell>
          <cell r="C1120"/>
          <cell r="D1120"/>
          <cell r="E1120"/>
          <cell r="F1120" t="str">
            <v>Monstera Deliciosa - 17 - Balance</v>
          </cell>
          <cell r="G1120">
            <v>17</v>
          </cell>
          <cell r="H1120" t="str">
            <v>17cm</v>
          </cell>
          <cell r="I1120"/>
          <cell r="J1120">
            <v>24.6</v>
          </cell>
          <cell r="K1120">
            <v>48.2</v>
          </cell>
          <cell r="L1120">
            <v>399.40000000000003</v>
          </cell>
          <cell r="M1120">
            <v>271.5</v>
          </cell>
          <cell r="N1120">
            <v>340.20000000000005</v>
          </cell>
          <cell r="O1120">
            <v>236.4</v>
          </cell>
        </row>
        <row r="1121">
          <cell r="C1121"/>
          <cell r="D1121"/>
          <cell r="E1121"/>
          <cell r="F1121"/>
          <cell r="G1121"/>
          <cell r="H1121"/>
          <cell r="I1121"/>
        </row>
        <row r="1122">
          <cell r="A1122" t="str">
            <v>FP-497</v>
          </cell>
          <cell r="B1122" t="str">
            <v>BOUTIQUE</v>
          </cell>
          <cell r="C1122" t="str">
            <v>Monstera 17</v>
          </cell>
          <cell r="D1122" t="str">
            <v xml:space="preserve">Spotsylvania™ (Thai Constellation) </v>
          </cell>
          <cell r="E1122" t="str">
            <v>Available</v>
          </cell>
          <cell r="F1122" t="str">
            <v>Monstera Spotsylvania™ (Thai Constellation) - 17</v>
          </cell>
          <cell r="G1122">
            <v>17</v>
          </cell>
          <cell r="H1122" t="str">
            <v>17cm</v>
          </cell>
          <cell r="I1122" t="str">
            <v>BOUTIQUE</v>
          </cell>
          <cell r="J1122">
            <v>388</v>
          </cell>
          <cell r="K1122">
            <v>400.20000000000005</v>
          </cell>
          <cell r="L1122">
            <v>937.1</v>
          </cell>
          <cell r="M1122">
            <v>1219.6000000000001</v>
          </cell>
          <cell r="N1122">
            <v>678.1</v>
          </cell>
          <cell r="O1122">
            <v>469.1</v>
          </cell>
        </row>
        <row r="1123">
          <cell r="A1123" t="str">
            <v>FP-497</v>
          </cell>
          <cell r="B1123" t="str">
            <v>BOUTIQUE</v>
          </cell>
          <cell r="C1123" t="str">
            <v>Monstera 17</v>
          </cell>
          <cell r="D1123" t="str">
            <v xml:space="preserve">Spotsylvania™ (Thai Constellation) </v>
          </cell>
          <cell r="E1123" t="str">
            <v>Available</v>
          </cell>
          <cell r="F1123" t="str">
            <v>Monstera Spotsylvania™ (Thai Constellation) - 17</v>
          </cell>
          <cell r="G1123">
            <v>17</v>
          </cell>
          <cell r="H1123" t="str">
            <v>17cm</v>
          </cell>
          <cell r="I1123" t="str">
            <v>BOUTIQUE</v>
          </cell>
          <cell r="J1123">
            <v>18</v>
          </cell>
          <cell r="K1123">
            <v>21</v>
          </cell>
          <cell r="L1123">
            <v>0</v>
          </cell>
          <cell r="M1123">
            <v>0</v>
          </cell>
          <cell r="N1123">
            <v>25</v>
          </cell>
          <cell r="O1123">
            <v>0</v>
          </cell>
        </row>
        <row r="1124">
          <cell r="A1124" t="str">
            <v>FP-497</v>
          </cell>
          <cell r="F1124" t="str">
            <v>Monstera Spotsylvania™ (Thai Constellation) - 17 - Balance</v>
          </cell>
          <cell r="G1124">
            <v>17</v>
          </cell>
          <cell r="H1124" t="str">
            <v>17cm</v>
          </cell>
          <cell r="I1124"/>
          <cell r="J1124">
            <v>370</v>
          </cell>
          <cell r="K1124">
            <v>379.20000000000005</v>
          </cell>
          <cell r="L1124">
            <v>937.1</v>
          </cell>
          <cell r="M1124">
            <v>1219.6000000000001</v>
          </cell>
          <cell r="N1124">
            <v>653.1</v>
          </cell>
          <cell r="O1124">
            <v>469.1</v>
          </cell>
        </row>
        <row r="1125">
          <cell r="H1125"/>
          <cell r="I1125"/>
        </row>
        <row r="1126">
          <cell r="A1126" t="str">
            <v>FP-1545</v>
          </cell>
          <cell r="B1126" t="str">
            <v>BOUTIQUE</v>
          </cell>
          <cell r="C1126" t="str">
            <v>Philodendron 17</v>
          </cell>
          <cell r="D1126" t="str">
            <v>Atabapoense</v>
          </cell>
          <cell r="E1126" t="str">
            <v>Available</v>
          </cell>
          <cell r="F1126" t="str">
            <v>Philodendron Atabapoense - 17</v>
          </cell>
          <cell r="G1126">
            <v>17</v>
          </cell>
          <cell r="H1126" t="str">
            <v>17cm</v>
          </cell>
          <cell r="I1126" t="str">
            <v>BOUTIQUE</v>
          </cell>
          <cell r="J1126">
            <v>2.4000000000000004</v>
          </cell>
          <cell r="K1126">
            <v>1.3</v>
          </cell>
          <cell r="L1126">
            <v>18.3</v>
          </cell>
          <cell r="M1126">
            <v>3</v>
          </cell>
          <cell r="N1126">
            <v>20</v>
          </cell>
          <cell r="O1126">
            <v>10</v>
          </cell>
        </row>
        <row r="1127">
          <cell r="A1127" t="str">
            <v>FP-1545</v>
          </cell>
          <cell r="B1127" t="str">
            <v>BOUTIQUE</v>
          </cell>
          <cell r="C1127" t="str">
            <v>Philodendron 17</v>
          </cell>
          <cell r="D1127" t="str">
            <v>Atabapoense</v>
          </cell>
          <cell r="E1127" t="str">
            <v>Available</v>
          </cell>
          <cell r="F1127" t="str">
            <v>Philodendron Atabapoense - 17</v>
          </cell>
          <cell r="G1127">
            <v>17</v>
          </cell>
          <cell r="H1127" t="str">
            <v>17cm</v>
          </cell>
          <cell r="I1127" t="str">
            <v>BOUTIQUE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</row>
        <row r="1128">
          <cell r="A1128" t="str">
            <v>FP-1545</v>
          </cell>
          <cell r="C1128"/>
          <cell r="D1128"/>
          <cell r="E1128"/>
          <cell r="F1128" t="str">
            <v>Philodendron Atabapoense - 17 - Balance</v>
          </cell>
          <cell r="G1128">
            <v>17</v>
          </cell>
          <cell r="H1128" t="str">
            <v>17cm</v>
          </cell>
          <cell r="I1128"/>
          <cell r="J1128">
            <v>2.4000000000000004</v>
          </cell>
          <cell r="K1128">
            <v>1.3</v>
          </cell>
          <cell r="L1128">
            <v>18.3</v>
          </cell>
          <cell r="M1128">
            <v>3</v>
          </cell>
          <cell r="N1128">
            <v>20</v>
          </cell>
          <cell r="O1128">
            <v>10</v>
          </cell>
        </row>
        <row r="1129">
          <cell r="C1129"/>
          <cell r="D1129"/>
          <cell r="E1129"/>
          <cell r="F1129"/>
          <cell r="G1129"/>
          <cell r="H1129"/>
          <cell r="I1129"/>
        </row>
        <row r="1130">
          <cell r="A1130" t="str">
            <v>FP-276</v>
          </cell>
          <cell r="B1130" t="str">
            <v>PREMIUM</v>
          </cell>
          <cell r="C1130" t="str">
            <v>Philodendron 17</v>
          </cell>
          <cell r="D1130" t="str">
            <v>Birkin</v>
          </cell>
          <cell r="E1130" t="str">
            <v>Available</v>
          </cell>
          <cell r="F1130" t="str">
            <v>Philodendron Birkin - 17</v>
          </cell>
          <cell r="G1130">
            <v>17</v>
          </cell>
          <cell r="H1130" t="str">
            <v>17cm</v>
          </cell>
          <cell r="I1130" t="str">
            <v>PREMIUM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</row>
        <row r="1131">
          <cell r="A1131" t="str">
            <v>FP-276</v>
          </cell>
          <cell r="B1131" t="str">
            <v>PREMIUM</v>
          </cell>
          <cell r="C1131" t="str">
            <v>Philodendron 17</v>
          </cell>
          <cell r="D1131" t="str">
            <v>Birkin</v>
          </cell>
          <cell r="E1131" t="str">
            <v>Available</v>
          </cell>
          <cell r="F1131" t="str">
            <v>Philodendron Birkin - 17</v>
          </cell>
          <cell r="G1131">
            <v>17</v>
          </cell>
          <cell r="H1131" t="str">
            <v>17cm</v>
          </cell>
          <cell r="I1131" t="str">
            <v>PREMIUM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</row>
        <row r="1132">
          <cell r="A1132" t="str">
            <v>FP-276</v>
          </cell>
          <cell r="C1132"/>
          <cell r="D1132"/>
          <cell r="E1132"/>
          <cell r="F1132" t="str">
            <v>Philodendron Birkin - 17 - Balance</v>
          </cell>
          <cell r="G1132">
            <v>17</v>
          </cell>
          <cell r="H1132" t="str">
            <v>17cm</v>
          </cell>
          <cell r="I1132"/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</row>
        <row r="1133">
          <cell r="C1133"/>
          <cell r="D1133"/>
          <cell r="E1133"/>
          <cell r="F1133"/>
          <cell r="G1133"/>
          <cell r="H1133"/>
          <cell r="I1133"/>
        </row>
        <row r="1134">
          <cell r="A1134" t="str">
            <v>FP-807</v>
          </cell>
          <cell r="B1134" t="str">
            <v>PREMIUM</v>
          </cell>
          <cell r="C1134" t="str">
            <v>Philodendron 17</v>
          </cell>
          <cell r="D1134" t="str">
            <v>Bronze</v>
          </cell>
          <cell r="E1134" t="str">
            <v>Available</v>
          </cell>
          <cell r="F1134" t="str">
            <v>Philodendron Bronze - 17</v>
          </cell>
          <cell r="G1134">
            <v>17</v>
          </cell>
          <cell r="H1134" t="str">
            <v>17cm</v>
          </cell>
          <cell r="I1134" t="str">
            <v>PREMIUM</v>
          </cell>
          <cell r="J1134">
            <v>2.9000000000000004</v>
          </cell>
          <cell r="K1134">
            <v>2</v>
          </cell>
          <cell r="L1134">
            <v>0.2</v>
          </cell>
          <cell r="M1134">
            <v>0</v>
          </cell>
          <cell r="N1134">
            <v>0</v>
          </cell>
          <cell r="O1134">
            <v>0</v>
          </cell>
        </row>
        <row r="1135">
          <cell r="A1135" t="str">
            <v>FP-807</v>
          </cell>
          <cell r="B1135" t="str">
            <v>PREMIUM</v>
          </cell>
          <cell r="C1135" t="str">
            <v>Philodendron 17</v>
          </cell>
          <cell r="D1135" t="str">
            <v>Bronze</v>
          </cell>
          <cell r="E1135" t="str">
            <v>Available</v>
          </cell>
          <cell r="F1135" t="str">
            <v>Philodendron Bronze - 17</v>
          </cell>
          <cell r="G1135">
            <v>17</v>
          </cell>
          <cell r="H1135" t="str">
            <v>17cm</v>
          </cell>
          <cell r="I1135" t="str">
            <v>PREMIUM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</row>
        <row r="1136">
          <cell r="A1136" t="str">
            <v>FP-807</v>
          </cell>
          <cell r="C1136"/>
          <cell r="D1136"/>
          <cell r="E1136"/>
          <cell r="F1136" t="str">
            <v>Philodendron Bronze - 17 - Balance</v>
          </cell>
          <cell r="G1136">
            <v>17</v>
          </cell>
          <cell r="H1136" t="str">
            <v>17cm</v>
          </cell>
          <cell r="I1136"/>
          <cell r="J1136">
            <v>2.9000000000000004</v>
          </cell>
          <cell r="K1136">
            <v>2</v>
          </cell>
          <cell r="L1136">
            <v>0.2</v>
          </cell>
          <cell r="M1136">
            <v>0</v>
          </cell>
          <cell r="N1136">
            <v>0</v>
          </cell>
          <cell r="O1136">
            <v>0</v>
          </cell>
        </row>
        <row r="1137">
          <cell r="C1137"/>
          <cell r="D1137"/>
          <cell r="E1137"/>
          <cell r="F1137"/>
          <cell r="G1137"/>
          <cell r="H1137"/>
          <cell r="I1137"/>
        </row>
        <row r="1138">
          <cell r="A1138" t="str">
            <v>FP-560</v>
          </cell>
          <cell r="B1138" t="str">
            <v>PREMIUM</v>
          </cell>
          <cell r="C1138" t="str">
            <v>Philodendron 17</v>
          </cell>
          <cell r="D1138" t="str">
            <v>Double-edged Sword™ (Golden Ring of Fire/Rambo)</v>
          </cell>
          <cell r="E1138" t="str">
            <v>Available</v>
          </cell>
          <cell r="F1138" t="str">
            <v>Philodendron Double-edged Sword™ (Golden Ring of Fire/Rambo) - 17</v>
          </cell>
          <cell r="G1138">
            <v>17</v>
          </cell>
          <cell r="H1138" t="str">
            <v>17cm</v>
          </cell>
          <cell r="I1138" t="str">
            <v>PREMIUM</v>
          </cell>
          <cell r="J1138">
            <v>3.3000000000000003</v>
          </cell>
          <cell r="K1138">
            <v>3.3000000000000003</v>
          </cell>
          <cell r="L1138">
            <v>127.9</v>
          </cell>
          <cell r="M1138">
            <v>14.700000000000001</v>
          </cell>
          <cell r="N1138">
            <v>52.2</v>
          </cell>
          <cell r="O1138">
            <v>135.4</v>
          </cell>
        </row>
        <row r="1139">
          <cell r="A1139" t="str">
            <v>FP-560</v>
          </cell>
          <cell r="B1139" t="str">
            <v>PREMIUM</v>
          </cell>
          <cell r="C1139" t="str">
            <v>Philodendron 17</v>
          </cell>
          <cell r="D1139" t="str">
            <v>Double-edged Sword™ (Golden Ring of Fire/Rambo)</v>
          </cell>
          <cell r="E1139" t="str">
            <v>Available</v>
          </cell>
          <cell r="F1139" t="str">
            <v>Philodendron Double-edged Sword™ (Golden Ring of Fire/Rambo) - 17</v>
          </cell>
          <cell r="G1139">
            <v>17</v>
          </cell>
          <cell r="H1139" t="str">
            <v>17cm</v>
          </cell>
          <cell r="I1139" t="str">
            <v>PREMIUM</v>
          </cell>
          <cell r="J1139">
            <v>0</v>
          </cell>
          <cell r="K1139">
            <v>0</v>
          </cell>
          <cell r="L1139">
            <v>6</v>
          </cell>
          <cell r="M1139">
            <v>0</v>
          </cell>
          <cell r="N1139">
            <v>15</v>
          </cell>
          <cell r="O1139">
            <v>0</v>
          </cell>
        </row>
        <row r="1140">
          <cell r="A1140" t="str">
            <v>FP-560</v>
          </cell>
          <cell r="C1140"/>
          <cell r="D1140"/>
          <cell r="E1140"/>
          <cell r="F1140" t="str">
            <v>Philodendron Double-edged Sword™ (Golden Ring of Fire/Rambo) - 17 - Balance</v>
          </cell>
          <cell r="G1140">
            <v>17</v>
          </cell>
          <cell r="H1140" t="str">
            <v>17cm</v>
          </cell>
          <cell r="I1140"/>
          <cell r="J1140">
            <v>3.3000000000000003</v>
          </cell>
          <cell r="K1140">
            <v>3.3000000000000003</v>
          </cell>
          <cell r="L1140">
            <v>121.9</v>
          </cell>
          <cell r="M1140">
            <v>14.700000000000001</v>
          </cell>
          <cell r="N1140">
            <v>37.200000000000003</v>
          </cell>
          <cell r="O1140">
            <v>135.4</v>
          </cell>
        </row>
        <row r="1141">
          <cell r="A1141"/>
          <cell r="B1141"/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</row>
        <row r="1142">
          <cell r="A1142" t="str">
            <v>FP-670</v>
          </cell>
          <cell r="B1142" t="str">
            <v>PREMIUM</v>
          </cell>
          <cell r="C1142" t="str">
            <v>Philodendron 17</v>
          </cell>
          <cell r="D1142" t="str">
            <v>Electric Eel™ (Joepii)</v>
          </cell>
          <cell r="E1142" t="str">
            <v>Available</v>
          </cell>
          <cell r="F1142" t="str">
            <v>Philodendron Electric Eel™ (Joepii) - 17</v>
          </cell>
          <cell r="G1142">
            <v>17</v>
          </cell>
          <cell r="H1142" t="str">
            <v>17cm</v>
          </cell>
          <cell r="I1142" t="str">
            <v>PREMIUM</v>
          </cell>
          <cell r="J1142">
            <v>22</v>
          </cell>
          <cell r="K1142">
            <v>15.3</v>
          </cell>
          <cell r="L1142">
            <v>14</v>
          </cell>
          <cell r="M1142">
            <v>-15.5</v>
          </cell>
          <cell r="N1142">
            <v>2.8000000000000003</v>
          </cell>
          <cell r="O1142">
            <v>10</v>
          </cell>
        </row>
        <row r="1143">
          <cell r="A1143" t="str">
            <v>FP-670</v>
          </cell>
          <cell r="B1143" t="str">
            <v>PREMIUM</v>
          </cell>
          <cell r="C1143" t="str">
            <v>Philodendron 17</v>
          </cell>
          <cell r="D1143" t="str">
            <v>Electric Eel™ (Joepii)</v>
          </cell>
          <cell r="E1143" t="str">
            <v>Available</v>
          </cell>
          <cell r="F1143" t="str">
            <v>Philodendron Electric Eel™ (Joepii) - 17</v>
          </cell>
          <cell r="G1143">
            <v>17</v>
          </cell>
          <cell r="H1143" t="str">
            <v>17cm</v>
          </cell>
          <cell r="I1143" t="str">
            <v>PREMIUM</v>
          </cell>
          <cell r="J1143">
            <v>9</v>
          </cell>
          <cell r="K1143">
            <v>10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</row>
        <row r="1144">
          <cell r="A1144" t="str">
            <v>FP-670</v>
          </cell>
          <cell r="B1144"/>
          <cell r="C1144"/>
          <cell r="D1144"/>
          <cell r="E1144"/>
          <cell r="F1144" t="str">
            <v>Philodendron Electric Eel™ (Joepii) - 17 - Balance</v>
          </cell>
          <cell r="G1144">
            <v>17</v>
          </cell>
          <cell r="H1144" t="str">
            <v>17cm</v>
          </cell>
          <cell r="I1144"/>
          <cell r="J1144">
            <v>13</v>
          </cell>
          <cell r="K1144">
            <v>5.3000000000000007</v>
          </cell>
          <cell r="L1144">
            <v>14</v>
          </cell>
          <cell r="M1144">
            <v>-15.5</v>
          </cell>
          <cell r="N1144">
            <v>2.8000000000000003</v>
          </cell>
          <cell r="O1144">
            <v>10</v>
          </cell>
        </row>
        <row r="1145">
          <cell r="C1145"/>
          <cell r="D1145"/>
          <cell r="E1145"/>
          <cell r="F1145"/>
          <cell r="G1145"/>
          <cell r="H1145"/>
          <cell r="I1145"/>
        </row>
        <row r="1146">
          <cell r="A1146" t="str">
            <v>FP-2851</v>
          </cell>
          <cell r="B1146" t="str">
            <v>Premium</v>
          </cell>
          <cell r="C1146" t="str">
            <v>Philodendron 17</v>
          </cell>
          <cell r="D1146" t="str">
            <v>Electric Eel™ (joepii) on Climb-itt™ pole</v>
          </cell>
          <cell r="E1146" t="str">
            <v>Available</v>
          </cell>
          <cell r="F1146" t="str">
            <v>Philodendron Electric Eel™ (joepii) on Climb-itt™ pole - 17</v>
          </cell>
          <cell r="G1146">
            <v>17</v>
          </cell>
          <cell r="H1146" t="str">
            <v>17cm</v>
          </cell>
          <cell r="I1146" t="str">
            <v>Premium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</row>
        <row r="1147">
          <cell r="A1147" t="str">
            <v>FP-2851</v>
          </cell>
          <cell r="B1147" t="str">
            <v>Premium</v>
          </cell>
          <cell r="C1147" t="str">
            <v>Philodendron 17</v>
          </cell>
          <cell r="D1147" t="str">
            <v>Electric Eel™ (joepii) on Climb-itt™ pole</v>
          </cell>
          <cell r="E1147" t="str">
            <v>Available</v>
          </cell>
          <cell r="F1147" t="str">
            <v>Philodendron Electric Eel™ (joepii) on Climb-itt™ pole - 17</v>
          </cell>
          <cell r="G1147">
            <v>17</v>
          </cell>
          <cell r="H1147" t="str">
            <v>17cm</v>
          </cell>
          <cell r="I1147" t="str">
            <v>Premium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</row>
        <row r="1148">
          <cell r="A1148" t="str">
            <v>FP-2851</v>
          </cell>
          <cell r="B1148"/>
          <cell r="C1148"/>
          <cell r="D1148"/>
          <cell r="E1148"/>
          <cell r="F1148" t="str">
            <v>Philodendron Electric Eel™ (joepii) on Climb-itt™ pole - 17 - Balance</v>
          </cell>
          <cell r="G1148">
            <v>17</v>
          </cell>
          <cell r="H1148" t="str">
            <v>17cm</v>
          </cell>
          <cell r="I1148"/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</row>
        <row r="1149">
          <cell r="C1149"/>
          <cell r="D1149"/>
          <cell r="E1149"/>
          <cell r="F1149"/>
          <cell r="G1149"/>
          <cell r="H1149"/>
          <cell r="I1149"/>
        </row>
        <row r="1150">
          <cell r="A1150" t="str">
            <v>FP-455</v>
          </cell>
          <cell r="B1150" t="str">
            <v>PREMIUM</v>
          </cell>
          <cell r="C1150" t="str">
            <v>Philodendron 17</v>
          </cell>
          <cell r="D1150" t="str">
            <v>Emerald Ripcurl™ (Squamiferum)</v>
          </cell>
          <cell r="E1150" t="str">
            <v>Available</v>
          </cell>
          <cell r="F1150" t="str">
            <v>Philodendron Emerald Ripcurl™ (Squamiferum) - 17</v>
          </cell>
          <cell r="G1150">
            <v>17</v>
          </cell>
          <cell r="H1150" t="str">
            <v>17cm</v>
          </cell>
          <cell r="I1150" t="str">
            <v>PREMIUM</v>
          </cell>
          <cell r="J1150">
            <v>1.9000000000000001</v>
          </cell>
          <cell r="K1150">
            <v>-1.7000000000000002</v>
          </cell>
          <cell r="L1150">
            <v>10</v>
          </cell>
          <cell r="M1150">
            <v>15</v>
          </cell>
          <cell r="N1150">
            <v>20</v>
          </cell>
          <cell r="O1150">
            <v>30.5</v>
          </cell>
        </row>
        <row r="1151">
          <cell r="A1151" t="str">
            <v>FP-455</v>
          </cell>
          <cell r="B1151" t="str">
            <v>PREMIUM</v>
          </cell>
          <cell r="C1151" t="str">
            <v>Philodendron 17</v>
          </cell>
          <cell r="D1151" t="str">
            <v>Emerald Ripcurl™ (Squamiferum)</v>
          </cell>
          <cell r="E1151" t="str">
            <v>Available</v>
          </cell>
          <cell r="F1151" t="str">
            <v>Philodendron Emerald Ripcurl™ (Squamiferum) - 17</v>
          </cell>
          <cell r="G1151">
            <v>17</v>
          </cell>
          <cell r="H1151" t="str">
            <v>17cm</v>
          </cell>
          <cell r="I1151" t="str">
            <v>PREMIUM</v>
          </cell>
          <cell r="J1151">
            <v>0</v>
          </cell>
          <cell r="K1151">
            <v>0</v>
          </cell>
          <cell r="L1151">
            <v>0</v>
          </cell>
          <cell r="M1151">
            <v>6</v>
          </cell>
          <cell r="N1151">
            <v>20</v>
          </cell>
          <cell r="O1151">
            <v>0</v>
          </cell>
        </row>
        <row r="1152">
          <cell r="A1152" t="str">
            <v>FP-455</v>
          </cell>
          <cell r="C1152"/>
          <cell r="D1152"/>
          <cell r="E1152"/>
          <cell r="F1152" t="str">
            <v>Philodendron Emerald Ripcurl™ (Squamiferum) - 17 - Balance</v>
          </cell>
          <cell r="G1152">
            <v>17</v>
          </cell>
          <cell r="H1152" t="str">
            <v>17cm</v>
          </cell>
          <cell r="I1152"/>
          <cell r="J1152">
            <v>1.9000000000000001</v>
          </cell>
          <cell r="K1152">
            <v>-1.7000000000000002</v>
          </cell>
          <cell r="L1152">
            <v>10</v>
          </cell>
          <cell r="M1152">
            <v>9</v>
          </cell>
          <cell r="N1152">
            <v>0</v>
          </cell>
          <cell r="O1152">
            <v>30.5</v>
          </cell>
        </row>
        <row r="1153">
          <cell r="A1153"/>
          <cell r="B1153"/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</row>
        <row r="1154">
          <cell r="A1154" t="str">
            <v>FP-289</v>
          </cell>
          <cell r="B1154" t="str">
            <v>PREMIUM</v>
          </cell>
          <cell r="C1154" t="str">
            <v>Philodendron 17</v>
          </cell>
          <cell r="D1154" t="str">
            <v>Florida Green</v>
          </cell>
          <cell r="E1154" t="str">
            <v>Available</v>
          </cell>
          <cell r="F1154" t="str">
            <v>Philodendron Florida Green - 17</v>
          </cell>
          <cell r="G1154">
            <v>17</v>
          </cell>
          <cell r="H1154" t="str">
            <v>17cm</v>
          </cell>
          <cell r="I1154" t="str">
            <v>PREMIUM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</row>
        <row r="1155">
          <cell r="A1155" t="str">
            <v>FP-289</v>
          </cell>
          <cell r="B1155" t="str">
            <v>PREMIUM</v>
          </cell>
          <cell r="C1155" t="str">
            <v>Philodendron 17</v>
          </cell>
          <cell r="D1155" t="str">
            <v>Florida Green</v>
          </cell>
          <cell r="E1155" t="str">
            <v>Available</v>
          </cell>
          <cell r="F1155" t="str">
            <v>Philodendron Florida Green - 17</v>
          </cell>
          <cell r="G1155">
            <v>17</v>
          </cell>
          <cell r="H1155" t="str">
            <v>17cm</v>
          </cell>
          <cell r="I1155" t="str">
            <v>PREMIUM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</row>
        <row r="1156">
          <cell r="A1156" t="str">
            <v>FP-289</v>
          </cell>
          <cell r="C1156"/>
          <cell r="D1156"/>
          <cell r="E1156"/>
          <cell r="F1156" t="str">
            <v>Philodendron Florida Green - 17 - Balance</v>
          </cell>
          <cell r="G1156">
            <v>17</v>
          </cell>
          <cell r="H1156" t="str">
            <v>17cm</v>
          </cell>
          <cell r="I1156"/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</row>
        <row r="1157">
          <cell r="C1157"/>
          <cell r="D1157"/>
          <cell r="E1157"/>
          <cell r="F1157"/>
          <cell r="G1157"/>
          <cell r="H1157"/>
          <cell r="I1157"/>
        </row>
        <row r="1158">
          <cell r="A1158" t="str">
            <v>FP-316</v>
          </cell>
          <cell r="B1158" t="str">
            <v>PREMIUM</v>
          </cell>
          <cell r="C1158" t="str">
            <v>Philodendron 17</v>
          </cell>
          <cell r="D1158" t="str">
            <v>Fozzie™ (Fuzzy Petiole) on Climb-itt™ Pole</v>
          </cell>
          <cell r="E1158" t="str">
            <v>Available</v>
          </cell>
          <cell r="F1158" t="str">
            <v>Philodendron Fozzie™ (Fuzzy Petiole) on Climb-itt™ Pole - 17</v>
          </cell>
          <cell r="G1158">
            <v>17</v>
          </cell>
          <cell r="H1158" t="str">
            <v>17cm Climb-itt™</v>
          </cell>
          <cell r="I1158" t="str">
            <v>PREMIUM</v>
          </cell>
          <cell r="J1158">
            <v>0</v>
          </cell>
          <cell r="K1158">
            <v>0</v>
          </cell>
          <cell r="L1158">
            <v>-0.30000000000000004</v>
          </cell>
          <cell r="M1158">
            <v>0</v>
          </cell>
          <cell r="N1158">
            <v>0</v>
          </cell>
          <cell r="O1158">
            <v>0</v>
          </cell>
        </row>
        <row r="1159">
          <cell r="A1159" t="str">
            <v>FP-316</v>
          </cell>
          <cell r="B1159" t="str">
            <v>PREMIUM</v>
          </cell>
          <cell r="C1159" t="str">
            <v>Philodendron 17</v>
          </cell>
          <cell r="D1159" t="str">
            <v>Fozzie™ (Fuzzy Petiole) on Climb-itt™ Pole</v>
          </cell>
          <cell r="E1159" t="str">
            <v>Available</v>
          </cell>
          <cell r="F1159" t="str">
            <v>Philodendron Fozzie™ (Fuzzy Petiole) on Climb-itt™ Pole - 17</v>
          </cell>
          <cell r="G1159">
            <v>17</v>
          </cell>
          <cell r="H1159" t="str">
            <v>17cm Climb-itt™</v>
          </cell>
          <cell r="I1159" t="str">
            <v>PREMIUM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</row>
        <row r="1160">
          <cell r="A1160" t="str">
            <v>FP-316</v>
          </cell>
          <cell r="C1160"/>
          <cell r="D1160"/>
          <cell r="E1160"/>
          <cell r="F1160" t="str">
            <v>Philodendron Fozzie™ (Fuzzy Petiole) on Climb-itt™ Pole - 17 - Balance</v>
          </cell>
          <cell r="G1160">
            <v>17</v>
          </cell>
          <cell r="H1160" t="str">
            <v>17cm Climb-itt™</v>
          </cell>
          <cell r="I1160"/>
          <cell r="J1160">
            <v>0</v>
          </cell>
          <cell r="K1160">
            <v>0</v>
          </cell>
          <cell r="L1160">
            <v>-0.30000000000000004</v>
          </cell>
          <cell r="M1160">
            <v>0</v>
          </cell>
          <cell r="N1160">
            <v>0</v>
          </cell>
          <cell r="O1160">
            <v>0</v>
          </cell>
        </row>
        <row r="1161">
          <cell r="C1161"/>
          <cell r="D1161"/>
          <cell r="E1161"/>
          <cell r="F1161"/>
          <cell r="G1161"/>
          <cell r="H1161"/>
          <cell r="I1161"/>
        </row>
        <row r="1162">
          <cell r="A1162" t="str">
            <v>FP-290</v>
          </cell>
          <cell r="B1162" t="str">
            <v>PREMIUM</v>
          </cell>
          <cell r="C1162" t="str">
            <v>Philodendron 17</v>
          </cell>
          <cell r="D1162" t="str">
            <v>Gloriosum</v>
          </cell>
          <cell r="E1162" t="str">
            <v>Available</v>
          </cell>
          <cell r="F1162" t="str">
            <v>Philodendron Gloriosum - 17</v>
          </cell>
          <cell r="G1162">
            <v>17</v>
          </cell>
          <cell r="H1162" t="str">
            <v>17cm</v>
          </cell>
          <cell r="I1162" t="str">
            <v>PREMIUM</v>
          </cell>
          <cell r="J1162">
            <v>47.1</v>
          </cell>
          <cell r="K1162">
            <v>-0.2</v>
          </cell>
          <cell r="L1162">
            <v>15.3</v>
          </cell>
          <cell r="M1162">
            <v>26.400000000000002</v>
          </cell>
          <cell r="N1162">
            <v>43.400000000000006</v>
          </cell>
          <cell r="O1162">
            <v>71.100000000000009</v>
          </cell>
        </row>
        <row r="1163">
          <cell r="A1163" t="str">
            <v>FP-290</v>
          </cell>
          <cell r="B1163" t="str">
            <v>PREMIUM</v>
          </cell>
          <cell r="C1163" t="str">
            <v>Philodendron 17</v>
          </cell>
          <cell r="D1163" t="str">
            <v>Gloriosum</v>
          </cell>
          <cell r="E1163" t="str">
            <v>Available</v>
          </cell>
          <cell r="F1163" t="str">
            <v>Philodendron Gloriosum - 17</v>
          </cell>
          <cell r="G1163">
            <v>17</v>
          </cell>
          <cell r="H1163" t="str">
            <v>17cm</v>
          </cell>
          <cell r="I1163" t="str">
            <v>PREMIUM</v>
          </cell>
          <cell r="J1163">
            <v>6</v>
          </cell>
          <cell r="K1163">
            <v>0</v>
          </cell>
          <cell r="L1163">
            <v>6</v>
          </cell>
          <cell r="M1163">
            <v>6</v>
          </cell>
          <cell r="N1163">
            <v>42</v>
          </cell>
          <cell r="O1163">
            <v>0</v>
          </cell>
        </row>
        <row r="1164">
          <cell r="A1164" t="str">
            <v>FP-290</v>
          </cell>
          <cell r="B1164"/>
          <cell r="C1164"/>
          <cell r="D1164"/>
          <cell r="E1164"/>
          <cell r="F1164" t="str">
            <v>Philodendron Gloriosum - 17 - Balance</v>
          </cell>
          <cell r="G1164">
            <v>17</v>
          </cell>
          <cell r="H1164" t="str">
            <v>17cm</v>
          </cell>
          <cell r="I1164"/>
          <cell r="J1164">
            <v>41.1</v>
          </cell>
          <cell r="K1164">
            <v>-0.2</v>
          </cell>
          <cell r="L1164">
            <v>9.3000000000000007</v>
          </cell>
          <cell r="M1164">
            <v>20.400000000000002</v>
          </cell>
          <cell r="N1164">
            <v>1.4000000000000057</v>
          </cell>
          <cell r="O1164">
            <v>71.100000000000009</v>
          </cell>
        </row>
        <row r="1165">
          <cell r="A1165"/>
          <cell r="B1165"/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</row>
        <row r="1166">
          <cell r="A1166" t="str">
            <v>FP-450</v>
          </cell>
          <cell r="B1166" t="str">
            <v>PREMIUM</v>
          </cell>
          <cell r="C1166" t="str">
            <v>Philodendron 17</v>
          </cell>
          <cell r="D1166" t="str">
            <v>Golden Girl™ (Golden Ring of Fire)</v>
          </cell>
          <cell r="E1166" t="str">
            <v>Available</v>
          </cell>
          <cell r="F1166" t="str">
            <v>Philodendron Golden Girl™ (Golden Ring of Fire) - 17</v>
          </cell>
          <cell r="G1166">
            <v>17</v>
          </cell>
          <cell r="H1166" t="str">
            <v>17cm</v>
          </cell>
          <cell r="I1166" t="str">
            <v>PREMIUM</v>
          </cell>
          <cell r="J1166">
            <v>0</v>
          </cell>
          <cell r="K1166">
            <v>0</v>
          </cell>
          <cell r="L1166">
            <v>0</v>
          </cell>
          <cell r="M1166">
            <v>1</v>
          </cell>
          <cell r="N1166">
            <v>0</v>
          </cell>
          <cell r="O1166">
            <v>0</v>
          </cell>
        </row>
        <row r="1167">
          <cell r="A1167" t="str">
            <v>FP-450</v>
          </cell>
          <cell r="B1167" t="str">
            <v>PREMIUM</v>
          </cell>
          <cell r="C1167" t="str">
            <v>Philodendron 17</v>
          </cell>
          <cell r="D1167" t="str">
            <v>Golden Girl™ (Golden Ring of Fire)</v>
          </cell>
          <cell r="E1167" t="str">
            <v>Available</v>
          </cell>
          <cell r="F1167" t="str">
            <v>Philodendron Golden Girl™ (Golden Ring of Fire) - 17</v>
          </cell>
          <cell r="G1167">
            <v>17</v>
          </cell>
          <cell r="H1167" t="str">
            <v>17cm</v>
          </cell>
          <cell r="I1167" t="str">
            <v>PREMIUM</v>
          </cell>
          <cell r="J1167">
            <v>0</v>
          </cell>
          <cell r="K1167">
            <v>24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</row>
        <row r="1168">
          <cell r="A1168" t="str">
            <v>FP-450</v>
          </cell>
          <cell r="B1168"/>
          <cell r="C1168"/>
          <cell r="F1168" t="str">
            <v>Philodendron Golden Girl™ (Golden Ring of Fire) - 17 - Balance</v>
          </cell>
          <cell r="G1168">
            <v>17</v>
          </cell>
          <cell r="H1168" t="str">
            <v>17cm</v>
          </cell>
          <cell r="I1168"/>
          <cell r="J1168">
            <v>0</v>
          </cell>
          <cell r="K1168">
            <v>-24</v>
          </cell>
          <cell r="L1168">
            <v>0</v>
          </cell>
          <cell r="M1168">
            <v>1</v>
          </cell>
          <cell r="N1168">
            <v>0</v>
          </cell>
          <cell r="O1168">
            <v>0</v>
          </cell>
        </row>
        <row r="1169">
          <cell r="A1169"/>
          <cell r="B1169"/>
          <cell r="C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</row>
        <row r="1170">
          <cell r="A1170" t="str">
            <v>FP-305</v>
          </cell>
          <cell r="B1170" t="str">
            <v>PREMIUM</v>
          </cell>
          <cell r="C1170" t="str">
            <v>Philodendron 17</v>
          </cell>
          <cell r="D1170" t="str">
            <v>Mayoi</v>
          </cell>
          <cell r="E1170" t="str">
            <v>Available</v>
          </cell>
          <cell r="F1170" t="str">
            <v>Philodendron Mayoi - 17</v>
          </cell>
          <cell r="G1170">
            <v>17</v>
          </cell>
          <cell r="H1170" t="str">
            <v>17cm</v>
          </cell>
          <cell r="I1170" t="str">
            <v>PREMIUM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</row>
        <row r="1171">
          <cell r="A1171" t="str">
            <v>FP-305</v>
          </cell>
          <cell r="B1171" t="str">
            <v>PREMIUM</v>
          </cell>
          <cell r="C1171" t="str">
            <v>Philodendron 17</v>
          </cell>
          <cell r="D1171" t="str">
            <v>Mayoi</v>
          </cell>
          <cell r="E1171" t="str">
            <v>Available</v>
          </cell>
          <cell r="F1171" t="str">
            <v>Philodendron Mayoi - 17</v>
          </cell>
          <cell r="G1171">
            <v>17</v>
          </cell>
          <cell r="H1171" t="str">
            <v>17cm</v>
          </cell>
          <cell r="I1171" t="str">
            <v>PREMIUM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</row>
        <row r="1172">
          <cell r="A1172" t="str">
            <v>FP-305</v>
          </cell>
          <cell r="C1172"/>
          <cell r="D1172"/>
          <cell r="E1172"/>
          <cell r="F1172" t="str">
            <v>Philodendron Mayoi - 17 - Balance</v>
          </cell>
          <cell r="G1172">
            <v>17</v>
          </cell>
          <cell r="H1172" t="str">
            <v>17cm</v>
          </cell>
          <cell r="I1172"/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</row>
        <row r="1173">
          <cell r="C1173"/>
          <cell r="D1173"/>
          <cell r="E1173"/>
          <cell r="F1173"/>
          <cell r="G1173"/>
          <cell r="H1173"/>
          <cell r="I1173"/>
        </row>
        <row r="1174">
          <cell r="A1174" t="str">
            <v>FP-328</v>
          </cell>
          <cell r="B1174" t="str">
            <v>PREMIUM</v>
          </cell>
          <cell r="C1174" t="str">
            <v>Philodendron 17</v>
          </cell>
          <cell r="D1174" t="str">
            <v>Rojo Congo</v>
          </cell>
          <cell r="E1174" t="str">
            <v>Available</v>
          </cell>
          <cell r="F1174" t="str">
            <v>Philodendron Rojo Congo - 17</v>
          </cell>
          <cell r="G1174">
            <v>17</v>
          </cell>
          <cell r="H1174" t="str">
            <v>17cm</v>
          </cell>
          <cell r="I1174" t="str">
            <v>PREMIUM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</row>
        <row r="1175">
          <cell r="A1175" t="str">
            <v>FP-328</v>
          </cell>
          <cell r="B1175" t="str">
            <v>PREMIUM</v>
          </cell>
          <cell r="C1175" t="str">
            <v>Philodendron 17</v>
          </cell>
          <cell r="D1175" t="str">
            <v>Rojo Congo</v>
          </cell>
          <cell r="E1175" t="str">
            <v>Available</v>
          </cell>
          <cell r="F1175" t="str">
            <v>Philodendron Rojo Congo - 17</v>
          </cell>
          <cell r="G1175">
            <v>17</v>
          </cell>
          <cell r="H1175" t="str">
            <v>17cm</v>
          </cell>
          <cell r="I1175" t="str">
            <v>PREMIUM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</row>
        <row r="1176">
          <cell r="A1176" t="str">
            <v>FP-328</v>
          </cell>
          <cell r="C1176"/>
          <cell r="D1176"/>
          <cell r="E1176"/>
          <cell r="F1176" t="str">
            <v>Philodendron Rojo Congo - 17 - Balance</v>
          </cell>
          <cell r="G1176">
            <v>17</v>
          </cell>
          <cell r="H1176" t="str">
            <v>17cm</v>
          </cell>
          <cell r="I1176"/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</row>
        <row r="1177">
          <cell r="C1177"/>
          <cell r="D1177"/>
          <cell r="E1177"/>
          <cell r="F1177"/>
          <cell r="G1177"/>
          <cell r="H1177"/>
          <cell r="I1177"/>
        </row>
        <row r="1178">
          <cell r="A1178" t="str">
            <v>FP-1867</v>
          </cell>
          <cell r="B1178" t="str">
            <v>PREMIUM</v>
          </cell>
          <cell r="C1178" t="str">
            <v>Philodendron 17</v>
          </cell>
          <cell r="D1178" t="str">
            <v>Ruby Ripcurl™ (Red Heart)</v>
          </cell>
          <cell r="E1178" t="str">
            <v>Available</v>
          </cell>
          <cell r="F1178" t="str">
            <v>Philodendron Ruby Ripcurl™ (Red Heart) - 17</v>
          </cell>
          <cell r="G1178">
            <v>17</v>
          </cell>
          <cell r="H1178" t="str">
            <v>17cm</v>
          </cell>
          <cell r="I1178" t="str">
            <v>PREMIUM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</row>
        <row r="1179">
          <cell r="A1179" t="str">
            <v>FP-1867</v>
          </cell>
          <cell r="B1179" t="str">
            <v>PREMIUM</v>
          </cell>
          <cell r="C1179" t="str">
            <v>Philodendron 17</v>
          </cell>
          <cell r="D1179" t="str">
            <v>Ruby Ripcurl™ (Red Heart)</v>
          </cell>
          <cell r="E1179" t="str">
            <v>Available</v>
          </cell>
          <cell r="F1179" t="str">
            <v>Philodendron Ruby Ripcurl™ (Red Heart) - 17</v>
          </cell>
          <cell r="G1179">
            <v>17</v>
          </cell>
          <cell r="H1179" t="str">
            <v>17cm</v>
          </cell>
          <cell r="I1179" t="str">
            <v>PREMIUM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</row>
        <row r="1180">
          <cell r="A1180" t="str">
            <v>FP-1867</v>
          </cell>
          <cell r="C1180"/>
          <cell r="D1180"/>
          <cell r="E1180"/>
          <cell r="F1180" t="str">
            <v>Philodendron Ruby Ripcurl™ (Red Heart) - 17 - Balance</v>
          </cell>
          <cell r="G1180">
            <v>17</v>
          </cell>
          <cell r="H1180" t="str">
            <v>17cm</v>
          </cell>
          <cell r="I1180"/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</row>
        <row r="1181">
          <cell r="C1181"/>
          <cell r="D1181"/>
          <cell r="E1181"/>
          <cell r="F1181"/>
          <cell r="G1181"/>
          <cell r="H1181"/>
          <cell r="I1181"/>
        </row>
        <row r="1182">
          <cell r="A1182" t="str">
            <v>FP-335</v>
          </cell>
          <cell r="B1182" t="str">
            <v>BOUTIQUE</v>
          </cell>
          <cell r="C1182" t="str">
            <v>Philodendron 17</v>
          </cell>
          <cell r="D1182" t="str">
            <v>Silver Sword w Moss Pole</v>
          </cell>
          <cell r="E1182" t="str">
            <v>Available</v>
          </cell>
          <cell r="F1182" t="str">
            <v>Philodendron silver sword w Moss Pole - 17</v>
          </cell>
          <cell r="G1182">
            <v>17</v>
          </cell>
          <cell r="H1182" t="str">
            <v>17cm</v>
          </cell>
          <cell r="I1182" t="str">
            <v>BOUTIQUE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</row>
        <row r="1183">
          <cell r="A1183" t="str">
            <v>FP-335</v>
          </cell>
          <cell r="B1183" t="str">
            <v>BOUTIQUE</v>
          </cell>
          <cell r="C1183" t="str">
            <v>Philodendron 17</v>
          </cell>
          <cell r="D1183" t="str">
            <v>Silver Sword w Moss Pole</v>
          </cell>
          <cell r="E1183" t="str">
            <v>Available</v>
          </cell>
          <cell r="F1183" t="str">
            <v>Philodendron silver sword w Moss Pole - 17</v>
          </cell>
          <cell r="G1183">
            <v>17</v>
          </cell>
          <cell r="H1183" t="str">
            <v>17cm</v>
          </cell>
          <cell r="I1183" t="str">
            <v>BOUTIQUE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</row>
        <row r="1184">
          <cell r="A1184" t="str">
            <v>FP-335</v>
          </cell>
          <cell r="C1184"/>
          <cell r="D1184"/>
          <cell r="E1184"/>
          <cell r="F1184" t="str">
            <v>Philodendron silver sword w Moss Pole - 17 - Balance</v>
          </cell>
          <cell r="G1184">
            <v>17</v>
          </cell>
          <cell r="H1184" t="str">
            <v>17cm</v>
          </cell>
          <cell r="I1184"/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</row>
        <row r="1185">
          <cell r="C1185"/>
          <cell r="D1185"/>
          <cell r="E1185"/>
          <cell r="F1185"/>
          <cell r="G1185"/>
          <cell r="H1185"/>
          <cell r="I1185"/>
        </row>
        <row r="1186">
          <cell r="A1186" t="str">
            <v>FP-2645</v>
          </cell>
          <cell r="B1186" t="str">
            <v>PREMIUM</v>
          </cell>
          <cell r="C1186" t="str">
            <v>Philodendron 17</v>
          </cell>
          <cell r="D1186" t="str">
            <v>Toasted Toffee™ (El Choco Red)</v>
          </cell>
          <cell r="E1186" t="str">
            <v>Available</v>
          </cell>
          <cell r="F1186" t="str">
            <v>Philodendron Toasted Toffee™ (El Choco Red) - 17</v>
          </cell>
          <cell r="G1186">
            <v>17</v>
          </cell>
          <cell r="H1186" t="str">
            <v>17cm</v>
          </cell>
          <cell r="I1186" t="str">
            <v>PREMIUM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</row>
        <row r="1187">
          <cell r="A1187" t="str">
            <v>FP-2645</v>
          </cell>
          <cell r="B1187" t="str">
            <v>PREMIUM</v>
          </cell>
          <cell r="C1187" t="str">
            <v>Philodendron 17</v>
          </cell>
          <cell r="D1187" t="str">
            <v>Toasted Toffee™ (El Choco Red)</v>
          </cell>
          <cell r="E1187" t="str">
            <v>Available</v>
          </cell>
          <cell r="F1187" t="str">
            <v>Philodendron Toasted Toffee™ (El Choco Red) - 17</v>
          </cell>
          <cell r="G1187">
            <v>17</v>
          </cell>
          <cell r="H1187" t="str">
            <v>17cm</v>
          </cell>
          <cell r="I1187" t="str">
            <v>PREMIUM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</row>
        <row r="1188">
          <cell r="A1188" t="str">
            <v>FP-2645</v>
          </cell>
          <cell r="D1188"/>
          <cell r="E1188"/>
          <cell r="F1188" t="str">
            <v>Philodendron Toasted Toffee™ (El Choco Red) - 17 - Balance</v>
          </cell>
          <cell r="G1188">
            <v>17</v>
          </cell>
          <cell r="H1188" t="str">
            <v>17cm</v>
          </cell>
          <cell r="I1188"/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</row>
        <row r="1189">
          <cell r="A1189"/>
          <cell r="B1189"/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</row>
        <row r="1190">
          <cell r="A1190" t="str">
            <v>FP-2646</v>
          </cell>
          <cell r="B1190" t="str">
            <v>PREMIUM</v>
          </cell>
          <cell r="C1190" t="str">
            <v>Philodendron 17</v>
          </cell>
          <cell r="D1190" t="str">
            <v>Twisted Sister™ (tortum wide form)</v>
          </cell>
          <cell r="E1190" t="str">
            <v>Available</v>
          </cell>
          <cell r="F1190" t="str">
            <v>Philodendron Twisted Sister™ (tortum wide form)-17</v>
          </cell>
          <cell r="G1190">
            <v>17</v>
          </cell>
          <cell r="H1190" t="str">
            <v>17cm</v>
          </cell>
          <cell r="I1190" t="str">
            <v>PREMIUM</v>
          </cell>
          <cell r="J1190">
            <v>9</v>
          </cell>
          <cell r="K1190">
            <v>9.9</v>
          </cell>
          <cell r="L1190">
            <v>9.9</v>
          </cell>
          <cell r="M1190">
            <v>9</v>
          </cell>
          <cell r="N1190">
            <v>3.5</v>
          </cell>
          <cell r="O1190">
            <v>6.9</v>
          </cell>
        </row>
        <row r="1191">
          <cell r="A1191" t="str">
            <v>FP-2646</v>
          </cell>
          <cell r="B1191" t="str">
            <v>PREMIUM</v>
          </cell>
          <cell r="C1191" t="str">
            <v>Philodendron 17</v>
          </cell>
          <cell r="D1191" t="str">
            <v>Twisted Sister™ (tortum wide form)</v>
          </cell>
          <cell r="E1191" t="str">
            <v>Available</v>
          </cell>
          <cell r="F1191" t="str">
            <v>Philodendron Twisted Sister™ (tortum wide form)-17</v>
          </cell>
          <cell r="G1191">
            <v>17</v>
          </cell>
          <cell r="H1191" t="str">
            <v>17cm</v>
          </cell>
          <cell r="I1191" t="str">
            <v>PREMIUM</v>
          </cell>
          <cell r="J1191">
            <v>0</v>
          </cell>
          <cell r="K1191">
            <v>0</v>
          </cell>
          <cell r="L1191">
            <v>3</v>
          </cell>
          <cell r="M1191">
            <v>0</v>
          </cell>
          <cell r="N1191">
            <v>0</v>
          </cell>
          <cell r="O1191">
            <v>0</v>
          </cell>
        </row>
        <row r="1192">
          <cell r="A1192" t="str">
            <v>FP-2646</v>
          </cell>
          <cell r="D1192"/>
          <cell r="E1192"/>
          <cell r="F1192" t="str">
            <v>Philodendron Twisted Sister™ (tortum wide form)-17 - Balance</v>
          </cell>
          <cell r="G1192">
            <v>17</v>
          </cell>
          <cell r="H1192" t="str">
            <v>17cm</v>
          </cell>
          <cell r="I1192"/>
          <cell r="J1192">
            <v>9</v>
          </cell>
          <cell r="K1192">
            <v>9.9</v>
          </cell>
          <cell r="L1192">
            <v>6.9</v>
          </cell>
          <cell r="M1192">
            <v>9</v>
          </cell>
          <cell r="N1192">
            <v>3.5</v>
          </cell>
          <cell r="O1192">
            <v>6.9</v>
          </cell>
        </row>
        <row r="1193">
          <cell r="A1193"/>
          <cell r="B1193"/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</row>
        <row r="1194">
          <cell r="A1194" t="str">
            <v>FP-649</v>
          </cell>
          <cell r="B1194" t="str">
            <v>PREMIUM</v>
          </cell>
          <cell r="C1194" t="str">
            <v>Philodendron 17</v>
          </cell>
          <cell r="D1194" t="str">
            <v xml:space="preserve">Twisted Sister™ (Tortum) </v>
          </cell>
          <cell r="E1194" t="str">
            <v>Available</v>
          </cell>
          <cell r="F1194" t="str">
            <v>Philodendron Twisted Sister™ (Tortum) - 17</v>
          </cell>
          <cell r="G1194">
            <v>17</v>
          </cell>
          <cell r="H1194" t="str">
            <v>17cm</v>
          </cell>
          <cell r="I1194" t="str">
            <v>PREMIUM</v>
          </cell>
          <cell r="J1194">
            <v>33.6</v>
          </cell>
          <cell r="K1194">
            <v>11.8</v>
          </cell>
          <cell r="L1194">
            <v>18.7</v>
          </cell>
          <cell r="M1194">
            <v>18</v>
          </cell>
          <cell r="N1194">
            <v>60.5</v>
          </cell>
          <cell r="O1194">
            <v>56.2</v>
          </cell>
        </row>
        <row r="1195">
          <cell r="A1195" t="str">
            <v>FP-649</v>
          </cell>
          <cell r="B1195" t="str">
            <v>PREMIUM</v>
          </cell>
          <cell r="C1195" t="str">
            <v>Philodendron 17</v>
          </cell>
          <cell r="D1195" t="str">
            <v xml:space="preserve">Twisted Sister™ (Tortum) </v>
          </cell>
          <cell r="E1195" t="str">
            <v>Available</v>
          </cell>
          <cell r="F1195" t="str">
            <v>Philodendron Twisted Sister™ (Tortum) - 17</v>
          </cell>
          <cell r="G1195">
            <v>17</v>
          </cell>
          <cell r="H1195" t="str">
            <v>17cm</v>
          </cell>
          <cell r="I1195" t="str">
            <v>PREMIUM</v>
          </cell>
          <cell r="J1195">
            <v>0</v>
          </cell>
          <cell r="K1195">
            <v>3</v>
          </cell>
          <cell r="L1195">
            <v>6</v>
          </cell>
          <cell r="M1195">
            <v>6</v>
          </cell>
          <cell r="N1195">
            <v>43</v>
          </cell>
          <cell r="O1195">
            <v>0</v>
          </cell>
        </row>
        <row r="1196">
          <cell r="A1196" t="str">
            <v>FP-649</v>
          </cell>
          <cell r="D1196"/>
          <cell r="E1196"/>
          <cell r="F1196" t="str">
            <v>Philodendron Twisted Sister™ (Tortum) - 17 - Balance</v>
          </cell>
          <cell r="G1196">
            <v>17</v>
          </cell>
          <cell r="H1196" t="str">
            <v>17cm</v>
          </cell>
          <cell r="I1196"/>
          <cell r="J1196">
            <v>33.6</v>
          </cell>
          <cell r="K1196">
            <v>8.8000000000000007</v>
          </cell>
          <cell r="L1196">
            <v>12.7</v>
          </cell>
          <cell r="M1196">
            <v>12</v>
          </cell>
          <cell r="N1196">
            <v>17.5</v>
          </cell>
          <cell r="O1196">
            <v>56.2</v>
          </cell>
        </row>
        <row r="1197">
          <cell r="A1197"/>
          <cell r="B1197"/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</row>
        <row r="1198">
          <cell r="A1198" t="str">
            <v>FP-924</v>
          </cell>
          <cell r="B1198" t="str">
            <v>PREMIUM</v>
          </cell>
          <cell r="C1198" t="str">
            <v>Philodendron 17</v>
          </cell>
          <cell r="D1198" t="str">
            <v>Zigzag™ (Pluto)</v>
          </cell>
          <cell r="E1198" t="str">
            <v>Available</v>
          </cell>
          <cell r="F1198" t="str">
            <v>Philodendron Zigzag™ (Pluto) - 17</v>
          </cell>
          <cell r="G1198">
            <v>17</v>
          </cell>
          <cell r="H1198" t="str">
            <v>17cm</v>
          </cell>
          <cell r="I1198" t="str">
            <v>PREMIUM</v>
          </cell>
          <cell r="J1198">
            <v>-1.2000000000000002</v>
          </cell>
          <cell r="K1198">
            <v>3</v>
          </cell>
          <cell r="L1198">
            <v>2.9000000000000004</v>
          </cell>
          <cell r="M1198">
            <v>3.3000000000000003</v>
          </cell>
          <cell r="N1198">
            <v>3.2</v>
          </cell>
          <cell r="O1198">
            <v>1.5</v>
          </cell>
        </row>
        <row r="1199">
          <cell r="A1199" t="str">
            <v>FP-924</v>
          </cell>
          <cell r="B1199" t="str">
            <v>PREMIUM</v>
          </cell>
          <cell r="C1199" t="str">
            <v>Philodendron 17</v>
          </cell>
          <cell r="D1199" t="str">
            <v>Zigzag™ (Pluto)</v>
          </cell>
          <cell r="E1199" t="str">
            <v>Available</v>
          </cell>
          <cell r="F1199" t="str">
            <v>Philodendron Zigzag™ (Pluto) - 17</v>
          </cell>
          <cell r="G1199">
            <v>17</v>
          </cell>
          <cell r="H1199" t="str">
            <v>17cm</v>
          </cell>
          <cell r="I1199" t="str">
            <v>PREMIUM</v>
          </cell>
          <cell r="J1199">
            <v>0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</row>
        <row r="1200">
          <cell r="A1200" t="str">
            <v>FP-924</v>
          </cell>
          <cell r="C1200"/>
          <cell r="D1200"/>
          <cell r="E1200"/>
          <cell r="F1200" t="str">
            <v>Philodendron Zigzag™ (Pluto) - 17 - Balance</v>
          </cell>
          <cell r="G1200">
            <v>17</v>
          </cell>
          <cell r="H1200" t="str">
            <v>17cm</v>
          </cell>
          <cell r="I1200"/>
          <cell r="J1200">
            <v>-1.2000000000000002</v>
          </cell>
          <cell r="K1200">
            <v>2</v>
          </cell>
          <cell r="L1200">
            <v>2.9000000000000004</v>
          </cell>
          <cell r="M1200">
            <v>3.3000000000000003</v>
          </cell>
          <cell r="N1200">
            <v>3.2</v>
          </cell>
          <cell r="O1200">
            <v>1.5</v>
          </cell>
        </row>
        <row r="1201">
          <cell r="B1201"/>
          <cell r="C1201"/>
          <cell r="D1201"/>
          <cell r="E1201"/>
          <cell r="F1201"/>
          <cell r="G1201"/>
          <cell r="H1201"/>
          <cell r="I1201"/>
        </row>
        <row r="1202">
          <cell r="A1202" t="str">
            <v>FP-1840</v>
          </cell>
          <cell r="B1202" t="str">
            <v>PREMIUM</v>
          </cell>
          <cell r="C1202" t="str">
            <v xml:space="preserve">Philodendron 17 </v>
          </cell>
          <cell r="D1202" t="str">
            <v>Orange You Gorgeous™ (Orange Marmalade)</v>
          </cell>
          <cell r="E1202" t="str">
            <v>Available</v>
          </cell>
          <cell r="F1202" t="str">
            <v>Orange You Gorgeous™ (Orange Marmalade) - 17</v>
          </cell>
          <cell r="G1202">
            <v>17</v>
          </cell>
          <cell r="H1202" t="str">
            <v>17cm</v>
          </cell>
          <cell r="I1202" t="str">
            <v>PREMIUM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</row>
        <row r="1203">
          <cell r="A1203" t="str">
            <v>FP-1840</v>
          </cell>
          <cell r="B1203" t="str">
            <v>PREMIUM</v>
          </cell>
          <cell r="C1203" t="str">
            <v xml:space="preserve">Philodendron 17 </v>
          </cell>
          <cell r="D1203" t="str">
            <v>Orange You Gorgeous™ (Orange Marmalade)</v>
          </cell>
          <cell r="E1203" t="str">
            <v>Available</v>
          </cell>
          <cell r="F1203" t="str">
            <v>Orange You Gorgeous™ (Orange Marmalade) - 17</v>
          </cell>
          <cell r="G1203">
            <v>17</v>
          </cell>
          <cell r="H1203" t="str">
            <v>17cm</v>
          </cell>
          <cell r="I1203" t="str">
            <v>PREMIUM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</row>
        <row r="1204">
          <cell r="A1204" t="str">
            <v>FP-1840</v>
          </cell>
          <cell r="C1204"/>
          <cell r="D1204"/>
          <cell r="E1204"/>
          <cell r="F1204" t="str">
            <v>Orange You Gorgeous™ (Orange Marmalade) - 17 - Balance</v>
          </cell>
          <cell r="G1204">
            <v>17</v>
          </cell>
          <cell r="H1204" t="str">
            <v>17cm</v>
          </cell>
          <cell r="I1204"/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</row>
        <row r="1205">
          <cell r="B1205"/>
          <cell r="C1205"/>
          <cell r="D1205"/>
          <cell r="E1205"/>
          <cell r="F1205"/>
          <cell r="G1205"/>
          <cell r="H1205"/>
          <cell r="I1205"/>
        </row>
        <row r="1206">
          <cell r="A1206" t="str">
            <v>FP-351</v>
          </cell>
          <cell r="B1206" t="str">
            <v>PREMIUM</v>
          </cell>
          <cell r="C1206" t="str">
            <v>Schismatoglottis 17</v>
          </cell>
          <cell r="D1206" t="str">
            <v>Gothic™ (Wallichi)</v>
          </cell>
          <cell r="E1206" t="str">
            <v>Available</v>
          </cell>
          <cell r="F1206" t="str">
            <v>Schismatoglottis Gothic™ (Wallichi) - 17</v>
          </cell>
          <cell r="G1206">
            <v>17</v>
          </cell>
          <cell r="H1206" t="str">
            <v>17cm</v>
          </cell>
          <cell r="I1206" t="str">
            <v>PREMIUM</v>
          </cell>
          <cell r="J1206">
            <v>220.20000000000002</v>
          </cell>
          <cell r="K1206">
            <v>215.8</v>
          </cell>
          <cell r="L1206">
            <v>201.70000000000002</v>
          </cell>
          <cell r="M1206">
            <v>173.5</v>
          </cell>
          <cell r="N1206">
            <v>331.20000000000005</v>
          </cell>
          <cell r="O1206">
            <v>136.70000000000002</v>
          </cell>
        </row>
        <row r="1207">
          <cell r="A1207" t="str">
            <v>FP-351</v>
          </cell>
          <cell r="B1207" t="str">
            <v>PREMIUM</v>
          </cell>
          <cell r="C1207" t="str">
            <v>Schismatoglottis 17</v>
          </cell>
          <cell r="D1207" t="str">
            <v>Gothic™ (Wallichi)</v>
          </cell>
          <cell r="E1207" t="str">
            <v>Available</v>
          </cell>
          <cell r="F1207" t="str">
            <v>Schismatoglottis Gothic™ (Wallichi) - 17</v>
          </cell>
          <cell r="G1207">
            <v>17</v>
          </cell>
          <cell r="H1207" t="str">
            <v>17cm</v>
          </cell>
          <cell r="I1207" t="str">
            <v>PREMIUM</v>
          </cell>
          <cell r="J1207">
            <v>9</v>
          </cell>
          <cell r="K1207">
            <v>36</v>
          </cell>
          <cell r="L1207">
            <v>0</v>
          </cell>
          <cell r="M1207">
            <v>0</v>
          </cell>
          <cell r="N1207">
            <v>3</v>
          </cell>
          <cell r="O1207">
            <v>0</v>
          </cell>
        </row>
        <row r="1208">
          <cell r="A1208" t="str">
            <v>FP-351</v>
          </cell>
          <cell r="F1208" t="str">
            <v>Schismatoglottis Gothic™ (Wallichi) - 17 - Balance</v>
          </cell>
          <cell r="G1208">
            <v>17</v>
          </cell>
          <cell r="H1208" t="str">
            <v>17cm</v>
          </cell>
          <cell r="I1208"/>
          <cell r="J1208">
            <v>211.20000000000002</v>
          </cell>
          <cell r="K1208">
            <v>179.8</v>
          </cell>
          <cell r="L1208">
            <v>201.70000000000002</v>
          </cell>
          <cell r="M1208">
            <v>173.5</v>
          </cell>
          <cell r="N1208">
            <v>328.20000000000005</v>
          </cell>
          <cell r="O1208">
            <v>136.70000000000002</v>
          </cell>
        </row>
        <row r="1209">
          <cell r="H1209"/>
          <cell r="I1209"/>
        </row>
        <row r="1210">
          <cell r="A1210" t="str">
            <v>FP-702</v>
          </cell>
          <cell r="B1210" t="str">
            <v>PREMIUM</v>
          </cell>
          <cell r="C1210" t="str">
            <v>Schismatoglottis 17</v>
          </cell>
          <cell r="D1210" t="str">
            <v>Rivera™ (Wallichii 190822)</v>
          </cell>
          <cell r="E1210" t="str">
            <v>Available</v>
          </cell>
          <cell r="F1210" t="str">
            <v>Schismatoglottis Rivera™ (Wallichii 190822) - 17</v>
          </cell>
          <cell r="G1210">
            <v>17</v>
          </cell>
          <cell r="H1210" t="str">
            <v>17cm</v>
          </cell>
          <cell r="I1210" t="str">
            <v>PREMIUM</v>
          </cell>
          <cell r="J1210">
            <v>6.1000000000000005</v>
          </cell>
          <cell r="K1210">
            <v>13.5</v>
          </cell>
          <cell r="L1210">
            <v>6.8000000000000007</v>
          </cell>
          <cell r="M1210">
            <v>3.3000000000000003</v>
          </cell>
          <cell r="N1210">
            <v>0</v>
          </cell>
          <cell r="O1210">
            <v>21.6</v>
          </cell>
        </row>
        <row r="1211">
          <cell r="A1211" t="str">
            <v>FP-702</v>
          </cell>
          <cell r="B1211" t="str">
            <v>PREMIUM</v>
          </cell>
          <cell r="C1211" t="str">
            <v>Schismatoglottis 17</v>
          </cell>
          <cell r="D1211" t="str">
            <v>Rivera™ (Wallichii 190822)</v>
          </cell>
          <cell r="E1211" t="str">
            <v>Available</v>
          </cell>
          <cell r="F1211" t="str">
            <v>Schismatoglottis Rivera™ (Wallichii 190822) - 17</v>
          </cell>
          <cell r="G1211">
            <v>17</v>
          </cell>
          <cell r="H1211" t="str">
            <v>17cm</v>
          </cell>
          <cell r="I1211" t="str">
            <v>PREMIUM</v>
          </cell>
          <cell r="J1211">
            <v>6</v>
          </cell>
          <cell r="K1211">
            <v>7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</row>
        <row r="1212">
          <cell r="A1212" t="str">
            <v>FP-702</v>
          </cell>
          <cell r="C1212"/>
          <cell r="D1212"/>
          <cell r="E1212"/>
          <cell r="F1212" t="str">
            <v>Schismatoglottis Rivera™ (Wallichii 190822) - 17 - Balance</v>
          </cell>
          <cell r="G1212">
            <v>17</v>
          </cell>
          <cell r="H1212" t="str">
            <v>17cm</v>
          </cell>
          <cell r="I1212"/>
          <cell r="J1212">
            <v>0.10000000000000053</v>
          </cell>
          <cell r="K1212">
            <v>6.5</v>
          </cell>
          <cell r="L1212">
            <v>6.8000000000000007</v>
          </cell>
          <cell r="M1212">
            <v>3.3000000000000003</v>
          </cell>
          <cell r="N1212">
            <v>0</v>
          </cell>
          <cell r="O1212">
            <v>21.6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</row>
        <row r="1214">
          <cell r="A1214" t="str">
            <v>FP-2791</v>
          </cell>
          <cell r="B1214" t="str">
            <v>PREMIUM</v>
          </cell>
          <cell r="C1214" t="str">
            <v>Syngonium 17</v>
          </cell>
          <cell r="D1214" t="str">
            <v>Pink Splash on Climb-itt™ Pole</v>
          </cell>
          <cell r="E1214" t="str">
            <v>Available</v>
          </cell>
          <cell r="F1214" t="str">
            <v>Syngonium Pink Splash on Climb-itt™ Pole - 17</v>
          </cell>
          <cell r="G1214">
            <v>17</v>
          </cell>
          <cell r="H1214" t="str">
            <v>17cm Climb-itt™</v>
          </cell>
          <cell r="I1214" t="str">
            <v>PREMIUM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</row>
        <row r="1215">
          <cell r="A1215" t="str">
            <v>FP-2791</v>
          </cell>
          <cell r="B1215" t="str">
            <v>PREMIUM</v>
          </cell>
          <cell r="C1215" t="str">
            <v>Syngonium 17</v>
          </cell>
          <cell r="D1215" t="str">
            <v>Pink Splash on Climb-itt™ Pole</v>
          </cell>
          <cell r="E1215" t="str">
            <v>Available</v>
          </cell>
          <cell r="F1215" t="str">
            <v>Syngonium Pink Splash on Climb-itt™ Pole - 17</v>
          </cell>
          <cell r="G1215">
            <v>17</v>
          </cell>
          <cell r="H1215" t="str">
            <v>17cm Climb-itt™</v>
          </cell>
          <cell r="I1215" t="str">
            <v>PREMIUM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</row>
        <row r="1216">
          <cell r="A1216" t="str">
            <v>FP-2791</v>
          </cell>
          <cell r="C1216"/>
          <cell r="D1216"/>
          <cell r="E1216"/>
          <cell r="F1216" t="str">
            <v>Syngonium Pink Splash on Climb-itt™ Pole - 17 - Balance</v>
          </cell>
          <cell r="G1216">
            <v>17</v>
          </cell>
          <cell r="H1216" t="str">
            <v>17cm Climb-itt™</v>
          </cell>
          <cell r="I1216"/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</row>
        <row r="1218">
          <cell r="A1218" t="str">
            <v>FP-2618</v>
          </cell>
          <cell r="E1218" t="str">
            <v>Available</v>
          </cell>
          <cell r="F1218" t="str">
            <v>TRIAL-Asparagus Ethereal™ (setaceus Plumosus Nanus) - 9</v>
          </cell>
          <cell r="G1218">
            <v>9</v>
          </cell>
          <cell r="H1218" t="str">
            <v>9cm</v>
          </cell>
          <cell r="I1218" t="str">
            <v>LEAFJOY LITTLES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96</v>
          </cell>
          <cell r="O1218">
            <v>40.800000000000004</v>
          </cell>
        </row>
        <row r="1219">
          <cell r="A1219" t="str">
            <v>FP-2618</v>
          </cell>
          <cell r="E1219" t="str">
            <v>Available</v>
          </cell>
          <cell r="F1219" t="str">
            <v>TRIAL-Asparagus Ethereal™ (setaceus Plumosus Nanus) - 9</v>
          </cell>
          <cell r="G1219">
            <v>9</v>
          </cell>
          <cell r="H1219" t="str">
            <v>9cm</v>
          </cell>
          <cell r="I1219" t="str">
            <v>LEAFJOY LITTLES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36</v>
          </cell>
          <cell r="O1219">
            <v>0</v>
          </cell>
        </row>
        <row r="1220">
          <cell r="A1220" t="str">
            <v>FP-2618</v>
          </cell>
          <cell r="F1220" t="str">
            <v>TRIAL-Asparagus Ethereal™ (setaceus Plumosus Nanus) - 9 - Balance</v>
          </cell>
          <cell r="G1220">
            <v>9</v>
          </cell>
          <cell r="H1220" t="str">
            <v>9cm</v>
          </cell>
          <cell r="I1220"/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60</v>
          </cell>
          <cell r="O1220">
            <v>40.800000000000004</v>
          </cell>
        </row>
        <row r="1221">
          <cell r="H1221"/>
          <cell r="I1221"/>
        </row>
        <row r="1222">
          <cell r="A1222" t="str">
            <v>FP-1288</v>
          </cell>
          <cell r="E1222" t="str">
            <v>Available</v>
          </cell>
          <cell r="F1222" t="str">
            <v>TRIAL - Begonia Black Mamba - 9</v>
          </cell>
          <cell r="G1222">
            <v>9</v>
          </cell>
          <cell r="H1222" t="str">
            <v>9cm</v>
          </cell>
          <cell r="I1222" t="str">
            <v>LEAFJOY LITTLES</v>
          </cell>
          <cell r="J1222">
            <v>77.600000000000009</v>
          </cell>
          <cell r="K1222">
            <v>77.600000000000009</v>
          </cell>
          <cell r="L1222">
            <v>7.2</v>
          </cell>
          <cell r="M1222">
            <v>-59.8</v>
          </cell>
          <cell r="N1222">
            <v>67.2</v>
          </cell>
          <cell r="O1222">
            <v>9.6000000000000014</v>
          </cell>
        </row>
        <row r="1223">
          <cell r="A1223" t="str">
            <v>FP-1288</v>
          </cell>
          <cell r="E1223" t="str">
            <v>Available</v>
          </cell>
          <cell r="F1223" t="str">
            <v>TRIAL - Begonia Black Mamba - 9</v>
          </cell>
          <cell r="G1223">
            <v>9</v>
          </cell>
          <cell r="H1223" t="str">
            <v>9cm</v>
          </cell>
          <cell r="I1223" t="str">
            <v>LEAFJOY LITTLES</v>
          </cell>
          <cell r="J1223">
            <v>0</v>
          </cell>
          <cell r="K1223">
            <v>0</v>
          </cell>
          <cell r="L1223">
            <v>67</v>
          </cell>
          <cell r="M1223">
            <v>0</v>
          </cell>
          <cell r="N1223">
            <v>60</v>
          </cell>
          <cell r="O1223">
            <v>0</v>
          </cell>
        </row>
        <row r="1224">
          <cell r="A1224" t="str">
            <v>FP-1288</v>
          </cell>
          <cell r="F1224" t="str">
            <v>TRIAL - Begonia Black Mamba - 9 - Balance</v>
          </cell>
          <cell r="G1224">
            <v>9</v>
          </cell>
          <cell r="H1224" t="str">
            <v>9cm</v>
          </cell>
          <cell r="I1224"/>
          <cell r="J1224">
            <v>77.600000000000009</v>
          </cell>
          <cell r="K1224">
            <v>77.600000000000009</v>
          </cell>
          <cell r="L1224">
            <v>-59.8</v>
          </cell>
          <cell r="M1224">
            <v>-59.8</v>
          </cell>
          <cell r="N1224">
            <v>7.2000000000000028</v>
          </cell>
          <cell r="O1224">
            <v>9.6000000000000014</v>
          </cell>
        </row>
        <row r="1225">
          <cell r="H1225"/>
          <cell r="I1225"/>
        </row>
        <row r="1226">
          <cell r="A1226" t="str">
            <v>FP-2154</v>
          </cell>
          <cell r="B1226" t="str">
            <v>LEAFJOY LITTLES</v>
          </cell>
          <cell r="C1226" t="str">
            <v>Begonia 9</v>
          </cell>
          <cell r="D1226" t="str">
            <v>Kingiana Dark</v>
          </cell>
          <cell r="E1226" t="str">
            <v>Available</v>
          </cell>
          <cell r="F1226" t="str">
            <v>TRIAL - Begonia Kingiana Dark - 9</v>
          </cell>
          <cell r="G1226">
            <v>9</v>
          </cell>
          <cell r="H1226" t="str">
            <v>9cm</v>
          </cell>
          <cell r="I1226" t="str">
            <v>LEAFJOY LITTLES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</row>
        <row r="1227">
          <cell r="A1227" t="str">
            <v>FP-2154</v>
          </cell>
          <cell r="B1227" t="str">
            <v>LEAFJOY LITTLES</v>
          </cell>
          <cell r="C1227" t="str">
            <v>Begonia 9</v>
          </cell>
          <cell r="D1227" t="str">
            <v>Kingiana Dark</v>
          </cell>
          <cell r="E1227" t="str">
            <v>Available</v>
          </cell>
          <cell r="F1227" t="str">
            <v>TRIAL - Begonia Kingiana Dark - 9</v>
          </cell>
          <cell r="G1227">
            <v>9</v>
          </cell>
          <cell r="H1227" t="str">
            <v>9cm</v>
          </cell>
          <cell r="I1227" t="str">
            <v>LEAFJOY LITTLES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</row>
        <row r="1228">
          <cell r="A1228" t="str">
            <v>FP-2154</v>
          </cell>
          <cell r="C1228"/>
          <cell r="F1228" t="str">
            <v>TRIAL - Begonia Kingiana Dark - 9 - Balance</v>
          </cell>
          <cell r="G1228">
            <v>9</v>
          </cell>
          <cell r="H1228" t="str">
            <v>9cm</v>
          </cell>
          <cell r="I1228"/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</row>
        <row r="1229">
          <cell r="C1229"/>
          <cell r="F1229"/>
          <cell r="H1229"/>
          <cell r="I1229"/>
        </row>
        <row r="1230">
          <cell r="A1230" t="str">
            <v>FP-1296</v>
          </cell>
          <cell r="B1230" t="str">
            <v>LEAFJOY LITTLES</v>
          </cell>
          <cell r="C1230" t="str">
            <v>Begonia 9</v>
          </cell>
          <cell r="D1230" t="str">
            <v>Pink Spot</v>
          </cell>
          <cell r="E1230" t="str">
            <v>Available</v>
          </cell>
          <cell r="F1230" t="str">
            <v>TRIAL - Begonia Pink Spot - 9</v>
          </cell>
          <cell r="G1230">
            <v>9</v>
          </cell>
          <cell r="H1230" t="str">
            <v>9cm</v>
          </cell>
          <cell r="I1230" t="str">
            <v>LEAFJOY LITTLES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</row>
        <row r="1231">
          <cell r="A1231" t="str">
            <v>FP-1296</v>
          </cell>
          <cell r="B1231" t="str">
            <v>LEAFJOY LITTLES</v>
          </cell>
          <cell r="C1231" t="str">
            <v>Begonia 9</v>
          </cell>
          <cell r="D1231" t="str">
            <v>Pink Spot</v>
          </cell>
          <cell r="E1231" t="str">
            <v>Available</v>
          </cell>
          <cell r="F1231" t="str">
            <v>TRIAL - Begonia Pink Spot - 9</v>
          </cell>
          <cell r="G1231">
            <v>9</v>
          </cell>
          <cell r="H1231" t="str">
            <v>9cm</v>
          </cell>
          <cell r="I1231" t="str">
            <v>LEAFJOY LITTLES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</row>
        <row r="1232">
          <cell r="A1232" t="str">
            <v>FP-1296</v>
          </cell>
          <cell r="C1232"/>
          <cell r="F1232" t="str">
            <v>TRIAL - Begonia Pink Spot - 9 - Balance</v>
          </cell>
          <cell r="G1232">
            <v>9</v>
          </cell>
          <cell r="H1232" t="str">
            <v>9cm</v>
          </cell>
          <cell r="I1232"/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</row>
        <row r="1233">
          <cell r="H1233"/>
          <cell r="I1233"/>
        </row>
        <row r="1234">
          <cell r="A1234" t="str">
            <v>FP-1291</v>
          </cell>
          <cell r="B1234" t="str">
            <v>LEAFJOY LITTLES</v>
          </cell>
          <cell r="C1234" t="str">
            <v>Begonia 9</v>
          </cell>
          <cell r="D1234" t="str">
            <v>Red Slippers</v>
          </cell>
          <cell r="E1234" t="str">
            <v>Available</v>
          </cell>
          <cell r="F1234" t="str">
            <v>TRIAL - Begonia Red Slippers - 9</v>
          </cell>
          <cell r="G1234">
            <v>9</v>
          </cell>
          <cell r="H1234" t="str">
            <v>9cm</v>
          </cell>
          <cell r="I1234" t="str">
            <v>LEAFJOY LITTLES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</row>
        <row r="1235">
          <cell r="A1235" t="str">
            <v>FP-1291</v>
          </cell>
          <cell r="B1235" t="str">
            <v>LEAFJOY LITTLES</v>
          </cell>
          <cell r="C1235" t="str">
            <v>Begonia 9</v>
          </cell>
          <cell r="D1235" t="str">
            <v>Red Slippers</v>
          </cell>
          <cell r="E1235" t="str">
            <v>Available</v>
          </cell>
          <cell r="F1235" t="str">
            <v>TRIAL - Begonia Red Slippers - 9</v>
          </cell>
          <cell r="G1235">
            <v>9</v>
          </cell>
          <cell r="H1235" t="str">
            <v>9cm</v>
          </cell>
          <cell r="I1235" t="str">
            <v>LEAFJOY LITTLES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</row>
        <row r="1236">
          <cell r="A1236" t="str">
            <v>FP-1291</v>
          </cell>
          <cell r="C1236"/>
          <cell r="F1236" t="str">
            <v>TRIAL - Begonia Red Slippers - 9 - Balance</v>
          </cell>
          <cell r="G1236">
            <v>9</v>
          </cell>
          <cell r="H1236" t="str">
            <v>9cm</v>
          </cell>
          <cell r="I1236"/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</row>
        <row r="1237">
          <cell r="C1237"/>
          <cell r="F1237"/>
          <cell r="H1237"/>
          <cell r="I1237"/>
        </row>
        <row r="1238">
          <cell r="A1238" t="str">
            <v>FP-1293</v>
          </cell>
          <cell r="B1238" t="str">
            <v>LEAFJOY LITTLES</v>
          </cell>
          <cell r="C1238" t="str">
            <v>Begonia 9</v>
          </cell>
          <cell r="D1238" t="str">
            <v>Rex Escargot</v>
          </cell>
          <cell r="E1238" t="str">
            <v>Available</v>
          </cell>
          <cell r="F1238" t="str">
            <v>TRIAL - Begonia Rex Escargot - 9</v>
          </cell>
          <cell r="G1238">
            <v>9</v>
          </cell>
          <cell r="H1238" t="str">
            <v>9cm</v>
          </cell>
          <cell r="I1238" t="str">
            <v>LEAFJOY LITTLES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</row>
        <row r="1239">
          <cell r="A1239" t="str">
            <v>FP-1293</v>
          </cell>
          <cell r="B1239" t="str">
            <v>LEAFJOY LITTLES</v>
          </cell>
          <cell r="C1239" t="str">
            <v>Begonia 9</v>
          </cell>
          <cell r="D1239" t="str">
            <v>Rex Escargot</v>
          </cell>
          <cell r="E1239" t="str">
            <v>Available</v>
          </cell>
          <cell r="F1239" t="str">
            <v>TRIAL - Begonia Rex Escargot - 9</v>
          </cell>
          <cell r="G1239">
            <v>9</v>
          </cell>
          <cell r="H1239" t="str">
            <v>9cm</v>
          </cell>
          <cell r="I1239" t="str">
            <v>LEAFJOY LITTLES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</row>
        <row r="1240">
          <cell r="A1240" t="str">
            <v>FP-1293</v>
          </cell>
          <cell r="C1240"/>
          <cell r="F1240" t="str">
            <v>TRIAL - Begonia Rex Escargot - 9 - Balance</v>
          </cell>
          <cell r="G1240">
            <v>9</v>
          </cell>
          <cell r="H1240" t="str">
            <v>9cm</v>
          </cell>
          <cell r="I1240"/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</row>
        <row r="1241">
          <cell r="C1241"/>
          <cell r="F1241"/>
          <cell r="H1241"/>
          <cell r="I1241"/>
        </row>
        <row r="1242">
          <cell r="A1242" t="str">
            <v>FP-1526</v>
          </cell>
          <cell r="B1242" t="str">
            <v>LEAFJOY LITTLES</v>
          </cell>
          <cell r="C1242" t="str">
            <v>Begonia 9</v>
          </cell>
          <cell r="D1242" t="str">
            <v>Rex Salsa</v>
          </cell>
          <cell r="E1242" t="str">
            <v>Available</v>
          </cell>
          <cell r="F1242" t="str">
            <v>TRIAL - Begonia Rex Salsa - 9</v>
          </cell>
          <cell r="G1242">
            <v>9</v>
          </cell>
          <cell r="H1242" t="str">
            <v>9cm</v>
          </cell>
          <cell r="I1242" t="str">
            <v>LEAFJOY LITTLES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</row>
        <row r="1243">
          <cell r="A1243" t="str">
            <v>FP-1526</v>
          </cell>
          <cell r="B1243" t="str">
            <v>LEAFJOY LITTLES</v>
          </cell>
          <cell r="C1243" t="str">
            <v>Begonia 9</v>
          </cell>
          <cell r="D1243" t="str">
            <v>Rex Salsa</v>
          </cell>
          <cell r="E1243" t="str">
            <v>Available</v>
          </cell>
          <cell r="F1243" t="str">
            <v>TRIAL - Begonia Rex Salsa - 9</v>
          </cell>
          <cell r="G1243">
            <v>9</v>
          </cell>
          <cell r="H1243" t="str">
            <v>9cm</v>
          </cell>
          <cell r="I1243" t="str">
            <v>LEAFJOY LITTLES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</row>
        <row r="1244">
          <cell r="A1244" t="str">
            <v>FP-1526</v>
          </cell>
          <cell r="C1244"/>
          <cell r="F1244" t="str">
            <v>TRIAL - Begonia Rex Salsa - 9 - Balance</v>
          </cell>
          <cell r="G1244">
            <v>9</v>
          </cell>
          <cell r="H1244" t="str">
            <v>9cm</v>
          </cell>
          <cell r="I1244"/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</row>
        <row r="1245">
          <cell r="C1245"/>
          <cell r="F1245"/>
          <cell r="H1245"/>
          <cell r="I1245"/>
        </row>
        <row r="1246">
          <cell r="A1246" t="str">
            <v>FP-1295</v>
          </cell>
          <cell r="B1246" t="str">
            <v>LEAFJOY LITTLES</v>
          </cell>
          <cell r="C1246" t="str">
            <v>Begonia 9</v>
          </cell>
          <cell r="D1246" t="str">
            <v>Snow Capped</v>
          </cell>
          <cell r="E1246" t="str">
            <v>Available</v>
          </cell>
          <cell r="F1246" t="str">
            <v>TRIAL - Begonia Snow Capped - 9</v>
          </cell>
          <cell r="G1246">
            <v>9</v>
          </cell>
          <cell r="H1246" t="str">
            <v>9cm</v>
          </cell>
          <cell r="I1246" t="str">
            <v>LEAFJOY LITTLES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</row>
        <row r="1247">
          <cell r="A1247" t="str">
            <v>FP-1295</v>
          </cell>
          <cell r="B1247" t="str">
            <v>LEAFJOY LITTLES</v>
          </cell>
          <cell r="C1247" t="str">
            <v>Begonia 9</v>
          </cell>
          <cell r="D1247" t="str">
            <v>Snow Capped</v>
          </cell>
          <cell r="E1247" t="str">
            <v>Available</v>
          </cell>
          <cell r="F1247" t="str">
            <v>TRIAL - Begonia Snow Capped - 9</v>
          </cell>
          <cell r="G1247">
            <v>9</v>
          </cell>
          <cell r="H1247" t="str">
            <v>9cm</v>
          </cell>
          <cell r="I1247" t="str">
            <v>LEAFJOY LITTLES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</row>
        <row r="1248">
          <cell r="A1248" t="str">
            <v>FP-1295</v>
          </cell>
          <cell r="C1248"/>
          <cell r="F1248" t="str">
            <v>TRIAL - Begonia Snow Capped - 9 - Balance</v>
          </cell>
          <cell r="G1248">
            <v>9</v>
          </cell>
          <cell r="H1248" t="str">
            <v>9cm</v>
          </cell>
          <cell r="I1248"/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</row>
        <row r="1249">
          <cell r="H1249"/>
          <cell r="I1249"/>
        </row>
        <row r="1250">
          <cell r="A1250" t="str">
            <v>FP-2130</v>
          </cell>
          <cell r="B1250" t="str">
            <v>LEAFJOY LITTLES</v>
          </cell>
          <cell r="C1250" t="str">
            <v>Begonia 9</v>
          </cell>
          <cell r="D1250" t="str">
            <v>Spotlight Dark</v>
          </cell>
          <cell r="E1250" t="str">
            <v>Available</v>
          </cell>
          <cell r="F1250" t="str">
            <v>TRIAL - Begonia Spotlight Dark - 9</v>
          </cell>
          <cell r="G1250">
            <v>9</v>
          </cell>
          <cell r="H1250" t="str">
            <v>9cm</v>
          </cell>
          <cell r="I1250" t="str">
            <v>LEAFJOY LITTLES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</row>
        <row r="1251">
          <cell r="A1251" t="str">
            <v>FP-2130</v>
          </cell>
          <cell r="B1251" t="str">
            <v>LEAFJOY LITTLES</v>
          </cell>
          <cell r="C1251" t="str">
            <v>Begonia 9</v>
          </cell>
          <cell r="D1251" t="str">
            <v>Spotlight Dark</v>
          </cell>
          <cell r="E1251" t="str">
            <v>Available</v>
          </cell>
          <cell r="F1251" t="str">
            <v>TRIAL - Begonia Spotlight Dark - 9</v>
          </cell>
          <cell r="G1251">
            <v>9</v>
          </cell>
          <cell r="H1251" t="str">
            <v>9cm</v>
          </cell>
          <cell r="I1251" t="str">
            <v>LEAFJOY LITTLES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</row>
        <row r="1252">
          <cell r="A1252" t="str">
            <v>FP-2130</v>
          </cell>
          <cell r="C1252"/>
          <cell r="F1252" t="str">
            <v>TRIAL - Begonia Spotlight Dark - 9 - Balance</v>
          </cell>
          <cell r="G1252">
            <v>9</v>
          </cell>
          <cell r="H1252" t="str">
            <v>9cm</v>
          </cell>
          <cell r="I1252"/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</row>
        <row r="1253">
          <cell r="H1253"/>
          <cell r="I1253"/>
        </row>
        <row r="1254">
          <cell r="A1254" t="str">
            <v>FP-2131</v>
          </cell>
          <cell r="B1254" t="str">
            <v>LEAFJOY LITTLES</v>
          </cell>
          <cell r="C1254" t="str">
            <v>Begonia 9</v>
          </cell>
          <cell r="D1254" t="str">
            <v>Spotlight Green</v>
          </cell>
          <cell r="E1254" t="str">
            <v>Available</v>
          </cell>
          <cell r="F1254" t="str">
            <v>TRIAL - Begonia Spotlight Green - 9</v>
          </cell>
          <cell r="G1254">
            <v>9</v>
          </cell>
          <cell r="H1254" t="str">
            <v>9cm</v>
          </cell>
          <cell r="I1254" t="str">
            <v>LEAFJOY LITTLES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</row>
        <row r="1255">
          <cell r="A1255" t="str">
            <v>FP-2131</v>
          </cell>
          <cell r="B1255" t="str">
            <v>LEAFJOY LITTLES</v>
          </cell>
          <cell r="C1255" t="str">
            <v>Begonia 9</v>
          </cell>
          <cell r="D1255" t="str">
            <v>Spotlight Green</v>
          </cell>
          <cell r="E1255" t="str">
            <v>Available</v>
          </cell>
          <cell r="F1255" t="str">
            <v>TRIAL - Begonia Spotlight Green - 9</v>
          </cell>
          <cell r="G1255">
            <v>9</v>
          </cell>
          <cell r="H1255" t="str">
            <v>9cm</v>
          </cell>
          <cell r="I1255" t="str">
            <v>LEAFJOY LITTLES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</row>
        <row r="1256">
          <cell r="A1256" t="str">
            <v>FP-2131</v>
          </cell>
          <cell r="C1256"/>
          <cell r="F1256" t="str">
            <v>TRIAL - Begonia Spotlight Green - 9 - Balance</v>
          </cell>
          <cell r="G1256">
            <v>9</v>
          </cell>
          <cell r="H1256" t="str">
            <v>9cm</v>
          </cell>
          <cell r="I1256"/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</row>
        <row r="1257">
          <cell r="H1257"/>
          <cell r="I1257"/>
        </row>
        <row r="1258">
          <cell r="A1258" t="str">
            <v>FP-2056</v>
          </cell>
          <cell r="B1258" t="str">
            <v>LEAFJOY LITTLES</v>
          </cell>
          <cell r="C1258" t="str">
            <v>Chlorophytum 9</v>
          </cell>
          <cell r="D1258" t="str">
            <v>COB</v>
          </cell>
          <cell r="E1258" t="str">
            <v>Available</v>
          </cell>
          <cell r="F1258" t="str">
            <v>TRIAL- Chlorphytum COB- 9</v>
          </cell>
          <cell r="G1258">
            <v>9</v>
          </cell>
          <cell r="H1258" t="str">
            <v>9cm</v>
          </cell>
          <cell r="I1258" t="str">
            <v>LEAFJOY LITTLES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</row>
        <row r="1259">
          <cell r="A1259" t="str">
            <v>FP-2056</v>
          </cell>
          <cell r="B1259" t="str">
            <v>LEAFJOY LITTLES</v>
          </cell>
          <cell r="C1259" t="str">
            <v>Chlorophytum 9</v>
          </cell>
          <cell r="D1259" t="str">
            <v>COB</v>
          </cell>
          <cell r="E1259" t="str">
            <v>Available</v>
          </cell>
          <cell r="F1259" t="str">
            <v>TRIAL- Chlorphytum COB- 9</v>
          </cell>
          <cell r="G1259">
            <v>9</v>
          </cell>
          <cell r="H1259" t="str">
            <v>9cm</v>
          </cell>
          <cell r="I1259" t="str">
            <v>LEAFJOY LITTLES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</row>
        <row r="1260">
          <cell r="A1260" t="str">
            <v>FP-2056</v>
          </cell>
          <cell r="C1260"/>
          <cell r="F1260" t="str">
            <v>TRIAL- Chlorphytum COB- 9 - Balance</v>
          </cell>
          <cell r="G1260">
            <v>9</v>
          </cell>
          <cell r="H1260" t="str">
            <v>9cm</v>
          </cell>
          <cell r="I1260"/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</row>
        <row r="1261">
          <cell r="H1261"/>
          <cell r="I1261"/>
        </row>
        <row r="1262">
          <cell r="A1262" t="str">
            <v>FP-1610</v>
          </cell>
          <cell r="B1262" t="str">
            <v>LEAFJOY LITTLES</v>
          </cell>
          <cell r="C1262" t="str">
            <v>Chlorophytum 9</v>
          </cell>
          <cell r="D1262" t="str">
            <v>Lemon</v>
          </cell>
          <cell r="E1262" t="str">
            <v>Available</v>
          </cell>
          <cell r="F1262" t="str">
            <v>TRIAL - Chlorophytum Lemon - 9</v>
          </cell>
          <cell r="G1262">
            <v>9</v>
          </cell>
          <cell r="H1262" t="str">
            <v>9cm</v>
          </cell>
          <cell r="I1262" t="str">
            <v>LEAFJOY LITTLES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</row>
        <row r="1263">
          <cell r="A1263" t="str">
            <v>FP-1610</v>
          </cell>
          <cell r="B1263" t="str">
            <v>LEAFJOY LITTLES</v>
          </cell>
          <cell r="C1263" t="str">
            <v>Chlorophytum 9</v>
          </cell>
          <cell r="D1263" t="str">
            <v>Lemon</v>
          </cell>
          <cell r="E1263" t="str">
            <v>Available</v>
          </cell>
          <cell r="F1263" t="str">
            <v>TRIAL - Chlorophytum Lemon - 9</v>
          </cell>
          <cell r="G1263">
            <v>9</v>
          </cell>
          <cell r="H1263" t="str">
            <v>9cm</v>
          </cell>
          <cell r="I1263" t="str">
            <v>LEAFJOY LITTLES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</row>
        <row r="1264">
          <cell r="A1264" t="str">
            <v>FP-1610</v>
          </cell>
          <cell r="C1264"/>
          <cell r="F1264" t="str">
            <v>TRIAL - Chlorophytum Lemon - 9 - Balance</v>
          </cell>
          <cell r="G1264">
            <v>9</v>
          </cell>
          <cell r="H1264" t="str">
            <v>9cm</v>
          </cell>
          <cell r="I1264"/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</row>
        <row r="1265">
          <cell r="H1265"/>
          <cell r="I1265"/>
        </row>
        <row r="1266">
          <cell r="A1266" t="str">
            <v>FP-1609</v>
          </cell>
          <cell r="B1266" t="str">
            <v>LEAFJOY LITTLES</v>
          </cell>
          <cell r="C1266" t="str">
            <v>Chlorophytum 9</v>
          </cell>
          <cell r="D1266" t="str">
            <v>Lowcountry™ (Atlentic)</v>
          </cell>
          <cell r="E1266" t="str">
            <v>Available</v>
          </cell>
          <cell r="F1266" t="str">
            <v>TRIAL - Chlorophytum Lowcountry™ (Atlentic) - 9</v>
          </cell>
          <cell r="G1266">
            <v>9</v>
          </cell>
          <cell r="H1266" t="str">
            <v>9cm</v>
          </cell>
          <cell r="I1266" t="str">
            <v>LEAFJOY LITTLES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30</v>
          </cell>
          <cell r="O1266">
            <v>30</v>
          </cell>
        </row>
        <row r="1267">
          <cell r="A1267" t="str">
            <v>FP-1609</v>
          </cell>
          <cell r="B1267" t="str">
            <v>LEAFJOY LITTLES</v>
          </cell>
          <cell r="C1267" t="str">
            <v>Chlorophytum 9</v>
          </cell>
          <cell r="D1267" t="str">
            <v>Lowcountry™ (Atlentic)</v>
          </cell>
          <cell r="E1267" t="str">
            <v>Available</v>
          </cell>
          <cell r="F1267" t="str">
            <v>TRIAL - Chlorophytum Lowcountry™ (Atlentic) - 9</v>
          </cell>
          <cell r="G1267">
            <v>9</v>
          </cell>
          <cell r="H1267" t="str">
            <v>9cm</v>
          </cell>
          <cell r="I1267" t="str">
            <v>LEAFJOY LITTLES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</row>
        <row r="1268">
          <cell r="A1268" t="str">
            <v>FP-1609</v>
          </cell>
          <cell r="C1268"/>
          <cell r="F1268" t="str">
            <v>TRIAL - Chlorophytum Lowcountry™ (Atlentic) - 9 - Balance</v>
          </cell>
          <cell r="G1268">
            <v>9</v>
          </cell>
          <cell r="H1268" t="str">
            <v>9cm</v>
          </cell>
          <cell r="I1268"/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30</v>
          </cell>
          <cell r="O1268">
            <v>30</v>
          </cell>
        </row>
        <row r="1269">
          <cell r="H1269"/>
          <cell r="I1269"/>
        </row>
        <row r="1270">
          <cell r="A1270" t="str">
            <v>FP-1297</v>
          </cell>
          <cell r="B1270" t="str">
            <v>LEAFJOY LITTLES</v>
          </cell>
          <cell r="C1270" t="str">
            <v>Chlorophytum 9</v>
          </cell>
          <cell r="D1270" t="str">
            <v>Reverse</v>
          </cell>
          <cell r="E1270" t="str">
            <v>Available</v>
          </cell>
          <cell r="F1270" t="str">
            <v>TRIAL - Chlorophytum Reverse - 9</v>
          </cell>
          <cell r="G1270">
            <v>9</v>
          </cell>
          <cell r="H1270" t="str">
            <v>9cm</v>
          </cell>
          <cell r="I1270" t="str">
            <v>LEAFJOY LITTLES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</row>
        <row r="1271">
          <cell r="A1271" t="str">
            <v>FP-1297</v>
          </cell>
          <cell r="B1271" t="str">
            <v>LEAFJOY LITTLES</v>
          </cell>
          <cell r="C1271" t="str">
            <v>Chlorophytum 9</v>
          </cell>
          <cell r="D1271" t="str">
            <v>Reverse</v>
          </cell>
          <cell r="E1271" t="str">
            <v>Available</v>
          </cell>
          <cell r="F1271" t="str">
            <v>TRIAL - Chlorophytum Reverse - 9</v>
          </cell>
          <cell r="G1271">
            <v>9</v>
          </cell>
          <cell r="H1271" t="str">
            <v>9cm</v>
          </cell>
          <cell r="I1271" t="str">
            <v>LEAFJOY LITTLES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</row>
        <row r="1272">
          <cell r="A1272" t="str">
            <v>FP-1297</v>
          </cell>
          <cell r="C1272"/>
          <cell r="F1272" t="str">
            <v>TRIAL - Chlorophytum Reverse - 9 - Balance</v>
          </cell>
          <cell r="G1272">
            <v>9</v>
          </cell>
          <cell r="H1272" t="str">
            <v>9cm</v>
          </cell>
          <cell r="I1272"/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</row>
        <row r="1273">
          <cell r="H1273"/>
          <cell r="I1273"/>
        </row>
        <row r="1274">
          <cell r="A1274" t="str">
            <v>FP-1607</v>
          </cell>
          <cell r="B1274" t="str">
            <v>LEAFJOY LITTLES</v>
          </cell>
          <cell r="C1274" t="str">
            <v>Chlorophytum 9</v>
          </cell>
          <cell r="D1274" t="str">
            <v>Variegatum</v>
          </cell>
          <cell r="E1274" t="str">
            <v>Available</v>
          </cell>
          <cell r="F1274" t="str">
            <v>TRIAL - Chlorophytum Variegatum - 9</v>
          </cell>
          <cell r="G1274">
            <v>9</v>
          </cell>
          <cell r="H1274" t="str">
            <v>9cm</v>
          </cell>
          <cell r="I1274" t="str">
            <v>LEAFJOY LITTLES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</row>
        <row r="1275">
          <cell r="A1275" t="str">
            <v>FP-1607</v>
          </cell>
          <cell r="B1275" t="str">
            <v>LEAFJOY LITTLES</v>
          </cell>
          <cell r="C1275" t="str">
            <v>Chlorophytum 9</v>
          </cell>
          <cell r="D1275" t="str">
            <v>Variegatum</v>
          </cell>
          <cell r="E1275" t="str">
            <v>Available</v>
          </cell>
          <cell r="F1275" t="str">
            <v>TRIAL - Chlorophytum Variegatum - 9</v>
          </cell>
          <cell r="G1275">
            <v>9</v>
          </cell>
          <cell r="H1275" t="str">
            <v>9cm</v>
          </cell>
          <cell r="I1275" t="str">
            <v>LEAFJOY LITTLES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</row>
        <row r="1276">
          <cell r="A1276" t="str">
            <v>FP-1607</v>
          </cell>
          <cell r="C1276"/>
          <cell r="F1276" t="str">
            <v>TRIAL - Chlorophytum Variegatum - 9 - Balance</v>
          </cell>
          <cell r="G1276">
            <v>9</v>
          </cell>
          <cell r="H1276" t="str">
            <v>9cm</v>
          </cell>
          <cell r="I1276"/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</row>
        <row r="1277">
          <cell r="H1277"/>
          <cell r="I1277"/>
        </row>
        <row r="1278">
          <cell r="A1278" t="str">
            <v>FP-2563</v>
          </cell>
          <cell r="B1278" t="str">
            <v>LEAFJOY LITTLES</v>
          </cell>
          <cell r="C1278" t="str">
            <v>Cordyline 9</v>
          </cell>
          <cell r="D1278" t="str">
            <v xml:space="preserve">Fruitcosa Cherry Cordial Compacta </v>
          </cell>
          <cell r="E1278" t="str">
            <v>Available</v>
          </cell>
          <cell r="F1278" t="str">
            <v>TRIAL- Cordyline Cherry Cordial Compacta- 9</v>
          </cell>
          <cell r="G1278">
            <v>9</v>
          </cell>
          <cell r="H1278" t="str">
            <v>9cm</v>
          </cell>
          <cell r="I1278" t="str">
            <v>LEAFJOY LITTLES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</row>
        <row r="1279">
          <cell r="A1279" t="str">
            <v>FP-2563</v>
          </cell>
          <cell r="B1279" t="str">
            <v>LEAFJOY LITTLES</v>
          </cell>
          <cell r="C1279" t="str">
            <v>Cordyline 9</v>
          </cell>
          <cell r="D1279" t="str">
            <v xml:space="preserve">Fruitcosa Cherry Cordial Compacta </v>
          </cell>
          <cell r="E1279" t="str">
            <v>Available</v>
          </cell>
          <cell r="F1279" t="str">
            <v>TRIAL- Cordyline Cherry Cordial Compacta- 9</v>
          </cell>
          <cell r="G1279">
            <v>9</v>
          </cell>
          <cell r="H1279" t="str">
            <v>9cm</v>
          </cell>
          <cell r="I1279" t="str">
            <v>LEAFJOY LITTLES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</row>
        <row r="1280">
          <cell r="A1280" t="str">
            <v>FP-2563</v>
          </cell>
          <cell r="C1280"/>
          <cell r="F1280" t="str">
            <v>TRIAL- Cordyline Cherry Cordial Compacta- 9 - Balance</v>
          </cell>
          <cell r="G1280">
            <v>9</v>
          </cell>
          <cell r="H1280" t="str">
            <v>9cm</v>
          </cell>
          <cell r="I1280"/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</row>
        <row r="1281">
          <cell r="H1281"/>
          <cell r="I1281"/>
        </row>
        <row r="1282">
          <cell r="A1282" t="str">
            <v>FP-2561</v>
          </cell>
          <cell r="B1282" t="str">
            <v>LEAFJOY LITTLES</v>
          </cell>
          <cell r="C1282" t="str">
            <v>Cordyline 9</v>
          </cell>
          <cell r="D1282" t="str">
            <v xml:space="preserve">Fruticosa Chocolate Queen </v>
          </cell>
          <cell r="E1282" t="str">
            <v>Available</v>
          </cell>
          <cell r="F1282" t="str">
            <v>TRIAL- Cordyline Fruticosa Chocolate-9</v>
          </cell>
          <cell r="G1282">
            <v>9</v>
          </cell>
          <cell r="H1282" t="str">
            <v>9cm</v>
          </cell>
          <cell r="I1282" t="str">
            <v>LEAFJOY LITTLES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</row>
        <row r="1283">
          <cell r="A1283" t="str">
            <v>FP-2561</v>
          </cell>
          <cell r="B1283" t="str">
            <v>LEAFJOY LITTLES</v>
          </cell>
          <cell r="C1283" t="str">
            <v>Cordyline 9</v>
          </cell>
          <cell r="D1283" t="str">
            <v xml:space="preserve">Fruticosa Chocolate Queen </v>
          </cell>
          <cell r="E1283" t="str">
            <v>Available</v>
          </cell>
          <cell r="F1283" t="str">
            <v>TRIAL- Cordyline Fruticosa Chocolate-9</v>
          </cell>
          <cell r="G1283">
            <v>9</v>
          </cell>
          <cell r="H1283" t="str">
            <v>9cm</v>
          </cell>
          <cell r="I1283" t="str">
            <v>LEAFJOY LITTLES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</row>
        <row r="1284">
          <cell r="A1284" t="str">
            <v>FP-2561</v>
          </cell>
          <cell r="C1284"/>
          <cell r="F1284" t="str">
            <v>TRIAL- Cordyline Fruticosa Chocolate-9 - Balance</v>
          </cell>
          <cell r="G1284">
            <v>9</v>
          </cell>
          <cell r="H1284" t="str">
            <v>9cm</v>
          </cell>
          <cell r="I1284"/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</row>
        <row r="1285">
          <cell r="H1285"/>
          <cell r="I1285"/>
        </row>
        <row r="1286">
          <cell r="A1286" t="str">
            <v>FP-2564</v>
          </cell>
          <cell r="B1286" t="str">
            <v>LEAFJOY LITTLES</v>
          </cell>
          <cell r="C1286" t="str">
            <v>Cordyline 9</v>
          </cell>
          <cell r="D1286" t="str">
            <v xml:space="preserve">Fruticosa Rainbow Green </v>
          </cell>
          <cell r="E1286" t="str">
            <v>Available</v>
          </cell>
          <cell r="F1286" t="str">
            <v>TRIAL- Cordyline Fruticosa Rainbow Green-9</v>
          </cell>
          <cell r="G1286">
            <v>9</v>
          </cell>
          <cell r="H1286" t="str">
            <v>9cm</v>
          </cell>
          <cell r="I1286" t="str">
            <v>LEAFJOY LITTLES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</row>
        <row r="1287">
          <cell r="A1287" t="str">
            <v>FP-2564</v>
          </cell>
          <cell r="B1287" t="str">
            <v>LEAFJOY LITTLES</v>
          </cell>
          <cell r="C1287" t="str">
            <v>Cordyline 9</v>
          </cell>
          <cell r="D1287" t="str">
            <v xml:space="preserve">Fruticosa Rainbow Green </v>
          </cell>
          <cell r="E1287" t="str">
            <v>Available</v>
          </cell>
          <cell r="F1287" t="str">
            <v>TRIAL- Cordyline Fruticosa Rainbow Green-9</v>
          </cell>
          <cell r="G1287">
            <v>9</v>
          </cell>
          <cell r="H1287" t="str">
            <v>9cm</v>
          </cell>
          <cell r="I1287" t="str">
            <v>LEAFJOY LITTLES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</row>
        <row r="1288">
          <cell r="A1288" t="str">
            <v>FP-2564</v>
          </cell>
          <cell r="C1288"/>
          <cell r="F1288" t="str">
            <v>TRIAL- Cordyline Fruticosa Rainbow Green-9 - Balance</v>
          </cell>
          <cell r="G1288">
            <v>9</v>
          </cell>
          <cell r="H1288" t="str">
            <v>9cm</v>
          </cell>
          <cell r="I1288"/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</row>
        <row r="1289">
          <cell r="H1289"/>
          <cell r="I1289"/>
        </row>
        <row r="1290">
          <cell r="A1290" t="str">
            <v>FP-2562</v>
          </cell>
          <cell r="B1290" t="str">
            <v>LEAFJOY LITTLES</v>
          </cell>
          <cell r="C1290" t="str">
            <v>Cordyline 9</v>
          </cell>
          <cell r="D1290" t="str">
            <v xml:space="preserve">Fruticosa Waihee Rainbow </v>
          </cell>
          <cell r="E1290" t="str">
            <v>Available</v>
          </cell>
          <cell r="F1290" t="str">
            <v>TRIAL- Cordyline Fruticosa Waihee Rainbow- 9</v>
          </cell>
          <cell r="G1290">
            <v>9</v>
          </cell>
          <cell r="H1290" t="str">
            <v>9cm</v>
          </cell>
          <cell r="I1290" t="str">
            <v>LEAFJOY LITTLES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</row>
        <row r="1291">
          <cell r="A1291" t="str">
            <v>FP-2562</v>
          </cell>
          <cell r="B1291" t="str">
            <v>LEAFJOY LITTLES</v>
          </cell>
          <cell r="C1291" t="str">
            <v>Cordyline 9</v>
          </cell>
          <cell r="D1291" t="str">
            <v xml:space="preserve">Fruticosa Waihee Rainbow </v>
          </cell>
          <cell r="E1291" t="str">
            <v>Available</v>
          </cell>
          <cell r="F1291" t="str">
            <v>TRIAL- Cordyline Fruticosa Waihee Rainbow- 9</v>
          </cell>
          <cell r="G1291">
            <v>9</v>
          </cell>
          <cell r="H1291" t="str">
            <v>9cm</v>
          </cell>
          <cell r="I1291" t="str">
            <v>LEAFJOY LITTLES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</row>
        <row r="1292">
          <cell r="A1292" t="str">
            <v>FP-2562</v>
          </cell>
          <cell r="C1292"/>
          <cell r="F1292" t="str">
            <v>TRIAL- Cordyline Fruticosa Waihee Rainbow- 9 - Balance</v>
          </cell>
          <cell r="G1292">
            <v>9</v>
          </cell>
          <cell r="H1292" t="str">
            <v>9cm</v>
          </cell>
          <cell r="I1292"/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</row>
        <row r="1293">
          <cell r="H1293"/>
          <cell r="I1293"/>
        </row>
        <row r="1294">
          <cell r="A1294" t="str">
            <v>FP-2565</v>
          </cell>
          <cell r="B1294" t="str">
            <v>LEAFJOY LITTLES</v>
          </cell>
          <cell r="C1294" t="str">
            <v>Cordyline 9</v>
          </cell>
          <cell r="D1294" t="str">
            <v xml:space="preserve">Fruticosa White Fairytale </v>
          </cell>
          <cell r="E1294" t="str">
            <v>Available</v>
          </cell>
          <cell r="F1294" t="str">
            <v>TRIAL- Cordyline Fruticosa White Fairytale- 9</v>
          </cell>
          <cell r="G1294">
            <v>9</v>
          </cell>
          <cell r="H1294" t="str">
            <v>9cm</v>
          </cell>
          <cell r="I1294" t="str">
            <v>LEAFJOY LITTLES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</row>
        <row r="1295">
          <cell r="A1295" t="str">
            <v>FP-2565</v>
          </cell>
          <cell r="B1295" t="str">
            <v>LEAFJOY LITTLES</v>
          </cell>
          <cell r="C1295" t="str">
            <v>Cordyline 9</v>
          </cell>
          <cell r="D1295" t="str">
            <v xml:space="preserve">Fruticosa White Fairytale </v>
          </cell>
          <cell r="E1295" t="str">
            <v>Available</v>
          </cell>
          <cell r="F1295" t="str">
            <v>TRIAL- Cordyline Fruticosa White Fairytale- 9</v>
          </cell>
          <cell r="G1295">
            <v>9</v>
          </cell>
          <cell r="H1295" t="str">
            <v>9cm</v>
          </cell>
          <cell r="I1295" t="str">
            <v>LEAFJOY LITTLES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</row>
        <row r="1296">
          <cell r="A1296" t="str">
            <v>FP-2565</v>
          </cell>
          <cell r="C1296"/>
          <cell r="F1296" t="str">
            <v>TRIAL- Cordyline Fruticosa White Fairytale- 9 - Balance</v>
          </cell>
          <cell r="G1296">
            <v>9</v>
          </cell>
          <cell r="H1296" t="str">
            <v>9cm</v>
          </cell>
          <cell r="I1296"/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</row>
        <row r="1297">
          <cell r="H1297"/>
          <cell r="I1297"/>
        </row>
        <row r="1298">
          <cell r="A1298" t="str">
            <v>FP-2547</v>
          </cell>
          <cell r="B1298" t="str">
            <v>LEAFJOY LITTLES</v>
          </cell>
          <cell r="C1298" t="str">
            <v>Dracaena 9</v>
          </cell>
          <cell r="D1298" t="str">
            <v xml:space="preserve">Sanderiana </v>
          </cell>
          <cell r="E1298" t="str">
            <v>Available</v>
          </cell>
          <cell r="F1298" t="str">
            <v>Trial- Dracaena Sanderiana-9</v>
          </cell>
          <cell r="G1298">
            <v>9</v>
          </cell>
          <cell r="H1298" t="str">
            <v>9cm</v>
          </cell>
          <cell r="I1298" t="str">
            <v>LEAFJOY LITTLES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</row>
        <row r="1299">
          <cell r="A1299" t="str">
            <v>FP-2547</v>
          </cell>
          <cell r="B1299" t="str">
            <v>LEAFJOY LITTLES</v>
          </cell>
          <cell r="C1299" t="str">
            <v>Dracaena 9</v>
          </cell>
          <cell r="D1299" t="str">
            <v xml:space="preserve">Sanderiana </v>
          </cell>
          <cell r="E1299" t="str">
            <v>Available</v>
          </cell>
          <cell r="F1299" t="str">
            <v>Trial- Dracaena Sanderiana-9</v>
          </cell>
          <cell r="G1299">
            <v>9</v>
          </cell>
          <cell r="H1299" t="str">
            <v>9cm</v>
          </cell>
          <cell r="I1299" t="str">
            <v>LEAFJOY LITTLES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</row>
        <row r="1300">
          <cell r="A1300" t="str">
            <v>FP-2547</v>
          </cell>
          <cell r="C1300"/>
          <cell r="F1300" t="str">
            <v>Trial- Dracaena Sanderiana-9 - Balance</v>
          </cell>
          <cell r="G1300">
            <v>9</v>
          </cell>
          <cell r="H1300" t="str">
            <v>9cm</v>
          </cell>
          <cell r="I1300"/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</row>
        <row r="1301">
          <cell r="C1301"/>
          <cell r="F1301"/>
          <cell r="H1301"/>
          <cell r="I1301"/>
        </row>
        <row r="1302">
          <cell r="A1302" t="str">
            <v>FP-1521</v>
          </cell>
          <cell r="B1302" t="str">
            <v>LEAFJOY LITTLES</v>
          </cell>
          <cell r="C1302" t="str">
            <v>Episcia 9</v>
          </cell>
          <cell r="D1302" t="str">
            <v>Country Brilliance</v>
          </cell>
          <cell r="E1302" t="str">
            <v>Available</v>
          </cell>
          <cell r="F1302" t="str">
            <v>TRIAL - Episcia Country Brilliance - 9</v>
          </cell>
          <cell r="G1302">
            <v>9</v>
          </cell>
          <cell r="H1302" t="str">
            <v>9cm</v>
          </cell>
          <cell r="I1302" t="str">
            <v>LEAFJOY LITTLES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</row>
        <row r="1303">
          <cell r="A1303" t="str">
            <v>FP-1521</v>
          </cell>
          <cell r="B1303" t="str">
            <v>LEAFJOY LITTLES</v>
          </cell>
          <cell r="C1303" t="str">
            <v>Episcia 9</v>
          </cell>
          <cell r="D1303" t="str">
            <v>Country Brilliance</v>
          </cell>
          <cell r="E1303" t="str">
            <v>Available</v>
          </cell>
          <cell r="F1303" t="str">
            <v>TRIAL - Episcia Country Brilliance - 9</v>
          </cell>
          <cell r="G1303">
            <v>9</v>
          </cell>
          <cell r="H1303" t="str">
            <v>9cm</v>
          </cell>
          <cell r="I1303" t="str">
            <v>LEAFJOY LITTLES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</row>
        <row r="1304">
          <cell r="A1304" t="str">
            <v>FP-1521</v>
          </cell>
          <cell r="C1304"/>
          <cell r="F1304" t="str">
            <v>TRIAL - Episcia Country Brilliance - 9 - Balance</v>
          </cell>
          <cell r="G1304">
            <v>9</v>
          </cell>
          <cell r="H1304" t="str">
            <v>9cm</v>
          </cell>
          <cell r="I1304"/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</row>
        <row r="1305">
          <cell r="C1305"/>
          <cell r="F1305"/>
          <cell r="H1305"/>
          <cell r="I1305"/>
        </row>
        <row r="1306">
          <cell r="A1306" t="str">
            <v>FP-1517</v>
          </cell>
          <cell r="B1306" t="str">
            <v>LEAFJOY LITTLES</v>
          </cell>
          <cell r="C1306" t="str">
            <v>Episcia 9</v>
          </cell>
          <cell r="D1306" t="str">
            <v>Joy Sweetie Pink</v>
          </cell>
          <cell r="E1306" t="str">
            <v>Available</v>
          </cell>
          <cell r="F1306" t="str">
            <v>TRIAL - Episcia Joy Sweetie Pink - 9</v>
          </cell>
          <cell r="G1306">
            <v>9</v>
          </cell>
          <cell r="H1306" t="str">
            <v>9cm</v>
          </cell>
          <cell r="I1306" t="str">
            <v>LEAFJOY LITTLES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</row>
        <row r="1307">
          <cell r="A1307" t="str">
            <v>FP-1517</v>
          </cell>
          <cell r="B1307" t="str">
            <v>LEAFJOY LITTLES</v>
          </cell>
          <cell r="C1307" t="str">
            <v>Episcia 9</v>
          </cell>
          <cell r="D1307" t="str">
            <v>Joy Sweetie Pink</v>
          </cell>
          <cell r="E1307" t="str">
            <v>Available</v>
          </cell>
          <cell r="F1307" t="str">
            <v>TRIAL - Episcia Joy Sweetie Pink - 9</v>
          </cell>
          <cell r="G1307">
            <v>9</v>
          </cell>
          <cell r="H1307" t="str">
            <v>9cm</v>
          </cell>
          <cell r="I1307" t="str">
            <v>LEAFJOY LITTLES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</row>
        <row r="1308">
          <cell r="A1308" t="str">
            <v>FP-1517</v>
          </cell>
          <cell r="C1308"/>
          <cell r="F1308" t="str">
            <v>TRIAL - Episcia Joy Sweetie Pink - 9 - Balance</v>
          </cell>
          <cell r="G1308">
            <v>9</v>
          </cell>
          <cell r="H1308" t="str">
            <v>9cm</v>
          </cell>
          <cell r="I1308"/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</row>
        <row r="1309">
          <cell r="C1309"/>
          <cell r="F1309"/>
          <cell r="H1309"/>
          <cell r="I1309"/>
        </row>
        <row r="1310">
          <cell r="A1310" t="str">
            <v>FP-1407</v>
          </cell>
          <cell r="B1310" t="str">
            <v>LEAFJOY LITTLES</v>
          </cell>
          <cell r="C1310" t="str">
            <v>Episcia 9</v>
          </cell>
          <cell r="D1310" t="str">
            <v>Malayan Gem</v>
          </cell>
          <cell r="E1310" t="str">
            <v>Available</v>
          </cell>
          <cell r="F1310" t="str">
            <v>TRIAL - Episcia Malayan Gem - 9</v>
          </cell>
          <cell r="G1310">
            <v>9</v>
          </cell>
          <cell r="H1310" t="str">
            <v>9cm</v>
          </cell>
          <cell r="I1310" t="str">
            <v>LEAFJOY LITTLES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</row>
        <row r="1311">
          <cell r="A1311" t="str">
            <v>FP-1407</v>
          </cell>
          <cell r="B1311" t="str">
            <v>LEAFJOY LITTLES</v>
          </cell>
          <cell r="C1311" t="str">
            <v>Episcia 9</v>
          </cell>
          <cell r="D1311" t="str">
            <v>Malayan Gem</v>
          </cell>
          <cell r="E1311" t="str">
            <v>Available</v>
          </cell>
          <cell r="F1311" t="str">
            <v>TRIAL - Episcia Malayan Gem - 9</v>
          </cell>
          <cell r="G1311">
            <v>9</v>
          </cell>
          <cell r="H1311" t="str">
            <v>9cm</v>
          </cell>
          <cell r="I1311" t="str">
            <v>LEAFJOY LITTLES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</row>
        <row r="1312">
          <cell r="A1312" t="str">
            <v>FP-1407</v>
          </cell>
          <cell r="C1312"/>
          <cell r="F1312" t="str">
            <v>TRIAL - Episcia Malayan Gem - 9 - Balance</v>
          </cell>
          <cell r="G1312">
            <v>9</v>
          </cell>
          <cell r="H1312" t="str">
            <v>9cm</v>
          </cell>
          <cell r="I1312"/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</row>
        <row r="1313">
          <cell r="H1313"/>
          <cell r="I1313"/>
        </row>
        <row r="1314">
          <cell r="A1314" t="str">
            <v>FP-1408</v>
          </cell>
          <cell r="B1314" t="str">
            <v>LEAFJOY LITTLES</v>
          </cell>
          <cell r="C1314" t="str">
            <v>Episcia 9</v>
          </cell>
          <cell r="D1314" t="str">
            <v>Pink Acajou</v>
          </cell>
          <cell r="E1314" t="str">
            <v>Available</v>
          </cell>
          <cell r="F1314" t="str">
            <v>TRIAL - Episcia Pink Acajou - 9</v>
          </cell>
          <cell r="G1314">
            <v>9</v>
          </cell>
          <cell r="H1314" t="str">
            <v>9cm</v>
          </cell>
          <cell r="I1314" t="str">
            <v>LEAFJOY LITTLES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</row>
        <row r="1315">
          <cell r="A1315" t="str">
            <v>FP-1408</v>
          </cell>
          <cell r="B1315" t="str">
            <v>LEAFJOY LITTLES</v>
          </cell>
          <cell r="C1315" t="str">
            <v>Episcia 9</v>
          </cell>
          <cell r="D1315" t="str">
            <v>Pink Acajou</v>
          </cell>
          <cell r="E1315" t="str">
            <v>Available</v>
          </cell>
          <cell r="F1315" t="str">
            <v>TRIAL - Episcia Pink Acajou - 9</v>
          </cell>
          <cell r="G1315">
            <v>9</v>
          </cell>
          <cell r="H1315" t="str">
            <v>9cm</v>
          </cell>
          <cell r="I1315" t="str">
            <v>LEAFJOY LITTLES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</row>
        <row r="1316">
          <cell r="A1316" t="str">
            <v>FP-1408</v>
          </cell>
          <cell r="C1316"/>
          <cell r="F1316" t="str">
            <v>TRIAL - Episcia Pink Acajou - 9 - Balance</v>
          </cell>
          <cell r="G1316">
            <v>9</v>
          </cell>
          <cell r="H1316" t="str">
            <v>9cm</v>
          </cell>
          <cell r="I1316"/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</row>
        <row r="1317">
          <cell r="C1317"/>
          <cell r="F1317"/>
          <cell r="H1317"/>
          <cell r="I1317"/>
        </row>
        <row r="1318">
          <cell r="A1318" t="str">
            <v>FP-1519</v>
          </cell>
          <cell r="B1318" t="str">
            <v>LEAFJOY LITTLES</v>
          </cell>
          <cell r="C1318" t="str">
            <v>Episcia 9</v>
          </cell>
          <cell r="D1318" t="str">
            <v>Red Crocodile</v>
          </cell>
          <cell r="E1318" t="str">
            <v>Available</v>
          </cell>
          <cell r="F1318" t="str">
            <v>TRIAL - Episcia Red Crocodile - 9</v>
          </cell>
          <cell r="G1318">
            <v>9</v>
          </cell>
          <cell r="H1318" t="str">
            <v>9cm</v>
          </cell>
          <cell r="I1318" t="str">
            <v>LEAFJOY LITTLES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</row>
        <row r="1319">
          <cell r="A1319" t="str">
            <v>FP-1519</v>
          </cell>
          <cell r="B1319" t="str">
            <v>LEAFJOY LITTLES</v>
          </cell>
          <cell r="C1319" t="str">
            <v>Episcia 9</v>
          </cell>
          <cell r="D1319" t="str">
            <v>Red Crocodile</v>
          </cell>
          <cell r="E1319" t="str">
            <v>Available</v>
          </cell>
          <cell r="F1319" t="str">
            <v>TRIAL - Episcia Red Crocodile - 9</v>
          </cell>
          <cell r="G1319">
            <v>9</v>
          </cell>
          <cell r="H1319" t="str">
            <v>9cm</v>
          </cell>
          <cell r="I1319" t="str">
            <v>LEAFJOY LITTLES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</row>
        <row r="1320">
          <cell r="A1320" t="str">
            <v>FP-1519</v>
          </cell>
          <cell r="C1320"/>
          <cell r="F1320" t="str">
            <v>TRIAL - Episcia Red Crocodile - 9 - Balance</v>
          </cell>
          <cell r="G1320">
            <v>9</v>
          </cell>
          <cell r="H1320" t="str">
            <v>9cm</v>
          </cell>
          <cell r="I1320"/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</row>
        <row r="1321">
          <cell r="C1321"/>
          <cell r="F1321"/>
          <cell r="H1321"/>
          <cell r="I1321"/>
        </row>
        <row r="1322">
          <cell r="A1322" t="str">
            <v>FP-1409</v>
          </cell>
          <cell r="B1322" t="str">
            <v>LEAFJOY LITTLES</v>
          </cell>
          <cell r="C1322" t="str">
            <v>Episcia 9</v>
          </cell>
          <cell r="D1322" t="str">
            <v>Silver Shield</v>
          </cell>
          <cell r="E1322" t="str">
            <v>Available</v>
          </cell>
          <cell r="F1322" t="str">
            <v>TRIAL - Episcia Silver Shield - 9</v>
          </cell>
          <cell r="G1322">
            <v>9</v>
          </cell>
          <cell r="H1322" t="str">
            <v>9cm</v>
          </cell>
          <cell r="I1322" t="str">
            <v>LEAFJOY LITTLES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</row>
        <row r="1323">
          <cell r="A1323" t="str">
            <v>FP-1409</v>
          </cell>
          <cell r="B1323" t="str">
            <v>LEAFJOY LITTLES</v>
          </cell>
          <cell r="C1323" t="str">
            <v>Episcia 9</v>
          </cell>
          <cell r="D1323" t="str">
            <v>Silver Shield</v>
          </cell>
          <cell r="E1323" t="str">
            <v>Available</v>
          </cell>
          <cell r="F1323" t="str">
            <v>TRIAL - Episcia Silver Shield - 9</v>
          </cell>
          <cell r="G1323">
            <v>9</v>
          </cell>
          <cell r="H1323" t="str">
            <v>9cm</v>
          </cell>
          <cell r="I1323" t="str">
            <v>LEAFJOY LITTLES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</row>
        <row r="1324">
          <cell r="A1324" t="str">
            <v>FP-1409</v>
          </cell>
          <cell r="C1324"/>
          <cell r="F1324" t="str">
            <v>TRIAL - Episcia Silver Shield - 9 - Balance</v>
          </cell>
          <cell r="G1324">
            <v>9</v>
          </cell>
          <cell r="H1324" t="str">
            <v>9cm</v>
          </cell>
          <cell r="I1324"/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</row>
        <row r="1325">
          <cell r="C1325"/>
          <cell r="F1325"/>
          <cell r="H1325"/>
          <cell r="I1325"/>
        </row>
        <row r="1326">
          <cell r="A1326" t="str">
            <v>FP-1850</v>
          </cell>
          <cell r="B1326" t="str">
            <v>LEAFJOY LITTLES</v>
          </cell>
          <cell r="C1326" t="str">
            <v>Fern 9</v>
          </cell>
          <cell r="D1326" t="str">
            <v>Actiniopteris Australis</v>
          </cell>
          <cell r="E1326" t="str">
            <v>Available</v>
          </cell>
          <cell r="F1326" t="str">
            <v>TRIAL - Actiniopteris Australis - 9</v>
          </cell>
          <cell r="G1326">
            <v>9</v>
          </cell>
          <cell r="H1326" t="str">
            <v>9cm</v>
          </cell>
          <cell r="I1326" t="str">
            <v>LEAFJOY LITTLES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</row>
        <row r="1327">
          <cell r="A1327" t="str">
            <v>FP-1850</v>
          </cell>
          <cell r="B1327" t="str">
            <v>LEAFJOY LITTLES</v>
          </cell>
          <cell r="C1327" t="str">
            <v>Fern 9</v>
          </cell>
          <cell r="D1327" t="str">
            <v>Actiniopteris Australis</v>
          </cell>
          <cell r="E1327" t="str">
            <v>Available</v>
          </cell>
          <cell r="F1327" t="str">
            <v>TRIAL - Actiniopteris Australis - 9</v>
          </cell>
          <cell r="G1327">
            <v>9</v>
          </cell>
          <cell r="H1327" t="str">
            <v>9cm</v>
          </cell>
          <cell r="I1327" t="str">
            <v>LEAFJOY LITTLES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</row>
        <row r="1328">
          <cell r="A1328" t="str">
            <v>FP-1850</v>
          </cell>
          <cell r="C1328"/>
          <cell r="F1328" t="str">
            <v>TRIAL - Actiniopteris Australis - 9 - Balance</v>
          </cell>
          <cell r="G1328">
            <v>9</v>
          </cell>
          <cell r="H1328" t="str">
            <v>9cm</v>
          </cell>
          <cell r="I1328"/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</row>
        <row r="1329">
          <cell r="C1329"/>
          <cell r="F1329"/>
          <cell r="H1329"/>
          <cell r="I1329"/>
        </row>
        <row r="1330">
          <cell r="A1330" t="str">
            <v>FP-1851</v>
          </cell>
          <cell r="B1330" t="str">
            <v>LEAFJOY LITTLES</v>
          </cell>
          <cell r="C1330" t="str">
            <v>Fern 9</v>
          </cell>
          <cell r="D1330" t="str">
            <v>Adiantum Fritz Luthi</v>
          </cell>
          <cell r="E1330" t="str">
            <v>Available</v>
          </cell>
          <cell r="F1330" t="str">
            <v>TRIAL - Adiantum Fritz Luthi - 9</v>
          </cell>
          <cell r="G1330">
            <v>9</v>
          </cell>
          <cell r="H1330" t="str">
            <v>9cm</v>
          </cell>
          <cell r="I1330" t="str">
            <v>LEAFJOY LITTLES</v>
          </cell>
          <cell r="J1330">
            <v>-2.5</v>
          </cell>
          <cell r="K1330">
            <v>-2.5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</row>
        <row r="1331">
          <cell r="A1331" t="str">
            <v>FP-1851</v>
          </cell>
          <cell r="B1331" t="str">
            <v>LEAFJOY LITTLES</v>
          </cell>
          <cell r="C1331" t="str">
            <v>Fern 9</v>
          </cell>
          <cell r="D1331" t="str">
            <v>Adiantum Fritz Luthi</v>
          </cell>
          <cell r="E1331" t="str">
            <v>Available</v>
          </cell>
          <cell r="F1331" t="str">
            <v>TRIAL - Adiantum Fritz Luthi - 9</v>
          </cell>
          <cell r="G1331">
            <v>9</v>
          </cell>
          <cell r="H1331" t="str">
            <v>9cm</v>
          </cell>
          <cell r="I1331" t="str">
            <v>LEAFJOY LITTLES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</row>
        <row r="1332">
          <cell r="A1332" t="str">
            <v>FP-1851</v>
          </cell>
          <cell r="C1332"/>
          <cell r="F1332" t="str">
            <v>TRIAL - Adiantum Fritz Luthi - 9 - Balance</v>
          </cell>
          <cell r="G1332">
            <v>9</v>
          </cell>
          <cell r="H1332" t="str">
            <v>9cm</v>
          </cell>
          <cell r="I1332"/>
          <cell r="J1332">
            <v>-2.5</v>
          </cell>
          <cell r="K1332">
            <v>-2.5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</row>
        <row r="1333">
          <cell r="C1333"/>
          <cell r="F1333"/>
          <cell r="H1333"/>
          <cell r="I1333"/>
        </row>
        <row r="1334">
          <cell r="A1334" t="str">
            <v>FP-1897</v>
          </cell>
          <cell r="B1334" t="str">
            <v>LEAFJOY LITTLES</v>
          </cell>
          <cell r="C1334" t="str">
            <v>Fern 9</v>
          </cell>
          <cell r="D1334" t="str">
            <v>Aspenium Ebenoides</v>
          </cell>
          <cell r="E1334" t="str">
            <v>Available</v>
          </cell>
          <cell r="F1334" t="str">
            <v>TRIAL - Aspenium Ebenoides - 9</v>
          </cell>
          <cell r="G1334">
            <v>9</v>
          </cell>
          <cell r="H1334" t="str">
            <v>9cm</v>
          </cell>
          <cell r="I1334" t="str">
            <v>LEAFJOY LITTLES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</row>
        <row r="1335">
          <cell r="A1335" t="str">
            <v>FP-1897</v>
          </cell>
          <cell r="B1335" t="str">
            <v>LEAFJOY LITTLES</v>
          </cell>
          <cell r="C1335" t="str">
            <v>Fern 9</v>
          </cell>
          <cell r="D1335" t="str">
            <v>Aspenium Ebenoides</v>
          </cell>
          <cell r="E1335" t="str">
            <v>Available</v>
          </cell>
          <cell r="F1335" t="str">
            <v>TRIAL - Aspenium Ebenoides - 9</v>
          </cell>
          <cell r="G1335">
            <v>9</v>
          </cell>
          <cell r="H1335" t="str">
            <v>9cm</v>
          </cell>
          <cell r="I1335" t="str">
            <v>LEAFJOY LITTLES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</row>
        <row r="1336">
          <cell r="A1336" t="str">
            <v>FP-1897</v>
          </cell>
          <cell r="C1336"/>
          <cell r="F1336" t="str">
            <v>TRIAL - Aspenium Ebenoides - 9 - Balance</v>
          </cell>
          <cell r="G1336">
            <v>9</v>
          </cell>
          <cell r="H1336" t="str">
            <v>9cm</v>
          </cell>
          <cell r="I1336"/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</row>
        <row r="1337">
          <cell r="C1337"/>
          <cell r="F1337"/>
          <cell r="H1337"/>
          <cell r="I1337"/>
        </row>
        <row r="1338">
          <cell r="A1338" t="str">
            <v>FP-2153</v>
          </cell>
          <cell r="B1338" t="str">
            <v>LEAFJOY LITTLES</v>
          </cell>
          <cell r="C1338" t="str">
            <v>Fern 9</v>
          </cell>
          <cell r="D1338" t="str">
            <v>Asplenium Nidus Campio</v>
          </cell>
          <cell r="E1338" t="str">
            <v>Available</v>
          </cell>
          <cell r="F1338" t="str">
            <v>TRIAL - Fern Asplenium Nidus Campio - 9</v>
          </cell>
          <cell r="G1338">
            <v>9</v>
          </cell>
          <cell r="H1338" t="str">
            <v>9cm</v>
          </cell>
          <cell r="I1338" t="str">
            <v>LEAFJOY LITTLES</v>
          </cell>
          <cell r="J1338">
            <v>0</v>
          </cell>
          <cell r="K1338">
            <v>0</v>
          </cell>
          <cell r="L1338">
            <v>4</v>
          </cell>
          <cell r="M1338">
            <v>4</v>
          </cell>
          <cell r="N1338">
            <v>0</v>
          </cell>
          <cell r="O1338">
            <v>0</v>
          </cell>
        </row>
        <row r="1339">
          <cell r="A1339" t="str">
            <v>FP-2153</v>
          </cell>
          <cell r="B1339" t="str">
            <v>LEAFJOY LITTLES</v>
          </cell>
          <cell r="C1339" t="str">
            <v>Fern 9</v>
          </cell>
          <cell r="D1339" t="str">
            <v>Asplenium Nidus Campio</v>
          </cell>
          <cell r="E1339" t="str">
            <v>Available</v>
          </cell>
          <cell r="F1339" t="str">
            <v>TRIAL - Fern Asplenium Nidus Campio - 9</v>
          </cell>
          <cell r="G1339">
            <v>9</v>
          </cell>
          <cell r="H1339" t="str">
            <v>9cm</v>
          </cell>
          <cell r="I1339" t="str">
            <v>LEAFJOY LITTLES</v>
          </cell>
          <cell r="J1339" t="e">
            <v>#N/A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</row>
        <row r="1340">
          <cell r="A1340" t="str">
            <v>FP-2153</v>
          </cell>
          <cell r="F1340" t="str">
            <v>TRIAL - Fern Asplenium Nidus Campio - 9 - Balance</v>
          </cell>
          <cell r="G1340">
            <v>9</v>
          </cell>
          <cell r="H1340" t="str">
            <v>9cm</v>
          </cell>
          <cell r="I1340"/>
          <cell r="J1340" t="e">
            <v>#N/A</v>
          </cell>
          <cell r="K1340">
            <v>0</v>
          </cell>
          <cell r="L1340">
            <v>4</v>
          </cell>
          <cell r="M1340">
            <v>4</v>
          </cell>
          <cell r="N1340">
            <v>0</v>
          </cell>
          <cell r="O1340">
            <v>0</v>
          </cell>
        </row>
        <row r="1341">
          <cell r="F1341"/>
          <cell r="H1341"/>
          <cell r="I1341"/>
        </row>
        <row r="1342">
          <cell r="A1342" t="str">
            <v>FP-1855</v>
          </cell>
          <cell r="B1342" t="str">
            <v>LEAFJOY LITTLES</v>
          </cell>
          <cell r="C1342" t="str">
            <v>Fern 9</v>
          </cell>
          <cell r="D1342" t="str">
            <v>Dainty Buttons™ (Nephrolepis Green Fantasy)</v>
          </cell>
          <cell r="E1342" t="str">
            <v>Available</v>
          </cell>
          <cell r="F1342" t="str">
            <v>TRIAL - Dainty Buttons™ (Nephrolepis Green Fantasy) - 9</v>
          </cell>
          <cell r="G1342">
            <v>9</v>
          </cell>
          <cell r="H1342" t="str">
            <v>9cm</v>
          </cell>
          <cell r="I1342" t="str">
            <v>LEAFJOY LITTLES</v>
          </cell>
          <cell r="J1342">
            <v>66.400000000000006</v>
          </cell>
          <cell r="K1342">
            <v>54.400000000000006</v>
          </cell>
          <cell r="L1342">
            <v>37.200000000000003</v>
          </cell>
          <cell r="M1342">
            <v>-34.799999999999997</v>
          </cell>
          <cell r="N1342">
            <v>14.4</v>
          </cell>
          <cell r="O1342">
            <v>14.4</v>
          </cell>
        </row>
        <row r="1343">
          <cell r="A1343" t="str">
            <v>FP-1855</v>
          </cell>
          <cell r="B1343" t="str">
            <v>LEAFJOY LITTLES</v>
          </cell>
          <cell r="C1343" t="str">
            <v>Fern 9</v>
          </cell>
          <cell r="D1343" t="str">
            <v>Dainty Buttons™ (Nephrolepis Green Fantasy)</v>
          </cell>
          <cell r="E1343" t="str">
            <v>Available</v>
          </cell>
          <cell r="F1343" t="str">
            <v>TRIAL - Dainty Buttons™ (Nephrolepis Green Fantasy) - 9</v>
          </cell>
          <cell r="G1343">
            <v>9</v>
          </cell>
          <cell r="H1343" t="str">
            <v>9cm</v>
          </cell>
          <cell r="I1343" t="str">
            <v>LEAFJOY LITTLES</v>
          </cell>
          <cell r="J1343">
            <v>12</v>
          </cell>
          <cell r="K1343">
            <v>0</v>
          </cell>
          <cell r="L1343">
            <v>72</v>
          </cell>
          <cell r="M1343">
            <v>0</v>
          </cell>
          <cell r="N1343">
            <v>0</v>
          </cell>
          <cell r="O1343">
            <v>0</v>
          </cell>
        </row>
        <row r="1344">
          <cell r="A1344" t="str">
            <v>FP-1855</v>
          </cell>
          <cell r="F1344" t="str">
            <v>TRIAL - Dainty Buttons™ (Nephrolepis Green Fantasy) - 9 - Balance</v>
          </cell>
          <cell r="G1344">
            <v>9</v>
          </cell>
          <cell r="H1344" t="str">
            <v>9cm</v>
          </cell>
          <cell r="I1344"/>
          <cell r="J1344">
            <v>54.400000000000006</v>
          </cell>
          <cell r="K1344">
            <v>54.400000000000006</v>
          </cell>
          <cell r="L1344">
            <v>-34.799999999999997</v>
          </cell>
          <cell r="M1344">
            <v>-34.799999999999997</v>
          </cell>
          <cell r="N1344">
            <v>14.4</v>
          </cell>
          <cell r="O1344">
            <v>14.4</v>
          </cell>
        </row>
        <row r="1345">
          <cell r="F1345"/>
          <cell r="H1345"/>
          <cell r="I1345"/>
        </row>
        <row r="1346">
          <cell r="A1346" t="str">
            <v>FP-2607</v>
          </cell>
          <cell r="B1346" t="str">
            <v>LEAFJOY LITTLES</v>
          </cell>
          <cell r="C1346" t="str">
            <v>Fern 9</v>
          </cell>
          <cell r="D1346" t="str">
            <v>Dryopteris Dickensii Crispa</v>
          </cell>
          <cell r="E1346" t="str">
            <v>Available</v>
          </cell>
          <cell r="F1346" t="str">
            <v>TRIAL - Fern Dryopteris Dickensii Crispa - 9</v>
          </cell>
          <cell r="G1346">
            <v>9</v>
          </cell>
          <cell r="H1346" t="str">
            <v>9cm</v>
          </cell>
          <cell r="I1346" t="str">
            <v>LEAFJOY LITTLES</v>
          </cell>
          <cell r="J1346">
            <v>30.900000000000002</v>
          </cell>
          <cell r="K1346">
            <v>6.9000000000000021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</row>
        <row r="1347">
          <cell r="A1347" t="str">
            <v>FP-2607</v>
          </cell>
          <cell r="B1347" t="str">
            <v>LEAFJOY LITTLES</v>
          </cell>
          <cell r="C1347" t="str">
            <v>Fern 9</v>
          </cell>
          <cell r="D1347" t="str">
            <v>Dryopteris Dickensii Crispa</v>
          </cell>
          <cell r="E1347" t="str">
            <v>Available</v>
          </cell>
          <cell r="F1347" t="str">
            <v>TRIAL - Fern Dryopteris Dickensii Crispa - 9</v>
          </cell>
          <cell r="G1347">
            <v>9</v>
          </cell>
          <cell r="H1347" t="str">
            <v>9cm</v>
          </cell>
          <cell r="I1347" t="str">
            <v>LEAFJOY LITTLES</v>
          </cell>
          <cell r="J1347">
            <v>24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</row>
        <row r="1348">
          <cell r="A1348" t="str">
            <v>FP-2607</v>
          </cell>
          <cell r="C1348"/>
          <cell r="F1348" t="str">
            <v>TRIAL - Fern Dryopteris Dickensii Crispa - 9 - Balance</v>
          </cell>
          <cell r="G1348">
            <v>9</v>
          </cell>
          <cell r="H1348" t="str">
            <v>9cm</v>
          </cell>
          <cell r="I1348"/>
          <cell r="J1348">
            <v>6.9000000000000021</v>
          </cell>
          <cell r="K1348">
            <v>6.9000000000000021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</row>
        <row r="1349">
          <cell r="C1349"/>
          <cell r="F1349"/>
          <cell r="H1349"/>
          <cell r="I1349"/>
        </row>
        <row r="1350">
          <cell r="A1350" t="str">
            <v>FP-1852</v>
          </cell>
          <cell r="B1350" t="str">
            <v>LEAFJOY LITTLES</v>
          </cell>
          <cell r="C1350" t="str">
            <v>Fern 9</v>
          </cell>
          <cell r="D1350" t="str">
            <v>Dryopteris Linearis Polydatila</v>
          </cell>
          <cell r="E1350" t="str">
            <v>Available</v>
          </cell>
          <cell r="F1350" t="str">
            <v>TRIAL - Dryopteris Linearis Polydatila - 9</v>
          </cell>
          <cell r="G1350">
            <v>9</v>
          </cell>
          <cell r="H1350" t="str">
            <v>9cm</v>
          </cell>
          <cell r="I1350" t="str">
            <v>LEAFJOY LITTLES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</row>
        <row r="1351">
          <cell r="A1351" t="str">
            <v>FP-1852</v>
          </cell>
          <cell r="B1351" t="str">
            <v>LEAFJOY LITTLES</v>
          </cell>
          <cell r="C1351" t="str">
            <v>Fern 9</v>
          </cell>
          <cell r="D1351" t="str">
            <v>Dryopteris Linearis Polydatila</v>
          </cell>
          <cell r="E1351" t="str">
            <v>Available</v>
          </cell>
          <cell r="F1351" t="str">
            <v>TRIAL - Dryopteris Linearis Polydatila - 9</v>
          </cell>
          <cell r="G1351">
            <v>9</v>
          </cell>
          <cell r="H1351" t="str">
            <v>9cm</v>
          </cell>
          <cell r="I1351" t="str">
            <v>LEAFJOY LITTLES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</row>
        <row r="1352">
          <cell r="A1352" t="str">
            <v>FP-1852</v>
          </cell>
          <cell r="C1352"/>
          <cell r="F1352" t="str">
            <v>TRIAL - Dryopteris Linearis Polydatila - 9 - Balance</v>
          </cell>
          <cell r="G1352">
            <v>9</v>
          </cell>
          <cell r="H1352" t="str">
            <v>9cm</v>
          </cell>
          <cell r="I1352"/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</row>
        <row r="1353">
          <cell r="C1353"/>
          <cell r="F1353"/>
          <cell r="H1353"/>
          <cell r="I1353"/>
        </row>
        <row r="1354">
          <cell r="A1354" t="str">
            <v>FP-2180</v>
          </cell>
          <cell r="B1354" t="str">
            <v>LEAFJOY LITTLES</v>
          </cell>
          <cell r="C1354" t="str">
            <v>Fern 9</v>
          </cell>
          <cell r="D1354" t="str">
            <v>Fluffy Ruffles</v>
          </cell>
          <cell r="E1354" t="str">
            <v>Available</v>
          </cell>
          <cell r="F1354" t="str">
            <v>TRIAL - Fern Fluffy Ruffles - 9</v>
          </cell>
          <cell r="G1354">
            <v>9</v>
          </cell>
          <cell r="H1354" t="str">
            <v>9cm</v>
          </cell>
          <cell r="I1354" t="str">
            <v>LEAFJOY LITTLES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</row>
        <row r="1355">
          <cell r="A1355" t="str">
            <v>FP-2180</v>
          </cell>
          <cell r="B1355" t="str">
            <v>LEAFJOY LITTLES</v>
          </cell>
          <cell r="C1355" t="str">
            <v>Fern 9</v>
          </cell>
          <cell r="D1355" t="str">
            <v>Fluffy Ruffles</v>
          </cell>
          <cell r="E1355" t="str">
            <v>Available</v>
          </cell>
          <cell r="F1355" t="str">
            <v>TRIAL - Fern Fluffy Ruffles - 9</v>
          </cell>
          <cell r="G1355">
            <v>9</v>
          </cell>
          <cell r="H1355" t="str">
            <v>9cm</v>
          </cell>
          <cell r="I1355" t="str">
            <v>LEAFJOY LITTLES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</row>
        <row r="1356">
          <cell r="A1356" t="str">
            <v>FP-2180</v>
          </cell>
          <cell r="C1356"/>
          <cell r="F1356" t="str">
            <v>TRIAL - Fern Fluffy Ruffles - 9 - Balance</v>
          </cell>
          <cell r="G1356">
            <v>9</v>
          </cell>
          <cell r="H1356" t="str">
            <v>9cm</v>
          </cell>
          <cell r="I1356"/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</row>
        <row r="1357">
          <cell r="C1357"/>
          <cell r="F1357"/>
          <cell r="H1357"/>
          <cell r="I1357"/>
        </row>
        <row r="1358">
          <cell r="A1358" t="str">
            <v>FP-2134</v>
          </cell>
          <cell r="B1358" t="str">
            <v>LEAFJOY LITTLES</v>
          </cell>
          <cell r="C1358" t="str">
            <v>Fern 9</v>
          </cell>
          <cell r="D1358" t="str">
            <v>Frilly Forest™ (Polystichum Rigens)</v>
          </cell>
          <cell r="E1358" t="str">
            <v>Available</v>
          </cell>
          <cell r="F1358" t="str">
            <v>TRIAL - Fern Frilly Forest™ (Polystichum Rigens) - 9</v>
          </cell>
          <cell r="G1358">
            <v>9</v>
          </cell>
          <cell r="H1358" t="str">
            <v>9cm</v>
          </cell>
          <cell r="I1358" t="str">
            <v>LEAFJOY LITTLES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</row>
        <row r="1359">
          <cell r="A1359" t="str">
            <v>FP-2134</v>
          </cell>
          <cell r="B1359" t="str">
            <v>LEAFJOY LITTLES</v>
          </cell>
          <cell r="C1359" t="str">
            <v>Fern 9</v>
          </cell>
          <cell r="D1359" t="str">
            <v>Frilly Forest™ (Polystichum Rigens)</v>
          </cell>
          <cell r="E1359" t="str">
            <v>Available</v>
          </cell>
          <cell r="F1359" t="str">
            <v>TRIAL - Fern Frilly Forest™ (Polystichum Rigens) - 9</v>
          </cell>
          <cell r="G1359">
            <v>9</v>
          </cell>
          <cell r="H1359" t="str">
            <v>9cm</v>
          </cell>
          <cell r="I1359" t="str">
            <v>LEAFJOY LITTLES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</row>
        <row r="1360">
          <cell r="A1360" t="str">
            <v>FP-2134</v>
          </cell>
          <cell r="C1360"/>
          <cell r="F1360" t="str">
            <v>TRIAL - Fern Frilly Forest™ (Polystichum Rigens) - 9 - Balance</v>
          </cell>
          <cell r="G1360">
            <v>9</v>
          </cell>
          <cell r="H1360" t="str">
            <v>9cm</v>
          </cell>
          <cell r="I1360"/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</row>
        <row r="1361">
          <cell r="C1361"/>
          <cell r="F1361"/>
          <cell r="H1361"/>
          <cell r="I1361"/>
        </row>
        <row r="1362">
          <cell r="A1362" t="str">
            <v>FP-1853</v>
          </cell>
          <cell r="B1362" t="str">
            <v>LEAFJOY LITTLES</v>
          </cell>
          <cell r="C1362" t="str">
            <v>Fern 9</v>
          </cell>
          <cell r="D1362" t="str">
            <v>Hemionitis Arifolia</v>
          </cell>
          <cell r="E1362" t="str">
            <v>Available</v>
          </cell>
          <cell r="F1362" t="str">
            <v>TRIAL - Hemionitis Arifolia - 9</v>
          </cell>
          <cell r="G1362">
            <v>9</v>
          </cell>
          <cell r="H1362" t="str">
            <v>9cm</v>
          </cell>
          <cell r="I1362" t="str">
            <v>LEAFJOY LITTLES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</row>
        <row r="1363">
          <cell r="A1363" t="str">
            <v>FP-1853</v>
          </cell>
          <cell r="B1363" t="str">
            <v>LEAFJOY LITTLES</v>
          </cell>
          <cell r="C1363" t="str">
            <v>Fern 9</v>
          </cell>
          <cell r="D1363" t="str">
            <v>Hemionitis Arifolia</v>
          </cell>
          <cell r="E1363" t="str">
            <v>Available</v>
          </cell>
          <cell r="F1363" t="str">
            <v>TRIAL - Hemionitis Arifolia - 9</v>
          </cell>
          <cell r="G1363">
            <v>9</v>
          </cell>
          <cell r="H1363" t="str">
            <v>9cm</v>
          </cell>
          <cell r="I1363" t="str">
            <v>LEAFJOY LITTLES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</row>
        <row r="1364">
          <cell r="A1364" t="str">
            <v>FP-1853</v>
          </cell>
          <cell r="C1364"/>
          <cell r="F1364" t="str">
            <v>TRIAL - Hemionitis Arifolia - 9 - Balance</v>
          </cell>
          <cell r="G1364">
            <v>9</v>
          </cell>
          <cell r="H1364" t="str">
            <v>9cm</v>
          </cell>
          <cell r="I1364"/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</row>
        <row r="1365">
          <cell r="C1365"/>
          <cell r="F1365"/>
          <cell r="H1365"/>
          <cell r="I1365"/>
        </row>
        <row r="1366">
          <cell r="A1366" t="str">
            <v>FP-2682</v>
          </cell>
          <cell r="B1366" t="str">
            <v>LEAFJOY LITTLES</v>
          </cell>
          <cell r="C1366" t="str">
            <v>Fern 9</v>
          </cell>
          <cell r="D1366" t="str">
            <v>Microsorum Punctatum Dragon's Wing</v>
          </cell>
          <cell r="E1366" t="str">
            <v>Available</v>
          </cell>
          <cell r="F1366" t="str">
            <v>TRIAL - Fern Microsorum Punctatum Dragon's Wing - 9</v>
          </cell>
          <cell r="G1366">
            <v>9</v>
          </cell>
          <cell r="H1366" t="str">
            <v>9cm</v>
          </cell>
          <cell r="I1366" t="str">
            <v>LEAFJOY LITTLES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3.6</v>
          </cell>
          <cell r="O1366">
            <v>3.6</v>
          </cell>
        </row>
        <row r="1367">
          <cell r="A1367" t="str">
            <v>FP-2682</v>
          </cell>
          <cell r="B1367" t="str">
            <v>LEAFJOY LITTLES</v>
          </cell>
          <cell r="C1367" t="str">
            <v>Fern 9</v>
          </cell>
          <cell r="D1367" t="str">
            <v>Microsorum Punctatum Dragon's Wing</v>
          </cell>
          <cell r="E1367" t="str">
            <v>Available</v>
          </cell>
          <cell r="F1367" t="str">
            <v>TRIAL - Fern Microsorum Punctatum Dragon's Wing - 9</v>
          </cell>
          <cell r="G1367">
            <v>9</v>
          </cell>
          <cell r="H1367" t="str">
            <v>9cm</v>
          </cell>
          <cell r="I1367" t="str">
            <v>LEAFJOY LITTLES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</row>
        <row r="1368">
          <cell r="A1368" t="str">
            <v>FP-2682</v>
          </cell>
          <cell r="F1368" t="str">
            <v>TRIAL - Fern Microsorum Punctatum Dragon's Wing - 9 - Balance</v>
          </cell>
          <cell r="G1368">
            <v>9</v>
          </cell>
          <cell r="H1368" t="str">
            <v>9cm</v>
          </cell>
          <cell r="I1368"/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3.6</v>
          </cell>
          <cell r="O1368">
            <v>3.6</v>
          </cell>
        </row>
        <row r="1369">
          <cell r="F1369"/>
          <cell r="H1369"/>
          <cell r="I1369"/>
        </row>
        <row r="1370">
          <cell r="A1370" t="str">
            <v>FP-2356</v>
          </cell>
          <cell r="B1370" t="str">
            <v>LEAFJOY LITTLES</v>
          </cell>
          <cell r="C1370" t="str">
            <v>Fern 9</v>
          </cell>
          <cell r="D1370" t="str">
            <v>Nephrolepis Cotton Candy</v>
          </cell>
          <cell r="E1370" t="str">
            <v>Available</v>
          </cell>
          <cell r="F1370" t="str">
            <v>TRIAL- Fern Nephrolepis Cotton Candy - 9</v>
          </cell>
          <cell r="G1370">
            <v>9</v>
          </cell>
          <cell r="H1370" t="str">
            <v>9cm</v>
          </cell>
          <cell r="I1370" t="str">
            <v>LEAFJOY LITTLES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</row>
        <row r="1371">
          <cell r="A1371" t="str">
            <v>FP-2356</v>
          </cell>
          <cell r="B1371" t="str">
            <v>LEAFJOY LITTLES</v>
          </cell>
          <cell r="C1371" t="str">
            <v>Fern 9</v>
          </cell>
          <cell r="D1371" t="str">
            <v>Nephrolepis Cotton Candy</v>
          </cell>
          <cell r="E1371" t="str">
            <v>Available</v>
          </cell>
          <cell r="F1371" t="str">
            <v>TRIAL- Fern Nephrolepis Cotton Candy - 9</v>
          </cell>
          <cell r="G1371">
            <v>9</v>
          </cell>
          <cell r="H1371" t="str">
            <v>9cm</v>
          </cell>
          <cell r="I1371" t="str">
            <v>LEAFJOY LITTLES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</row>
        <row r="1372">
          <cell r="A1372" t="str">
            <v>FP-2356</v>
          </cell>
          <cell r="F1372" t="str">
            <v>TRIAL- Fern Nephrolepis Cotton Candy - 9 - Balance</v>
          </cell>
          <cell r="G1372">
            <v>9</v>
          </cell>
          <cell r="H1372" t="str">
            <v>9cm</v>
          </cell>
          <cell r="I1372"/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</row>
        <row r="1373">
          <cell r="F1373"/>
          <cell r="H1373"/>
          <cell r="I1373"/>
        </row>
        <row r="1374">
          <cell r="A1374" t="str">
            <v>FP-2357</v>
          </cell>
          <cell r="B1374" t="str">
            <v>LEAFJOY LITTLES</v>
          </cell>
          <cell r="C1374" t="str">
            <v>Fern 9</v>
          </cell>
          <cell r="D1374" t="str">
            <v>Nephrolepis Petticoat</v>
          </cell>
          <cell r="E1374" t="str">
            <v>Available</v>
          </cell>
          <cell r="F1374" t="str">
            <v>TRIAL- Fern Nephrolepis Petticoat - 9</v>
          </cell>
          <cell r="G1374">
            <v>9</v>
          </cell>
          <cell r="H1374" t="str">
            <v>9cm</v>
          </cell>
          <cell r="I1374" t="str">
            <v>LEAFJOY LITTLES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</row>
        <row r="1375">
          <cell r="A1375" t="str">
            <v>FP-2357</v>
          </cell>
          <cell r="B1375" t="str">
            <v>LEAFJOY LITTLES</v>
          </cell>
          <cell r="C1375" t="str">
            <v>Fern 9</v>
          </cell>
          <cell r="D1375" t="str">
            <v>Nephrolepis Petticoat</v>
          </cell>
          <cell r="E1375" t="str">
            <v>Available</v>
          </cell>
          <cell r="F1375" t="str">
            <v>TRIAL- Fern Nephrolepis Petticoat - 9</v>
          </cell>
          <cell r="G1375">
            <v>9</v>
          </cell>
          <cell r="H1375" t="str">
            <v>9cm</v>
          </cell>
          <cell r="I1375" t="str">
            <v>LEAFJOY LITTLES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</row>
        <row r="1376">
          <cell r="A1376" t="str">
            <v>FP-2357</v>
          </cell>
          <cell r="F1376" t="str">
            <v>TRIAL- Fern Nephrolepis Petticoat - 9 - Balance</v>
          </cell>
          <cell r="G1376">
            <v>9</v>
          </cell>
          <cell r="H1376" t="str">
            <v>9cm</v>
          </cell>
          <cell r="I1376"/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</row>
        <row r="1377">
          <cell r="H1377"/>
          <cell r="I1377"/>
        </row>
        <row r="1378">
          <cell r="A1378" t="str">
            <v>FP-1858</v>
          </cell>
          <cell r="B1378" t="str">
            <v>LEAFJOY LITTLES</v>
          </cell>
          <cell r="C1378" t="str">
            <v>Fern 9</v>
          </cell>
          <cell r="D1378" t="str">
            <v>Phyllitis Angustifolia</v>
          </cell>
          <cell r="E1378" t="str">
            <v>Available</v>
          </cell>
          <cell r="F1378" t="str">
            <v>TRIAL - Phyllitis Angustifolia - 9</v>
          </cell>
          <cell r="G1378">
            <v>9</v>
          </cell>
          <cell r="H1378" t="str">
            <v>9cm</v>
          </cell>
          <cell r="I1378" t="str">
            <v>LEAFJOY LITTLES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</row>
        <row r="1379">
          <cell r="A1379" t="str">
            <v>FP-1858</v>
          </cell>
          <cell r="B1379" t="str">
            <v>LEAFJOY LITTLES</v>
          </cell>
          <cell r="C1379" t="str">
            <v>Fern 9</v>
          </cell>
          <cell r="D1379" t="str">
            <v>Phyllitis Angustifolia</v>
          </cell>
          <cell r="E1379" t="str">
            <v>Available</v>
          </cell>
          <cell r="F1379" t="str">
            <v>TRIAL - Phyllitis Angustifolia - 9</v>
          </cell>
          <cell r="G1379">
            <v>9</v>
          </cell>
          <cell r="H1379" t="str">
            <v>9cm</v>
          </cell>
          <cell r="I1379" t="str">
            <v>LEAFJOY LITTLES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</row>
        <row r="1380">
          <cell r="A1380" t="str">
            <v>FP-1858</v>
          </cell>
          <cell r="F1380" t="str">
            <v>TRIAL - Phyllitis Angustifolia - 9 - Balance</v>
          </cell>
          <cell r="G1380">
            <v>9</v>
          </cell>
          <cell r="H1380" t="str">
            <v>9cm</v>
          </cell>
          <cell r="I1380"/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</row>
        <row r="1381">
          <cell r="F1381"/>
          <cell r="H1381"/>
          <cell r="I1381"/>
        </row>
        <row r="1382">
          <cell r="A1382" t="str">
            <v>FP-1859</v>
          </cell>
          <cell r="B1382" t="str">
            <v>LEAFJOY LITTLES</v>
          </cell>
          <cell r="C1382" t="str">
            <v>Fern 9</v>
          </cell>
          <cell r="D1382" t="str">
            <v>Phyllitis Cristata</v>
          </cell>
          <cell r="E1382" t="str">
            <v>Available</v>
          </cell>
          <cell r="F1382" t="str">
            <v>TRIAL - Phyllitis Cristata - 9</v>
          </cell>
          <cell r="G1382">
            <v>9</v>
          </cell>
          <cell r="H1382" t="str">
            <v>9cm</v>
          </cell>
          <cell r="I1382" t="str">
            <v>LEAFJOY LITTLES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</row>
        <row r="1383">
          <cell r="A1383" t="str">
            <v>FP-1859</v>
          </cell>
          <cell r="B1383" t="str">
            <v>LEAFJOY LITTLES</v>
          </cell>
          <cell r="C1383" t="str">
            <v>Fern 9</v>
          </cell>
          <cell r="D1383" t="str">
            <v>Phyllitis Cristata</v>
          </cell>
          <cell r="E1383" t="str">
            <v>Available</v>
          </cell>
          <cell r="F1383" t="str">
            <v>TRIAL - Phyllitis Cristata - 9</v>
          </cell>
          <cell r="G1383">
            <v>9</v>
          </cell>
          <cell r="H1383" t="str">
            <v>9cm</v>
          </cell>
          <cell r="I1383" t="str">
            <v>LEAFJOY LITTLES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</row>
        <row r="1384">
          <cell r="A1384" t="str">
            <v>FP-1859</v>
          </cell>
          <cell r="F1384" t="str">
            <v>TRIAL - Phyllitis Cristata - 9 - Balance</v>
          </cell>
          <cell r="G1384">
            <v>9</v>
          </cell>
          <cell r="H1384" t="str">
            <v>9cm</v>
          </cell>
          <cell r="I1384"/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</row>
        <row r="1385">
          <cell r="F1385"/>
          <cell r="H1385"/>
          <cell r="I1385"/>
        </row>
        <row r="1386">
          <cell r="A1386" t="str">
            <v>FP-1857</v>
          </cell>
          <cell r="B1386" t="str">
            <v>LEAFJOY LITTLES</v>
          </cell>
          <cell r="C1386" t="str">
            <v>Fern 9</v>
          </cell>
          <cell r="D1386" t="str">
            <v>Phyllitis Scolopendrium</v>
          </cell>
          <cell r="E1386" t="str">
            <v>Available</v>
          </cell>
          <cell r="F1386" t="str">
            <v>TRIAL - Phyllitis Scolopendrium - 9</v>
          </cell>
          <cell r="G1386">
            <v>9</v>
          </cell>
          <cell r="H1386" t="str">
            <v>9cm</v>
          </cell>
          <cell r="I1386" t="str">
            <v>LEAFJOY LITTLES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</row>
        <row r="1387">
          <cell r="A1387" t="str">
            <v>FP-1857</v>
          </cell>
          <cell r="B1387" t="str">
            <v>LEAFJOY LITTLES</v>
          </cell>
          <cell r="C1387" t="str">
            <v>Fern 9</v>
          </cell>
          <cell r="D1387" t="str">
            <v>Phyllitis Scolopendrium</v>
          </cell>
          <cell r="E1387" t="str">
            <v>Available</v>
          </cell>
          <cell r="F1387" t="str">
            <v>TRIAL - Phyllitis Scolopendrium - 9</v>
          </cell>
          <cell r="G1387">
            <v>9</v>
          </cell>
          <cell r="H1387" t="str">
            <v>9cm</v>
          </cell>
          <cell r="I1387" t="str">
            <v>LEAFJOY LITTLES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</row>
        <row r="1388">
          <cell r="A1388" t="str">
            <v>FP-1857</v>
          </cell>
          <cell r="F1388" t="str">
            <v>TRIAL - Phyllitis Scolopendrium - 9 - Balance</v>
          </cell>
          <cell r="G1388">
            <v>9</v>
          </cell>
          <cell r="H1388" t="str">
            <v>9cm</v>
          </cell>
          <cell r="I1388"/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</row>
        <row r="1389">
          <cell r="F1389"/>
          <cell r="H1389"/>
          <cell r="I1389"/>
        </row>
        <row r="1390">
          <cell r="A1390" t="str">
            <v>FP-1860</v>
          </cell>
          <cell r="B1390" t="str">
            <v>LEAFJOY LITTLES</v>
          </cell>
          <cell r="C1390" t="str">
            <v>Fern 9</v>
          </cell>
          <cell r="D1390" t="str">
            <v>Phyllitis Scolopendrium Undulata</v>
          </cell>
          <cell r="E1390" t="str">
            <v>Available</v>
          </cell>
          <cell r="F1390" t="str">
            <v>TRIAL - Phyllitis Scolopendrium Undulata - 9</v>
          </cell>
          <cell r="G1390">
            <v>9</v>
          </cell>
          <cell r="H1390" t="str">
            <v>9cm</v>
          </cell>
          <cell r="I1390" t="str">
            <v>LEAFJOY LITTLES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</row>
        <row r="1391">
          <cell r="A1391" t="str">
            <v>FP-1860</v>
          </cell>
          <cell r="B1391" t="str">
            <v>LEAFJOY LITTLES</v>
          </cell>
          <cell r="C1391" t="str">
            <v>Fern 9</v>
          </cell>
          <cell r="D1391" t="str">
            <v>Phyllitis Scolopendrium Undulata</v>
          </cell>
          <cell r="E1391" t="str">
            <v>Available</v>
          </cell>
          <cell r="F1391" t="str">
            <v>TRIAL - Phyllitis Scolopendrium Undulata - 9</v>
          </cell>
          <cell r="G1391">
            <v>9</v>
          </cell>
          <cell r="H1391" t="str">
            <v>9cm</v>
          </cell>
          <cell r="I1391" t="str">
            <v>LEAFJOY LITTLES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</row>
        <row r="1392">
          <cell r="A1392" t="str">
            <v>FP-1860</v>
          </cell>
          <cell r="F1392" t="str">
            <v>TRIAL - Phyllitis Scolopendrium Undulata - 9 - Balance</v>
          </cell>
          <cell r="G1392">
            <v>9</v>
          </cell>
          <cell r="H1392" t="str">
            <v>9cm</v>
          </cell>
          <cell r="I1392"/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</row>
        <row r="1393">
          <cell r="F1393"/>
          <cell r="H1393"/>
          <cell r="I1393"/>
        </row>
        <row r="1394">
          <cell r="A1394" t="str">
            <v>FP-1861</v>
          </cell>
          <cell r="B1394" t="str">
            <v>LEAFJOY LITTLES</v>
          </cell>
          <cell r="C1394" t="str">
            <v>Fern 9</v>
          </cell>
          <cell r="D1394" t="str">
            <v>Polystichum Densum</v>
          </cell>
          <cell r="E1394" t="str">
            <v>Available</v>
          </cell>
          <cell r="F1394" t="str">
            <v>TRIAL - Polystichum Densum - 9</v>
          </cell>
          <cell r="G1394">
            <v>9</v>
          </cell>
          <cell r="H1394" t="str">
            <v>9cm</v>
          </cell>
          <cell r="I1394" t="str">
            <v>LEAFJOY LITTLES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</row>
        <row r="1395">
          <cell r="A1395" t="str">
            <v>FP-1861</v>
          </cell>
          <cell r="B1395" t="str">
            <v>LEAFJOY LITTLES</v>
          </cell>
          <cell r="C1395" t="str">
            <v>Fern 9</v>
          </cell>
          <cell r="D1395" t="str">
            <v>Polystichum Densum</v>
          </cell>
          <cell r="E1395" t="str">
            <v>Available</v>
          </cell>
          <cell r="F1395" t="str">
            <v>TRIAL - Polystichum Densum - 9</v>
          </cell>
          <cell r="G1395">
            <v>9</v>
          </cell>
          <cell r="H1395" t="str">
            <v>9cm</v>
          </cell>
          <cell r="I1395" t="str">
            <v>LEAFJOY LITTLES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</row>
        <row r="1396">
          <cell r="A1396" t="str">
            <v>FP-1861</v>
          </cell>
          <cell r="F1396" t="str">
            <v>TRIAL - Polystichum Densum - 9 - Balance</v>
          </cell>
          <cell r="G1396">
            <v>9</v>
          </cell>
          <cell r="H1396" t="str">
            <v>9cm</v>
          </cell>
          <cell r="I1396"/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</row>
        <row r="1397">
          <cell r="F1397"/>
          <cell r="H1397"/>
          <cell r="I1397"/>
        </row>
        <row r="1398">
          <cell r="A1398" t="str">
            <v>FP-1865</v>
          </cell>
          <cell r="B1398" t="str">
            <v>LEAFJOY LITTLES</v>
          </cell>
          <cell r="C1398" t="str">
            <v>Fern 9</v>
          </cell>
          <cell r="D1398" t="str">
            <v>Polystichum Polyblepharum</v>
          </cell>
          <cell r="E1398" t="str">
            <v>Available</v>
          </cell>
          <cell r="F1398" t="str">
            <v>TRIAL - Polystichum Polyblepharum - 9</v>
          </cell>
          <cell r="G1398">
            <v>9</v>
          </cell>
          <cell r="H1398" t="str">
            <v>9cm</v>
          </cell>
          <cell r="I1398" t="str">
            <v>LEAFJOY LITTLES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</row>
        <row r="1399">
          <cell r="A1399" t="str">
            <v>FP-1865</v>
          </cell>
          <cell r="B1399" t="str">
            <v>LEAFJOY LITTLES</v>
          </cell>
          <cell r="C1399" t="str">
            <v>Fern 9</v>
          </cell>
          <cell r="D1399" t="str">
            <v>Polystichum Polyblepharum</v>
          </cell>
          <cell r="E1399" t="str">
            <v>Available</v>
          </cell>
          <cell r="F1399" t="str">
            <v>TRIAL - Polystichum Polyblepharum - 9</v>
          </cell>
          <cell r="G1399">
            <v>9</v>
          </cell>
          <cell r="H1399" t="str">
            <v>9cm</v>
          </cell>
          <cell r="I1399" t="str">
            <v>LEAFJOY LITTLES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</row>
        <row r="1400">
          <cell r="A1400" t="str">
            <v>FP-1865</v>
          </cell>
          <cell r="F1400" t="str">
            <v>TRIAL - Polystichum Polyblepharum - 9 - Balance</v>
          </cell>
          <cell r="G1400">
            <v>9</v>
          </cell>
          <cell r="H1400" t="str">
            <v>9cm</v>
          </cell>
          <cell r="I1400"/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</row>
        <row r="1401">
          <cell r="F1401"/>
          <cell r="H1401"/>
          <cell r="I1401"/>
        </row>
        <row r="1402">
          <cell r="A1402" t="str">
            <v>FP-2483</v>
          </cell>
          <cell r="B1402" t="str">
            <v>LEAFJOY LITTLES</v>
          </cell>
          <cell r="C1402" t="str">
            <v>Fern 9</v>
          </cell>
          <cell r="D1402" t="str">
            <v>Polystichum Tsis-simense</v>
          </cell>
          <cell r="E1402" t="str">
            <v>Available</v>
          </cell>
          <cell r="F1402" t="str">
            <v>Trial- Fern Polystichum Tsis-simense-9</v>
          </cell>
          <cell r="G1402">
            <v>9</v>
          </cell>
          <cell r="H1402" t="str">
            <v>9cm</v>
          </cell>
          <cell r="I1402" t="str">
            <v>LEAFJOY LITTLES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</row>
        <row r="1403">
          <cell r="A1403" t="str">
            <v>FP-2483</v>
          </cell>
          <cell r="B1403" t="str">
            <v>LEAFJOY LITTLES</v>
          </cell>
          <cell r="C1403" t="str">
            <v>Fern 9</v>
          </cell>
          <cell r="D1403" t="str">
            <v>Polystichum Tsis-simense</v>
          </cell>
          <cell r="E1403" t="str">
            <v>Available</v>
          </cell>
          <cell r="F1403" t="str">
            <v>Trial- Fern Polystichum Tsis-simense-9</v>
          </cell>
          <cell r="G1403">
            <v>9</v>
          </cell>
          <cell r="H1403" t="str">
            <v>9cm</v>
          </cell>
          <cell r="I1403" t="str">
            <v>LEAFJOY LITTLES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</row>
        <row r="1404">
          <cell r="A1404" t="str">
            <v>FP-2483</v>
          </cell>
          <cell r="C1404"/>
          <cell r="F1404" t="str">
            <v>Trial- Fern Polystichum Tsis-simense-9 - Balance</v>
          </cell>
          <cell r="G1404">
            <v>9</v>
          </cell>
          <cell r="H1404" t="str">
            <v>9cm</v>
          </cell>
          <cell r="I1404"/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</row>
        <row r="1405">
          <cell r="C1405"/>
          <cell r="F1405"/>
          <cell r="H1405"/>
          <cell r="I1405"/>
        </row>
        <row r="1406">
          <cell r="A1406" t="str">
            <v>FP-2800</v>
          </cell>
          <cell r="B1406" t="str">
            <v>LEAFJOY LITTLES</v>
          </cell>
          <cell r="C1406" t="str">
            <v>Fern 9</v>
          </cell>
          <cell r="D1406" t="str">
            <v>Rolling Ribbons™ (Microsorum diversifolium)</v>
          </cell>
          <cell r="E1406" t="str">
            <v>Available</v>
          </cell>
          <cell r="F1406" t="str">
            <v xml:space="preserve">TRIAL - Fern Rolling Ribbons™ (Microsorum diversifolium) - 9 (Canopy) </v>
          </cell>
          <cell r="G1406">
            <v>9</v>
          </cell>
          <cell r="H1406" t="str">
            <v>9cm Canopy</v>
          </cell>
          <cell r="I1406" t="str">
            <v>LEAFJOY LITTLES</v>
          </cell>
          <cell r="J1406">
            <v>9.4</v>
          </cell>
          <cell r="K1406">
            <v>9.4</v>
          </cell>
          <cell r="L1406">
            <v>0.70000000000000007</v>
          </cell>
          <cell r="M1406">
            <v>0.70000000000000007</v>
          </cell>
          <cell r="N1406">
            <v>9.6000000000000014</v>
          </cell>
          <cell r="O1406">
            <v>9.6000000000000014</v>
          </cell>
        </row>
        <row r="1407">
          <cell r="A1407" t="str">
            <v>FP-2800</v>
          </cell>
          <cell r="B1407" t="str">
            <v>LEAFJOY LITTLES</v>
          </cell>
          <cell r="C1407" t="str">
            <v>Fern 9</v>
          </cell>
          <cell r="D1407" t="str">
            <v>Rolling Ribbons™ (Microsorum diversifolium)</v>
          </cell>
          <cell r="E1407" t="str">
            <v>Available</v>
          </cell>
          <cell r="F1407" t="str">
            <v xml:space="preserve">TRIAL - Fern Rolling Ribbons™ (Microsorum diversifolium) - 9 (Canopy) </v>
          </cell>
          <cell r="G1407">
            <v>9</v>
          </cell>
          <cell r="H1407" t="str">
            <v>9cm Canopy</v>
          </cell>
          <cell r="I1407" t="str">
            <v>LEAFJOY LITTLES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</row>
        <row r="1408">
          <cell r="A1408" t="str">
            <v>FP-2800</v>
          </cell>
          <cell r="C1408"/>
          <cell r="F1408" t="str">
            <v>TRIAL - Fern Rolling Ribbons™ (Microsorum diversifolium) - 9 (Canopy)  - Balance</v>
          </cell>
          <cell r="G1408">
            <v>9</v>
          </cell>
          <cell r="H1408" t="str">
            <v>9cm Canopy</v>
          </cell>
          <cell r="I1408"/>
          <cell r="J1408">
            <v>9.4</v>
          </cell>
          <cell r="K1408">
            <v>9.4</v>
          </cell>
          <cell r="L1408">
            <v>0.70000000000000007</v>
          </cell>
          <cell r="M1408">
            <v>0.70000000000000007</v>
          </cell>
          <cell r="N1408">
            <v>9.6000000000000014</v>
          </cell>
          <cell r="O1408">
            <v>9.6000000000000014</v>
          </cell>
        </row>
        <row r="1409">
          <cell r="H1409"/>
          <cell r="I1409"/>
        </row>
        <row r="1410">
          <cell r="A1410" t="str">
            <v>FP-1856</v>
          </cell>
          <cell r="B1410" t="str">
            <v>LEAFJOY LITTLES</v>
          </cell>
          <cell r="C1410" t="str">
            <v>Fern 9</v>
          </cell>
          <cell r="D1410" t="str">
            <v>Verdant Sequin™ (Pellaea Rotundifolia)</v>
          </cell>
          <cell r="E1410" t="str">
            <v>Available</v>
          </cell>
          <cell r="F1410" t="str">
            <v>TRIAL - Verdant Sequin™ (Pellaea Rotundifolia) - 9</v>
          </cell>
          <cell r="G1410">
            <v>9</v>
          </cell>
          <cell r="H1410" t="str">
            <v>9cm</v>
          </cell>
          <cell r="I1410" t="str">
            <v>LEAFJOY LITTLES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</row>
        <row r="1411">
          <cell r="A1411" t="str">
            <v>FP-1856</v>
          </cell>
          <cell r="B1411" t="str">
            <v>LEAFJOY LITTLES</v>
          </cell>
          <cell r="C1411" t="str">
            <v>Fern 9</v>
          </cell>
          <cell r="D1411" t="str">
            <v>Verdant Sequin™ (Pellaea Rotundifolia)</v>
          </cell>
          <cell r="E1411" t="str">
            <v>Available</v>
          </cell>
          <cell r="F1411" t="str">
            <v>TRIAL - Verdant Sequin™ (Pellaea Rotundifolia) - 9</v>
          </cell>
          <cell r="G1411">
            <v>9</v>
          </cell>
          <cell r="H1411" t="str">
            <v>9cm</v>
          </cell>
          <cell r="I1411" t="str">
            <v>LEAFJOY LITTLES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</row>
        <row r="1412">
          <cell r="A1412" t="str">
            <v>FP-1856</v>
          </cell>
          <cell r="F1412" t="str">
            <v>TRIAL - Verdant Sequin™ (Pellaea Rotundifolia) - 9 - Balance</v>
          </cell>
          <cell r="G1412">
            <v>9</v>
          </cell>
          <cell r="H1412" t="str">
            <v>9cm</v>
          </cell>
          <cell r="I1412"/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</row>
        <row r="1413">
          <cell r="H1413"/>
          <cell r="I1413"/>
        </row>
        <row r="1414">
          <cell r="A1414" t="str">
            <v>FP-1435</v>
          </cell>
          <cell r="B1414" t="str">
            <v>LEAFJOY LITTLES</v>
          </cell>
          <cell r="C1414" t="str">
            <v>Fittonia 9</v>
          </cell>
          <cell r="D1414" t="str">
            <v>Albivenis Red</v>
          </cell>
          <cell r="E1414" t="str">
            <v>Available</v>
          </cell>
          <cell r="F1414" t="str">
            <v>TRIAL - Fittonia Albivenis Red - 9</v>
          </cell>
          <cell r="G1414">
            <v>9</v>
          </cell>
          <cell r="H1414" t="str">
            <v>9cm</v>
          </cell>
          <cell r="I1414" t="str">
            <v>LEAFJOY LITTLES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</row>
        <row r="1415">
          <cell r="A1415" t="str">
            <v>FP-1435</v>
          </cell>
          <cell r="B1415" t="str">
            <v>LEAFJOY LITTLES</v>
          </cell>
          <cell r="C1415" t="str">
            <v>Fittonia 9</v>
          </cell>
          <cell r="D1415" t="str">
            <v>Albivenis Red</v>
          </cell>
          <cell r="E1415" t="str">
            <v>Available</v>
          </cell>
          <cell r="F1415" t="str">
            <v>TRIAL - Fittonia Albivenis Red - 9</v>
          </cell>
          <cell r="G1415">
            <v>9</v>
          </cell>
          <cell r="H1415" t="str">
            <v>9cm</v>
          </cell>
          <cell r="I1415" t="str">
            <v>LEAFJOY LITTLES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</row>
        <row r="1416">
          <cell r="A1416" t="str">
            <v>FP-1435</v>
          </cell>
          <cell r="C1416"/>
          <cell r="F1416" t="str">
            <v>TRIAL - Fittonia Albivenis Red - 9 - Balance</v>
          </cell>
          <cell r="G1416">
            <v>9</v>
          </cell>
          <cell r="H1416" t="str">
            <v>9cm</v>
          </cell>
          <cell r="I1416"/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</row>
        <row r="1417">
          <cell r="H1417"/>
          <cell r="I1417"/>
        </row>
        <row r="1418">
          <cell r="A1418" t="str">
            <v>FP-970</v>
          </cell>
          <cell r="B1418" t="str">
            <v>LEAFJOY LITTLES</v>
          </cell>
          <cell r="C1418" t="str">
            <v>Fittonia 9</v>
          </cell>
          <cell r="D1418" t="str">
            <v>Firetail</v>
          </cell>
          <cell r="E1418" t="str">
            <v>Available</v>
          </cell>
          <cell r="F1418" t="str">
            <v>TRIAL - Fittonia Firetail - 9</v>
          </cell>
          <cell r="G1418">
            <v>9</v>
          </cell>
          <cell r="H1418" t="str">
            <v>9cm</v>
          </cell>
          <cell r="I1418" t="str">
            <v>LEAFJOY LITTLES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48</v>
          </cell>
          <cell r="O1418">
            <v>24</v>
          </cell>
        </row>
        <row r="1419">
          <cell r="A1419" t="str">
            <v>FP-970</v>
          </cell>
          <cell r="B1419" t="str">
            <v>LEAFJOY LITTLES</v>
          </cell>
          <cell r="C1419" t="str">
            <v>Fittonia 9</v>
          </cell>
          <cell r="D1419" t="str">
            <v>Firetail</v>
          </cell>
          <cell r="E1419" t="str">
            <v>Available</v>
          </cell>
          <cell r="F1419" t="str">
            <v>TRIAL - Fittonia Firetail - 9</v>
          </cell>
          <cell r="G1419">
            <v>9</v>
          </cell>
          <cell r="H1419" t="str">
            <v>9cm</v>
          </cell>
          <cell r="I1419" t="str">
            <v>LEAFJOY LITTLES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24</v>
          </cell>
          <cell r="O1419">
            <v>0</v>
          </cell>
        </row>
        <row r="1420">
          <cell r="A1420" t="str">
            <v>FP-970</v>
          </cell>
          <cell r="C1420"/>
          <cell r="F1420" t="str">
            <v>TRIAL - Fittonia Firetail - 9 - Balance</v>
          </cell>
          <cell r="G1420">
            <v>9</v>
          </cell>
          <cell r="H1420" t="str">
            <v>9cm</v>
          </cell>
          <cell r="I1420"/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24</v>
          </cell>
          <cell r="O1420">
            <v>24</v>
          </cell>
        </row>
        <row r="1421">
          <cell r="H1421"/>
          <cell r="I1421"/>
        </row>
        <row r="1422">
          <cell r="A1422" t="str">
            <v>FP-2099</v>
          </cell>
          <cell r="B1422" t="str">
            <v>LEAFJOY LITTLES</v>
          </cell>
          <cell r="C1422" t="str">
            <v>Fittonia 9</v>
          </cell>
          <cell r="D1422" t="str">
            <v>Forest Flame</v>
          </cell>
          <cell r="E1422" t="str">
            <v>Available</v>
          </cell>
          <cell r="F1422" t="str">
            <v>TRIAL- Fittonia Forest Flame - 9</v>
          </cell>
          <cell r="G1422">
            <v>9</v>
          </cell>
          <cell r="H1422" t="str">
            <v>9cm</v>
          </cell>
          <cell r="I1422" t="str">
            <v>LEAFJOY LITTLES</v>
          </cell>
          <cell r="J1422">
            <v>50.800000000000004</v>
          </cell>
          <cell r="K1422">
            <v>26.800000000000004</v>
          </cell>
          <cell r="L1422">
            <v>5.6000000000000005</v>
          </cell>
          <cell r="M1422">
            <v>5.6000000000000005</v>
          </cell>
          <cell r="N1422">
            <v>0</v>
          </cell>
          <cell r="O1422">
            <v>0</v>
          </cell>
        </row>
        <row r="1423">
          <cell r="A1423" t="str">
            <v>FP-2099</v>
          </cell>
          <cell r="B1423" t="str">
            <v>LEAFJOY LITTLES</v>
          </cell>
          <cell r="C1423" t="str">
            <v>Fittonia 9</v>
          </cell>
          <cell r="D1423" t="str">
            <v>Forest Flame</v>
          </cell>
          <cell r="E1423" t="str">
            <v>Available</v>
          </cell>
          <cell r="F1423" t="str">
            <v>TRIAL- Fittonia Forest Flame - 9</v>
          </cell>
          <cell r="G1423">
            <v>9</v>
          </cell>
          <cell r="H1423" t="str">
            <v>9cm</v>
          </cell>
          <cell r="I1423" t="str">
            <v>LEAFJOY LITTLES</v>
          </cell>
          <cell r="J1423">
            <v>24</v>
          </cell>
          <cell r="K1423">
            <v>12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</row>
        <row r="1424">
          <cell r="A1424" t="str">
            <v>FP-2099</v>
          </cell>
          <cell r="C1424"/>
          <cell r="F1424" t="str">
            <v>TRIAL- Fittonia Forest Flame - 9 - Balance</v>
          </cell>
          <cell r="G1424">
            <v>9</v>
          </cell>
          <cell r="H1424" t="str">
            <v>9cm</v>
          </cell>
          <cell r="I1424"/>
          <cell r="J1424">
            <v>26.800000000000004</v>
          </cell>
          <cell r="K1424">
            <v>14.800000000000004</v>
          </cell>
          <cell r="L1424">
            <v>5.6000000000000005</v>
          </cell>
          <cell r="M1424">
            <v>5.6000000000000005</v>
          </cell>
          <cell r="N1424">
            <v>0</v>
          </cell>
          <cell r="O1424">
            <v>0</v>
          </cell>
        </row>
        <row r="1425">
          <cell r="H1425"/>
          <cell r="I1425"/>
        </row>
        <row r="1426">
          <cell r="A1426" t="str">
            <v>FP-1670</v>
          </cell>
          <cell r="B1426" t="str">
            <v>LEAFJOY LITTLES</v>
          </cell>
          <cell r="C1426" t="str">
            <v>Fittonia 9</v>
          </cell>
          <cell r="D1426" t="str">
            <v>Jade</v>
          </cell>
          <cell r="E1426" t="str">
            <v>Available</v>
          </cell>
          <cell r="F1426" t="str">
            <v>TRIAL- Fittonia Jade - 9</v>
          </cell>
          <cell r="G1426">
            <v>9</v>
          </cell>
          <cell r="H1426" t="str">
            <v>9cm</v>
          </cell>
          <cell r="I1426" t="str">
            <v>LEAFJOY LITTLES</v>
          </cell>
          <cell r="J1426">
            <v>0</v>
          </cell>
          <cell r="K1426">
            <v>0</v>
          </cell>
          <cell r="L1426">
            <v>3.6</v>
          </cell>
          <cell r="M1426">
            <v>3.6</v>
          </cell>
          <cell r="N1426">
            <v>0</v>
          </cell>
          <cell r="O1426">
            <v>0</v>
          </cell>
        </row>
        <row r="1427">
          <cell r="A1427" t="str">
            <v>FP-1670</v>
          </cell>
          <cell r="B1427" t="str">
            <v>LEAFJOY LITTLES</v>
          </cell>
          <cell r="C1427" t="str">
            <v>Fittonia 9</v>
          </cell>
          <cell r="D1427" t="str">
            <v>Jade</v>
          </cell>
          <cell r="E1427" t="str">
            <v>Available</v>
          </cell>
          <cell r="F1427" t="str">
            <v>TRIAL- Fittonia Jade - 9</v>
          </cell>
          <cell r="G1427">
            <v>9</v>
          </cell>
          <cell r="H1427" t="str">
            <v>9cm</v>
          </cell>
          <cell r="I1427" t="str">
            <v>LEAFJOY LITTLES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</row>
        <row r="1428">
          <cell r="A1428" t="str">
            <v>FP-1670</v>
          </cell>
          <cell r="C1428"/>
          <cell r="F1428" t="str">
            <v>TRIAL- Fittonia Jade - 9 - Balance</v>
          </cell>
          <cell r="G1428">
            <v>9</v>
          </cell>
          <cell r="H1428" t="str">
            <v>9cm</v>
          </cell>
          <cell r="I1428"/>
          <cell r="J1428">
            <v>0</v>
          </cell>
          <cell r="K1428">
            <v>0</v>
          </cell>
          <cell r="L1428">
            <v>3.6</v>
          </cell>
          <cell r="M1428">
            <v>3.6</v>
          </cell>
          <cell r="N1428">
            <v>0</v>
          </cell>
          <cell r="O1428">
            <v>0</v>
          </cell>
        </row>
        <row r="1429">
          <cell r="H1429"/>
          <cell r="I1429"/>
        </row>
        <row r="1430">
          <cell r="A1430" t="str">
            <v>FP-862</v>
          </cell>
          <cell r="B1430" t="str">
            <v>LEAFJOY LITTLES</v>
          </cell>
          <cell r="C1430" t="str">
            <v>Fittonia 9</v>
          </cell>
          <cell r="D1430" t="str">
            <v>Joly Lemon</v>
          </cell>
          <cell r="E1430" t="str">
            <v>Available</v>
          </cell>
          <cell r="F1430" t="str">
            <v>TRIAL - Fittonia Joly Lemon - 9</v>
          </cell>
          <cell r="G1430">
            <v>9</v>
          </cell>
          <cell r="H1430" t="str">
            <v>9cm</v>
          </cell>
          <cell r="I1430" t="str">
            <v>LEAFJOY LITTLES</v>
          </cell>
          <cell r="J1430">
            <v>-30.3</v>
          </cell>
          <cell r="K1430">
            <v>-30.3</v>
          </cell>
          <cell r="L1430">
            <v>54.5</v>
          </cell>
          <cell r="M1430">
            <v>-2.5</v>
          </cell>
          <cell r="N1430">
            <v>57</v>
          </cell>
          <cell r="O1430">
            <v>5.4</v>
          </cell>
        </row>
        <row r="1431">
          <cell r="A1431" t="str">
            <v>FP-862</v>
          </cell>
          <cell r="B1431" t="str">
            <v>LEAFJOY LITTLES</v>
          </cell>
          <cell r="C1431" t="str">
            <v>Fittonia 9</v>
          </cell>
          <cell r="D1431" t="str">
            <v>Joly Lemon</v>
          </cell>
          <cell r="E1431" t="str">
            <v>Available</v>
          </cell>
          <cell r="F1431" t="str">
            <v>TRIAL - Fittonia Joly Lemon - 9</v>
          </cell>
          <cell r="G1431">
            <v>9</v>
          </cell>
          <cell r="H1431" t="str">
            <v>9cm</v>
          </cell>
          <cell r="I1431" t="str">
            <v>LEAFJOY LITTLES</v>
          </cell>
          <cell r="J1431">
            <v>0</v>
          </cell>
          <cell r="K1431">
            <v>0</v>
          </cell>
          <cell r="L1431">
            <v>57</v>
          </cell>
          <cell r="M1431">
            <v>0</v>
          </cell>
          <cell r="N1431">
            <v>24</v>
          </cell>
          <cell r="O1431">
            <v>0</v>
          </cell>
        </row>
        <row r="1432">
          <cell r="A1432" t="str">
            <v>FP-862</v>
          </cell>
          <cell r="C1432"/>
          <cell r="F1432" t="str">
            <v>TRIAL - Fittonia Joly Lemon - 9 - Balance</v>
          </cell>
          <cell r="G1432">
            <v>9</v>
          </cell>
          <cell r="H1432" t="str">
            <v>9cm</v>
          </cell>
          <cell r="I1432"/>
          <cell r="J1432">
            <v>-30.3</v>
          </cell>
          <cell r="K1432">
            <v>-30.3</v>
          </cell>
          <cell r="L1432">
            <v>-2.5</v>
          </cell>
          <cell r="M1432">
            <v>-2.5</v>
          </cell>
          <cell r="N1432">
            <v>33</v>
          </cell>
          <cell r="O1432">
            <v>5.4</v>
          </cell>
        </row>
        <row r="1433">
          <cell r="H1433"/>
          <cell r="I1433"/>
        </row>
        <row r="1434">
          <cell r="A1434" t="str">
            <v>FP-1452</v>
          </cell>
          <cell r="B1434" t="str">
            <v>LEAFJOY LITTLES</v>
          </cell>
          <cell r="C1434" t="str">
            <v>Fittonia 9</v>
          </cell>
          <cell r="D1434" t="str">
            <v>Light Pink Anne</v>
          </cell>
          <cell r="E1434" t="str">
            <v>Available</v>
          </cell>
          <cell r="F1434" t="str">
            <v>TRIAL - Fittonia Light Pink Anne - 9</v>
          </cell>
          <cell r="G1434">
            <v>9</v>
          </cell>
          <cell r="H1434" t="str">
            <v>9cm</v>
          </cell>
          <cell r="I1434" t="str">
            <v>LEAFJOY LITTLES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</row>
        <row r="1435">
          <cell r="A1435" t="str">
            <v>FP-1452</v>
          </cell>
          <cell r="B1435" t="str">
            <v>LEAFJOY LITTLES</v>
          </cell>
          <cell r="C1435" t="str">
            <v>Fittonia 9</v>
          </cell>
          <cell r="D1435" t="str">
            <v>Light Pink Anne</v>
          </cell>
          <cell r="E1435" t="str">
            <v>Available</v>
          </cell>
          <cell r="F1435" t="str">
            <v>TRIAL - Fittonia Light Pink Anne - 9</v>
          </cell>
          <cell r="G1435">
            <v>9</v>
          </cell>
          <cell r="H1435" t="str">
            <v>9cm</v>
          </cell>
          <cell r="I1435" t="str">
            <v>LEAFJOY LITTLES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</row>
        <row r="1436">
          <cell r="A1436" t="str">
            <v>FP-1452</v>
          </cell>
          <cell r="C1436"/>
          <cell r="F1436" t="str">
            <v>TRIAL - Fittonia Light Pink Anne - 9 - Balance</v>
          </cell>
          <cell r="G1436">
            <v>9</v>
          </cell>
          <cell r="H1436" t="str">
            <v>9cm</v>
          </cell>
          <cell r="I1436"/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</row>
        <row r="1437">
          <cell r="C1437"/>
          <cell r="F1437"/>
          <cell r="H1437"/>
          <cell r="I1437"/>
        </row>
        <row r="1438">
          <cell r="A1438" t="str">
            <v>FP-864</v>
          </cell>
          <cell r="B1438" t="str">
            <v>LEAFJOY LITTLES</v>
          </cell>
          <cell r="C1438" t="str">
            <v>Fittonia 9</v>
          </cell>
          <cell r="D1438" t="str">
            <v>Mistral</v>
          </cell>
          <cell r="E1438" t="str">
            <v>Available</v>
          </cell>
          <cell r="F1438" t="str">
            <v>TRIAL - Fittonia Mistral - 9</v>
          </cell>
          <cell r="G1438">
            <v>9</v>
          </cell>
          <cell r="H1438" t="str">
            <v>9cm</v>
          </cell>
          <cell r="I1438" t="str">
            <v>LEAFJOY LITTLES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115.2</v>
          </cell>
          <cell r="O1438">
            <v>10.3</v>
          </cell>
        </row>
        <row r="1439">
          <cell r="A1439" t="str">
            <v>FP-864</v>
          </cell>
          <cell r="B1439" t="str">
            <v>LEAFJOY LITTLES</v>
          </cell>
          <cell r="C1439" t="str">
            <v>Fittonia 9</v>
          </cell>
          <cell r="D1439" t="str">
            <v>Mistral</v>
          </cell>
          <cell r="E1439" t="str">
            <v>Available</v>
          </cell>
          <cell r="F1439" t="str">
            <v>TRIAL - Fittonia Mistral - 9</v>
          </cell>
          <cell r="G1439">
            <v>9</v>
          </cell>
          <cell r="H1439" t="str">
            <v>9cm</v>
          </cell>
          <cell r="I1439" t="str">
            <v>LEAFJOY LITTLES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12</v>
          </cell>
          <cell r="O1439">
            <v>0</v>
          </cell>
        </row>
        <row r="1440">
          <cell r="A1440" t="str">
            <v>FP-864</v>
          </cell>
          <cell r="C1440"/>
          <cell r="F1440" t="str">
            <v>TRIAL - Fittonia Mistral - 9 - Balance</v>
          </cell>
          <cell r="G1440">
            <v>9</v>
          </cell>
          <cell r="H1440" t="str">
            <v>9cm</v>
          </cell>
          <cell r="I1440"/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103.2</v>
          </cell>
          <cell r="O1440">
            <v>10.3</v>
          </cell>
        </row>
        <row r="1441">
          <cell r="C1441"/>
          <cell r="F1441"/>
          <cell r="H1441"/>
          <cell r="I1441"/>
        </row>
        <row r="1442">
          <cell r="A1442" t="str">
            <v>FP-868</v>
          </cell>
          <cell r="B1442" t="str">
            <v>LEAFJOY LITTLES</v>
          </cell>
          <cell r="C1442" t="str">
            <v>Fittonia 9</v>
          </cell>
          <cell r="D1442" t="str">
            <v>Pink Anne</v>
          </cell>
          <cell r="E1442" t="str">
            <v>Available</v>
          </cell>
          <cell r="F1442" t="str">
            <v>TRIAL - Fittonia Pink Anne - 9</v>
          </cell>
          <cell r="G1442">
            <v>9</v>
          </cell>
          <cell r="H1442" t="str">
            <v>9cm</v>
          </cell>
          <cell r="I1442" t="str">
            <v>LEAFJOY LITTLES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</row>
        <row r="1443">
          <cell r="A1443" t="str">
            <v>FP-868</v>
          </cell>
          <cell r="B1443" t="str">
            <v>LEAFJOY LITTLES</v>
          </cell>
          <cell r="C1443" t="str">
            <v>Fittonia 9</v>
          </cell>
          <cell r="D1443" t="str">
            <v>Pink Anne</v>
          </cell>
          <cell r="E1443" t="str">
            <v>Available</v>
          </cell>
          <cell r="F1443" t="str">
            <v>TRIAL - Fittonia Pink Anne - 9</v>
          </cell>
          <cell r="G1443">
            <v>9</v>
          </cell>
          <cell r="H1443" t="str">
            <v>9cm</v>
          </cell>
          <cell r="I1443" t="str">
            <v>LEAFJOY LITTLES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</row>
        <row r="1444">
          <cell r="A1444" t="str">
            <v>FP-868</v>
          </cell>
          <cell r="C1444"/>
          <cell r="F1444" t="str">
            <v>TRIAL - Fittonia Pink Anne - 9 - Balance</v>
          </cell>
          <cell r="G1444">
            <v>9</v>
          </cell>
          <cell r="H1444" t="str">
            <v>9cm</v>
          </cell>
          <cell r="I1444"/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</row>
        <row r="1445">
          <cell r="H1445"/>
          <cell r="I1445"/>
        </row>
        <row r="1446">
          <cell r="A1446" t="str">
            <v>FP-976</v>
          </cell>
          <cell r="B1446" t="str">
            <v>LEAFJOY LITTLES</v>
          </cell>
          <cell r="C1446" t="str">
            <v>Fittonia 9</v>
          </cell>
          <cell r="D1446" t="str">
            <v>Whisper</v>
          </cell>
          <cell r="E1446" t="str">
            <v>Available</v>
          </cell>
          <cell r="F1446" t="str">
            <v>TRIAL - Fittonia Whisper - 9</v>
          </cell>
          <cell r="G1446">
            <v>9</v>
          </cell>
          <cell r="H1446" t="str">
            <v>9cm</v>
          </cell>
          <cell r="I1446" t="str">
            <v>LEAFJOY LITTLES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</row>
        <row r="1447">
          <cell r="A1447" t="str">
            <v>FP-976</v>
          </cell>
          <cell r="B1447" t="str">
            <v>LEAFJOY LITTLES</v>
          </cell>
          <cell r="C1447" t="str">
            <v>Fittonia 9</v>
          </cell>
          <cell r="D1447" t="str">
            <v>Whisper</v>
          </cell>
          <cell r="E1447" t="str">
            <v>Available</v>
          </cell>
          <cell r="F1447" t="str">
            <v>TRIAL - Fittonia Whisper - 9</v>
          </cell>
          <cell r="G1447">
            <v>9</v>
          </cell>
          <cell r="H1447" t="str">
            <v>9cm</v>
          </cell>
          <cell r="I1447" t="str">
            <v>LEAFJOY LITTLES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</row>
        <row r="1448">
          <cell r="A1448" t="str">
            <v>FP-976</v>
          </cell>
          <cell r="C1448"/>
          <cell r="F1448" t="str">
            <v>TRIAL - Fittonia Whisper - 9 - Balance</v>
          </cell>
          <cell r="G1448">
            <v>9</v>
          </cell>
          <cell r="H1448" t="str">
            <v>9cm</v>
          </cell>
          <cell r="I1448"/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</row>
        <row r="1449">
          <cell r="H1449"/>
          <cell r="I1449"/>
        </row>
        <row r="1450">
          <cell r="A1450" t="str">
            <v>FP-863</v>
          </cell>
          <cell r="B1450" t="str">
            <v>LEAFJOY LITTLES</v>
          </cell>
          <cell r="C1450" t="str">
            <v>Fittonia 9</v>
          </cell>
          <cell r="D1450" t="str">
            <v>Zalm Ruby Lime</v>
          </cell>
          <cell r="E1450" t="str">
            <v>Available</v>
          </cell>
          <cell r="F1450" t="str">
            <v>TRIAL - Fittonia Zalm Ruby Lime - 9</v>
          </cell>
          <cell r="G1450">
            <v>9</v>
          </cell>
          <cell r="H1450" t="str">
            <v>9cm</v>
          </cell>
          <cell r="I1450" t="str">
            <v>LEAFJOY LITTLES</v>
          </cell>
          <cell r="J1450">
            <v>56.800000000000004</v>
          </cell>
          <cell r="K1450">
            <v>32.800000000000004</v>
          </cell>
          <cell r="L1450">
            <v>371.3</v>
          </cell>
          <cell r="M1450">
            <v>323.3</v>
          </cell>
          <cell r="N1450">
            <v>624.1</v>
          </cell>
          <cell r="O1450">
            <v>60</v>
          </cell>
        </row>
        <row r="1451">
          <cell r="A1451" t="str">
            <v>FP-863</v>
          </cell>
          <cell r="B1451" t="str">
            <v>LEAFJOY LITTLES</v>
          </cell>
          <cell r="C1451" t="str">
            <v>Fittonia 9</v>
          </cell>
          <cell r="D1451" t="str">
            <v>Zalm Ruby Lime</v>
          </cell>
          <cell r="E1451" t="str">
            <v>Available</v>
          </cell>
          <cell r="F1451" t="str">
            <v>TRIAL - Fittonia Zalm Ruby Lime - 9</v>
          </cell>
          <cell r="G1451">
            <v>9</v>
          </cell>
          <cell r="H1451" t="str">
            <v>9cm</v>
          </cell>
          <cell r="I1451" t="str">
            <v>LEAFJOY LITTLES</v>
          </cell>
          <cell r="J1451">
            <v>24</v>
          </cell>
          <cell r="K1451">
            <v>0</v>
          </cell>
          <cell r="L1451">
            <v>48</v>
          </cell>
          <cell r="M1451">
            <v>0</v>
          </cell>
          <cell r="N1451">
            <v>24</v>
          </cell>
          <cell r="O1451">
            <v>0</v>
          </cell>
        </row>
        <row r="1452">
          <cell r="A1452" t="str">
            <v>FP-863</v>
          </cell>
          <cell r="C1452"/>
          <cell r="F1452" t="str">
            <v>TRIAL - Fittonia Zalm Ruby Lime - 9 - Balance</v>
          </cell>
          <cell r="G1452">
            <v>9</v>
          </cell>
          <cell r="H1452" t="str">
            <v>9cm</v>
          </cell>
          <cell r="I1452"/>
          <cell r="J1452">
            <v>32.800000000000004</v>
          </cell>
          <cell r="K1452">
            <v>32.800000000000004</v>
          </cell>
          <cell r="L1452">
            <v>323.3</v>
          </cell>
          <cell r="M1452">
            <v>323.3</v>
          </cell>
          <cell r="N1452">
            <v>600.1</v>
          </cell>
          <cell r="O1452">
            <v>60</v>
          </cell>
        </row>
        <row r="1453">
          <cell r="C1453"/>
          <cell r="F1453"/>
          <cell r="H1453"/>
          <cell r="I1453"/>
        </row>
        <row r="1454">
          <cell r="A1454" t="str">
            <v>FP-2801</v>
          </cell>
          <cell r="B1454" t="str">
            <v>LEAFJOY LITTLES</v>
          </cell>
          <cell r="C1454" t="str">
            <v>Hedera 9</v>
          </cell>
          <cell r="D1454" t="str">
            <v>Glacier</v>
          </cell>
          <cell r="E1454" t="str">
            <v>Available</v>
          </cell>
          <cell r="F1454" t="str">
            <v xml:space="preserve">TRIAL - Hedera Glacier - 9 (Canopy) </v>
          </cell>
          <cell r="G1454">
            <v>9</v>
          </cell>
          <cell r="H1454" t="str">
            <v>9cm Canopy</v>
          </cell>
          <cell r="I1454" t="str">
            <v>LEAFJOY LITTLES</v>
          </cell>
          <cell r="J1454">
            <v>57.6</v>
          </cell>
          <cell r="K1454">
            <v>57.6</v>
          </cell>
          <cell r="L1454">
            <v>0.8</v>
          </cell>
          <cell r="M1454">
            <v>0.8</v>
          </cell>
          <cell r="N1454">
            <v>9.6000000000000014</v>
          </cell>
          <cell r="O1454">
            <v>9.6000000000000014</v>
          </cell>
        </row>
        <row r="1455">
          <cell r="A1455" t="str">
            <v>FP-2801</v>
          </cell>
          <cell r="B1455" t="str">
            <v>LEAFJOY LITTLES</v>
          </cell>
          <cell r="C1455" t="str">
            <v>Hedera 9</v>
          </cell>
          <cell r="D1455" t="str">
            <v>Glacier</v>
          </cell>
          <cell r="E1455" t="str">
            <v>Available</v>
          </cell>
          <cell r="F1455" t="str">
            <v xml:space="preserve">TRIAL - Hedera Glacier - 9 (Canopy) </v>
          </cell>
          <cell r="G1455">
            <v>9</v>
          </cell>
          <cell r="H1455" t="str">
            <v>9cm Canopy</v>
          </cell>
          <cell r="I1455" t="str">
            <v>LEAFJOY LITTLES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</row>
        <row r="1456">
          <cell r="A1456" t="str">
            <v>FP-2801</v>
          </cell>
          <cell r="C1456"/>
          <cell r="F1456" t="str">
            <v>TRIAL - Hedera Glacier - 9 (Canopy)  - Balance</v>
          </cell>
          <cell r="G1456">
            <v>9</v>
          </cell>
          <cell r="H1456" t="str">
            <v>9cm Canopy</v>
          </cell>
          <cell r="I1456"/>
          <cell r="J1456">
            <v>57.6</v>
          </cell>
          <cell r="K1456">
            <v>57.6</v>
          </cell>
          <cell r="L1456">
            <v>0.8</v>
          </cell>
          <cell r="M1456">
            <v>0.8</v>
          </cell>
          <cell r="N1456">
            <v>9.6000000000000014</v>
          </cell>
          <cell r="O1456">
            <v>9.6000000000000014</v>
          </cell>
        </row>
        <row r="1457">
          <cell r="C1457"/>
          <cell r="F1457"/>
          <cell r="H1457"/>
          <cell r="I1457"/>
        </row>
        <row r="1458">
          <cell r="A1458" t="str">
            <v>FP-2802</v>
          </cell>
          <cell r="B1458" t="str">
            <v>LEAFJOY LITTLES</v>
          </cell>
          <cell r="C1458" t="str">
            <v>Hedera 9</v>
          </cell>
          <cell r="D1458" t="str">
            <v>Goldstern</v>
          </cell>
          <cell r="E1458" t="str">
            <v>Available</v>
          </cell>
          <cell r="F1458" t="str">
            <v xml:space="preserve">TRIAL - Hedera Goldstern - 9 (Canopy) </v>
          </cell>
          <cell r="G1458">
            <v>9</v>
          </cell>
          <cell r="H1458" t="str">
            <v>9cm Canopy</v>
          </cell>
          <cell r="I1458" t="str">
            <v>LEAFJOY LITTLES</v>
          </cell>
          <cell r="J1458">
            <v>83</v>
          </cell>
          <cell r="K1458">
            <v>83</v>
          </cell>
          <cell r="L1458">
            <v>7.5</v>
          </cell>
          <cell r="M1458">
            <v>-64.5</v>
          </cell>
          <cell r="N1458">
            <v>7.2</v>
          </cell>
          <cell r="O1458">
            <v>7.2</v>
          </cell>
        </row>
        <row r="1459">
          <cell r="A1459" t="str">
            <v>FP-2802</v>
          </cell>
          <cell r="B1459" t="str">
            <v>LEAFJOY LITTLES</v>
          </cell>
          <cell r="C1459" t="str">
            <v>Hedera 9</v>
          </cell>
          <cell r="D1459" t="str">
            <v>Goldstern</v>
          </cell>
          <cell r="E1459" t="str">
            <v>Available</v>
          </cell>
          <cell r="F1459" t="str">
            <v xml:space="preserve">TRIAL - Hedera Goldstern - 9 (Canopy) </v>
          </cell>
          <cell r="G1459">
            <v>9</v>
          </cell>
          <cell r="H1459" t="str">
            <v>9cm Canopy</v>
          </cell>
          <cell r="I1459" t="str">
            <v>LEAFJOY LITTLES</v>
          </cell>
          <cell r="J1459">
            <v>0</v>
          </cell>
          <cell r="K1459">
            <v>24</v>
          </cell>
          <cell r="L1459">
            <v>72</v>
          </cell>
          <cell r="M1459">
            <v>0</v>
          </cell>
          <cell r="N1459">
            <v>0</v>
          </cell>
          <cell r="O1459">
            <v>0</v>
          </cell>
        </row>
        <row r="1460">
          <cell r="A1460" t="str">
            <v>FP-2802</v>
          </cell>
          <cell r="C1460"/>
          <cell r="F1460" t="str">
            <v>TRIAL - Hedera Goldstern - 9 (Canopy)  - Balance</v>
          </cell>
          <cell r="G1460">
            <v>9</v>
          </cell>
          <cell r="H1460" t="str">
            <v>9cm Canopy</v>
          </cell>
          <cell r="I1460"/>
          <cell r="J1460">
            <v>83</v>
          </cell>
          <cell r="K1460">
            <v>59</v>
          </cell>
          <cell r="L1460">
            <v>-64.5</v>
          </cell>
          <cell r="M1460">
            <v>-64.5</v>
          </cell>
          <cell r="N1460">
            <v>7.2</v>
          </cell>
          <cell r="O1460">
            <v>7.2</v>
          </cell>
        </row>
        <row r="1461">
          <cell r="C1461"/>
          <cell r="F1461"/>
          <cell r="H1461"/>
          <cell r="I1461"/>
        </row>
        <row r="1462">
          <cell r="A1462" t="str">
            <v>FP-2803</v>
          </cell>
          <cell r="B1462" t="str">
            <v>LEAFJOY LITTLES</v>
          </cell>
          <cell r="C1462" t="str">
            <v>Hedera 9</v>
          </cell>
          <cell r="D1462" t="str">
            <v>Luzii</v>
          </cell>
          <cell r="E1462" t="str">
            <v>Available</v>
          </cell>
          <cell r="F1462" t="str">
            <v xml:space="preserve">TRIAL - Hedera Luzii - 9 (Canopy) </v>
          </cell>
          <cell r="G1462">
            <v>9</v>
          </cell>
          <cell r="H1462" t="str">
            <v>9cm Canopy</v>
          </cell>
          <cell r="I1462" t="str">
            <v>LEAFJOY LITTLES</v>
          </cell>
          <cell r="J1462">
            <v>107.60000000000001</v>
          </cell>
          <cell r="K1462">
            <v>107.60000000000001</v>
          </cell>
          <cell r="L1462">
            <v>-2.4000000000000004</v>
          </cell>
          <cell r="M1462">
            <v>-2.4000000000000004</v>
          </cell>
          <cell r="N1462">
            <v>7.2</v>
          </cell>
          <cell r="O1462">
            <v>7.2</v>
          </cell>
        </row>
        <row r="1463">
          <cell r="A1463" t="str">
            <v>FP-2803</v>
          </cell>
          <cell r="B1463" t="str">
            <v>LEAFJOY LITTLES</v>
          </cell>
          <cell r="C1463" t="str">
            <v>Hedera 9</v>
          </cell>
          <cell r="D1463" t="str">
            <v>Luzii</v>
          </cell>
          <cell r="E1463" t="str">
            <v>Available</v>
          </cell>
          <cell r="F1463" t="str">
            <v xml:space="preserve">TRIAL - Hedera Luzii - 9 (Canopy) </v>
          </cell>
          <cell r="G1463">
            <v>9</v>
          </cell>
          <cell r="H1463" t="str">
            <v>9cm Canopy</v>
          </cell>
          <cell r="I1463" t="str">
            <v>LEAFJOY LITTLES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</row>
        <row r="1464">
          <cell r="A1464" t="str">
            <v>FP-2803</v>
          </cell>
          <cell r="C1464"/>
          <cell r="F1464" t="str">
            <v>TRIAL - Hedera Luzii - 9 (Canopy)  - Balance</v>
          </cell>
          <cell r="G1464">
            <v>9</v>
          </cell>
          <cell r="H1464" t="str">
            <v>9cm Canopy</v>
          </cell>
          <cell r="I1464"/>
          <cell r="J1464">
            <v>107.60000000000001</v>
          </cell>
          <cell r="K1464">
            <v>107.60000000000001</v>
          </cell>
          <cell r="L1464">
            <v>-2.4000000000000004</v>
          </cell>
          <cell r="M1464">
            <v>-2.4000000000000004</v>
          </cell>
          <cell r="N1464">
            <v>7.2</v>
          </cell>
          <cell r="O1464">
            <v>7.2</v>
          </cell>
        </row>
        <row r="1465">
          <cell r="C1465"/>
          <cell r="F1465"/>
          <cell r="H1465"/>
          <cell r="I1465"/>
        </row>
        <row r="1466">
          <cell r="A1466" t="str">
            <v>FP-2804</v>
          </cell>
          <cell r="B1466" t="str">
            <v>LEAFJOY LITTLES</v>
          </cell>
          <cell r="C1466" t="str">
            <v>Hedera 9</v>
          </cell>
          <cell r="D1466" t="str">
            <v>Yellow Ripple</v>
          </cell>
          <cell r="E1466" t="str">
            <v>Available</v>
          </cell>
          <cell r="F1466" t="str">
            <v xml:space="preserve">TRIAL - Hedera Yellow Ripple - 9 (Canopy) </v>
          </cell>
          <cell r="G1466">
            <v>9</v>
          </cell>
          <cell r="H1466" t="str">
            <v>9cm Canopy</v>
          </cell>
          <cell r="I1466" t="str">
            <v>LEAFJOY LITTLES</v>
          </cell>
          <cell r="J1466">
            <v>113.80000000000001</v>
          </cell>
          <cell r="K1466">
            <v>89.800000000000011</v>
          </cell>
          <cell r="L1466">
            <v>4.1000000000000005</v>
          </cell>
          <cell r="M1466">
            <v>4.1000000000000005</v>
          </cell>
          <cell r="N1466">
            <v>46.300000000000004</v>
          </cell>
          <cell r="O1466">
            <v>46.300000000000004</v>
          </cell>
        </row>
        <row r="1467">
          <cell r="A1467" t="str">
            <v>FP-2804</v>
          </cell>
          <cell r="B1467" t="str">
            <v>LEAFJOY LITTLES</v>
          </cell>
          <cell r="C1467" t="str">
            <v>Hedera 9</v>
          </cell>
          <cell r="D1467" t="str">
            <v>Yellow Ripple</v>
          </cell>
          <cell r="E1467" t="str">
            <v>Available</v>
          </cell>
          <cell r="F1467" t="str">
            <v xml:space="preserve">TRIAL - Hedera Yellow Ripple - 9 (Canopy) </v>
          </cell>
          <cell r="G1467">
            <v>9</v>
          </cell>
          <cell r="H1467" t="str">
            <v>9cm Canopy</v>
          </cell>
          <cell r="I1467" t="str">
            <v>LEAFJOY LITTLES</v>
          </cell>
          <cell r="J1467">
            <v>24</v>
          </cell>
          <cell r="K1467">
            <v>24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</row>
        <row r="1468">
          <cell r="A1468" t="str">
            <v>FP-2804</v>
          </cell>
          <cell r="C1468"/>
          <cell r="F1468" t="str">
            <v>TRIAL - Hedera Yellow Ripple - 9 (Canopy)  - Balance</v>
          </cell>
          <cell r="G1468">
            <v>9</v>
          </cell>
          <cell r="H1468" t="str">
            <v>9cm Canopy</v>
          </cell>
          <cell r="I1468"/>
          <cell r="J1468">
            <v>89.800000000000011</v>
          </cell>
          <cell r="K1468">
            <v>65.800000000000011</v>
          </cell>
          <cell r="L1468">
            <v>4.1000000000000005</v>
          </cell>
          <cell r="M1468">
            <v>4.1000000000000005</v>
          </cell>
          <cell r="N1468">
            <v>46.300000000000004</v>
          </cell>
          <cell r="O1468">
            <v>46.300000000000004</v>
          </cell>
        </row>
        <row r="1469">
          <cell r="C1469"/>
          <cell r="F1469"/>
          <cell r="H1469"/>
          <cell r="I1469"/>
        </row>
        <row r="1470">
          <cell r="A1470" t="str">
            <v>FP-2120</v>
          </cell>
          <cell r="B1470" t="str">
            <v>LEAFJOY LITTLES</v>
          </cell>
          <cell r="C1470" t="str">
            <v>Hoya 9</v>
          </cell>
          <cell r="D1470" t="str">
            <v>Australis Lisa</v>
          </cell>
          <cell r="E1470" t="str">
            <v>Available</v>
          </cell>
          <cell r="F1470" t="str">
            <v>TRIAL- Hoya Australis Lisa - 9</v>
          </cell>
          <cell r="G1470">
            <v>9</v>
          </cell>
          <cell r="H1470" t="str">
            <v>9cm</v>
          </cell>
          <cell r="I1470" t="str">
            <v>LEAFJOY LITTLES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</row>
        <row r="1471">
          <cell r="A1471" t="str">
            <v>FP-2120</v>
          </cell>
          <cell r="B1471" t="str">
            <v>LEAFJOY LITTLES</v>
          </cell>
          <cell r="C1471" t="str">
            <v>Hoya 9</v>
          </cell>
          <cell r="D1471" t="str">
            <v>Australis Lisa</v>
          </cell>
          <cell r="E1471" t="str">
            <v>Available</v>
          </cell>
          <cell r="F1471" t="str">
            <v>TRIAL- Hoya Australis Lisa - 9</v>
          </cell>
          <cell r="G1471">
            <v>9</v>
          </cell>
          <cell r="H1471" t="str">
            <v>9cm</v>
          </cell>
          <cell r="I1471" t="str">
            <v>LEAFJOY LITTLES</v>
          </cell>
          <cell r="J1471">
            <v>0</v>
          </cell>
          <cell r="K1471">
            <v>24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</row>
        <row r="1472">
          <cell r="A1472" t="str">
            <v>FP-2120</v>
          </cell>
          <cell r="C1472"/>
          <cell r="F1472" t="str">
            <v>TRIAL- Hoya Australis Lisa - 9 - Balance</v>
          </cell>
          <cell r="G1472">
            <v>9</v>
          </cell>
          <cell r="H1472" t="str">
            <v>9cm</v>
          </cell>
          <cell r="I1472"/>
          <cell r="J1472">
            <v>0</v>
          </cell>
          <cell r="K1472">
            <v>-24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</row>
        <row r="1473">
          <cell r="C1473"/>
          <cell r="F1473"/>
          <cell r="H1473"/>
          <cell r="I1473"/>
        </row>
        <row r="1474">
          <cell r="A1474" t="str">
            <v>FP-2217</v>
          </cell>
          <cell r="B1474" t="str">
            <v>LEAFJOY LITTLES</v>
          </cell>
          <cell r="C1474" t="str">
            <v>Hoya 9</v>
          </cell>
          <cell r="D1474" t="str">
            <v>Carnosa Stardust</v>
          </cell>
          <cell r="E1474" t="str">
            <v>Available</v>
          </cell>
          <cell r="F1474" t="str">
            <v>TRIAL- Carnosa Stardust</v>
          </cell>
          <cell r="G1474">
            <v>9</v>
          </cell>
          <cell r="H1474" t="str">
            <v>9cm</v>
          </cell>
          <cell r="I1474" t="str">
            <v>LEAFJOY LITTLES</v>
          </cell>
          <cell r="J1474">
            <v>0</v>
          </cell>
          <cell r="K1474">
            <v>0</v>
          </cell>
          <cell r="L1474">
            <v>1.2000000000000002</v>
          </cell>
          <cell r="M1474">
            <v>1.2000000000000002</v>
          </cell>
          <cell r="N1474">
            <v>0</v>
          </cell>
          <cell r="O1474">
            <v>0</v>
          </cell>
        </row>
        <row r="1475">
          <cell r="A1475" t="str">
            <v>FP-2217</v>
          </cell>
          <cell r="B1475" t="str">
            <v>LEAFJOY LITTLES</v>
          </cell>
          <cell r="C1475" t="str">
            <v>Hoya 9</v>
          </cell>
          <cell r="D1475" t="str">
            <v>Carnosa Stardust</v>
          </cell>
          <cell r="E1475" t="str">
            <v>Available</v>
          </cell>
          <cell r="F1475" t="str">
            <v>TRIAL- Carnosa Stardust</v>
          </cell>
          <cell r="G1475">
            <v>9</v>
          </cell>
          <cell r="H1475" t="str">
            <v>9cm</v>
          </cell>
          <cell r="I1475" t="str">
            <v>LEAFJOY LITTLES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</row>
        <row r="1476">
          <cell r="A1476" t="str">
            <v>FP-2217</v>
          </cell>
          <cell r="C1476"/>
          <cell r="F1476" t="str">
            <v>TRIAL- Carnosa Stardust - Balance</v>
          </cell>
          <cell r="G1476">
            <v>9</v>
          </cell>
          <cell r="H1476" t="str">
            <v>9cm</v>
          </cell>
          <cell r="I1476"/>
          <cell r="J1476">
            <v>0</v>
          </cell>
          <cell r="K1476">
            <v>0</v>
          </cell>
          <cell r="L1476">
            <v>1.2000000000000002</v>
          </cell>
          <cell r="M1476">
            <v>1.2000000000000002</v>
          </cell>
          <cell r="N1476">
            <v>0</v>
          </cell>
          <cell r="O1476">
            <v>0</v>
          </cell>
        </row>
        <row r="1477">
          <cell r="C1477"/>
          <cell r="F1477"/>
          <cell r="H1477"/>
          <cell r="I1477"/>
        </row>
        <row r="1478">
          <cell r="A1478" t="str">
            <v>FP-1298</v>
          </cell>
          <cell r="B1478" t="str">
            <v>LEAFJOY LITTLES</v>
          </cell>
          <cell r="C1478" t="str">
            <v>Hoya 9</v>
          </cell>
          <cell r="D1478" t="str">
            <v>Crassiopetiolata Splash Round Leaf</v>
          </cell>
          <cell r="E1478" t="str">
            <v>Available</v>
          </cell>
          <cell r="F1478" t="str">
            <v>TRIAL - Hoya Crassiopetiolata Splash Round Leaf - 9</v>
          </cell>
          <cell r="G1478">
            <v>9</v>
          </cell>
          <cell r="H1478" t="str">
            <v>9cm</v>
          </cell>
          <cell r="I1478" t="str">
            <v>LEAFJOY LITTLES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</row>
        <row r="1479">
          <cell r="A1479" t="str">
            <v>FP-1298</v>
          </cell>
          <cell r="B1479" t="str">
            <v>LEAFJOY LITTLES</v>
          </cell>
          <cell r="C1479" t="str">
            <v>Hoya 9</v>
          </cell>
          <cell r="D1479" t="str">
            <v>Crassiopetiolata Splash Round Leaf</v>
          </cell>
          <cell r="E1479" t="str">
            <v>Available</v>
          </cell>
          <cell r="F1479" t="str">
            <v>TRIAL - Hoya Crassiopetiolata Splash Round Leaf - 9</v>
          </cell>
          <cell r="G1479">
            <v>9</v>
          </cell>
          <cell r="H1479" t="str">
            <v>9cm</v>
          </cell>
          <cell r="I1479" t="str">
            <v>LEAFJOY LITTLES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</row>
        <row r="1480">
          <cell r="A1480" t="str">
            <v>FP-1298</v>
          </cell>
          <cell r="C1480"/>
          <cell r="F1480" t="str">
            <v>TRIAL - Hoya Crassiopetiolata Splash Round Leaf - 9 - Balance</v>
          </cell>
          <cell r="G1480">
            <v>9</v>
          </cell>
          <cell r="H1480" t="str">
            <v>9cm</v>
          </cell>
          <cell r="I1480"/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</row>
        <row r="1481">
          <cell r="C1481"/>
          <cell r="F1481"/>
          <cell r="H1481"/>
          <cell r="I1481"/>
        </row>
        <row r="1482">
          <cell r="A1482" t="str">
            <v>FP-1370</v>
          </cell>
          <cell r="B1482" t="str">
            <v>LEAFJOY LITTLES</v>
          </cell>
          <cell r="C1482" t="str">
            <v>Hoya 9</v>
          </cell>
          <cell r="D1482" t="str">
            <v>Gracilis</v>
          </cell>
          <cell r="E1482" t="str">
            <v>Available</v>
          </cell>
          <cell r="F1482" t="str">
            <v>TRIAL - Hoya Gracilis - 9</v>
          </cell>
          <cell r="G1482">
            <v>9</v>
          </cell>
          <cell r="H1482" t="str">
            <v>9cm</v>
          </cell>
          <cell r="I1482" t="str">
            <v>LEAFJOY LITTLES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</row>
        <row r="1483">
          <cell r="A1483" t="str">
            <v>FP-1370</v>
          </cell>
          <cell r="B1483" t="str">
            <v>LEAFJOY LITTLES</v>
          </cell>
          <cell r="C1483" t="str">
            <v>Hoya 9</v>
          </cell>
          <cell r="D1483" t="str">
            <v>Gracilis</v>
          </cell>
          <cell r="E1483" t="str">
            <v>Available</v>
          </cell>
          <cell r="F1483" t="str">
            <v>TRIAL - Hoya Gracilis - 9</v>
          </cell>
          <cell r="G1483">
            <v>9</v>
          </cell>
          <cell r="H1483" t="str">
            <v>9cm</v>
          </cell>
          <cell r="I1483" t="str">
            <v>LEAFJOY LITTLES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</row>
        <row r="1484">
          <cell r="A1484" t="str">
            <v>FP-1370</v>
          </cell>
          <cell r="C1484"/>
          <cell r="F1484" t="str">
            <v>TRIAL - Hoya Gracilis - 9 - Balance</v>
          </cell>
          <cell r="G1484">
            <v>9</v>
          </cell>
          <cell r="H1484" t="str">
            <v>9cm</v>
          </cell>
          <cell r="I1484"/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</row>
        <row r="1485">
          <cell r="H1485"/>
          <cell r="I1485"/>
        </row>
        <row r="1486">
          <cell r="A1486" t="str">
            <v>FP-1300</v>
          </cell>
          <cell r="B1486" t="str">
            <v>LEAFJOY LITTLES</v>
          </cell>
          <cell r="C1486" t="str">
            <v>Hoya 9</v>
          </cell>
          <cell r="D1486" t="str">
            <v>Heuschkeliana Variegated</v>
          </cell>
          <cell r="E1486" t="str">
            <v>Available</v>
          </cell>
          <cell r="F1486" t="str">
            <v>TRIAL - Hoya Heuschkeliana Variegated - 9</v>
          </cell>
          <cell r="G1486">
            <v>9</v>
          </cell>
          <cell r="H1486" t="str">
            <v>9cm</v>
          </cell>
          <cell r="I1486" t="str">
            <v>LEAFJOY LITTLES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</row>
        <row r="1487">
          <cell r="A1487" t="str">
            <v>FP-1300</v>
          </cell>
          <cell r="B1487" t="str">
            <v>LEAFJOY LITTLES</v>
          </cell>
          <cell r="C1487" t="str">
            <v>Hoya 9</v>
          </cell>
          <cell r="D1487" t="str">
            <v>Heuschkeliana Variegated</v>
          </cell>
          <cell r="E1487" t="str">
            <v>Available</v>
          </cell>
          <cell r="F1487" t="str">
            <v>TRIAL - Hoya Heuschkeliana Variegated - 9</v>
          </cell>
          <cell r="G1487">
            <v>9</v>
          </cell>
          <cell r="H1487" t="str">
            <v>9cm</v>
          </cell>
          <cell r="I1487" t="str">
            <v>LEAFJOY LITTLES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</row>
        <row r="1488">
          <cell r="A1488" t="str">
            <v>FP-1300</v>
          </cell>
          <cell r="C1488"/>
          <cell r="F1488" t="str">
            <v>TRIAL - Hoya Heuschkeliana Variegated - 9 - Balance</v>
          </cell>
          <cell r="G1488">
            <v>9</v>
          </cell>
          <cell r="H1488" t="str">
            <v>9cm</v>
          </cell>
          <cell r="I1488"/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</row>
        <row r="1489">
          <cell r="H1489"/>
          <cell r="I1489"/>
        </row>
        <row r="1490">
          <cell r="A1490" t="str">
            <v>FP-1301</v>
          </cell>
          <cell r="B1490" t="str">
            <v>LEAFJOY LITTLES</v>
          </cell>
          <cell r="C1490" t="str">
            <v>Hoya 9</v>
          </cell>
          <cell r="D1490" t="str">
            <v>Krinkle 8</v>
          </cell>
          <cell r="E1490" t="str">
            <v>Available</v>
          </cell>
          <cell r="F1490" t="str">
            <v>TRIAL - Hoya Krinkle 8 - 9</v>
          </cell>
          <cell r="G1490">
            <v>9</v>
          </cell>
          <cell r="H1490" t="str">
            <v>9cm</v>
          </cell>
          <cell r="I1490" t="str">
            <v>LEAFJOY LITTLES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</row>
        <row r="1491">
          <cell r="A1491" t="str">
            <v>FP-1301</v>
          </cell>
          <cell r="B1491" t="str">
            <v>LEAFJOY LITTLES</v>
          </cell>
          <cell r="C1491" t="str">
            <v>Hoya 9</v>
          </cell>
          <cell r="D1491" t="str">
            <v>Krinkle 8</v>
          </cell>
          <cell r="E1491" t="str">
            <v>Available</v>
          </cell>
          <cell r="F1491" t="str">
            <v>TRIAL - Hoya Krinkle 8 - 9</v>
          </cell>
          <cell r="G1491">
            <v>9</v>
          </cell>
          <cell r="H1491" t="str">
            <v>9cm</v>
          </cell>
          <cell r="I1491" t="str">
            <v>LEAFJOY LITTLES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</row>
        <row r="1492">
          <cell r="A1492" t="str">
            <v>FP-1301</v>
          </cell>
          <cell r="C1492"/>
          <cell r="F1492" t="str">
            <v>TRIAL - Hoya Krinkle 8 - 9 - Balance</v>
          </cell>
          <cell r="G1492">
            <v>9</v>
          </cell>
          <cell r="H1492" t="str">
            <v>9cm</v>
          </cell>
          <cell r="I1492"/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</row>
        <row r="1493">
          <cell r="H1493"/>
          <cell r="I1493"/>
        </row>
        <row r="1494">
          <cell r="A1494" t="str">
            <v>FP-2052</v>
          </cell>
          <cell r="B1494" t="str">
            <v>LEAFJOY LITTLES</v>
          </cell>
          <cell r="C1494" t="str">
            <v>Hoya 9</v>
          </cell>
          <cell r="D1494" t="str">
            <v>Krohniana Eskimo</v>
          </cell>
          <cell r="E1494" t="str">
            <v>Available</v>
          </cell>
          <cell r="F1494" t="str">
            <v>TRIAL - Hoya Krohniana Eskimo - 9</v>
          </cell>
          <cell r="G1494">
            <v>9</v>
          </cell>
          <cell r="H1494" t="str">
            <v>9cm</v>
          </cell>
          <cell r="I1494" t="str">
            <v>LEAFJOY LITTLES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</row>
        <row r="1495">
          <cell r="A1495" t="str">
            <v>FP-2052</v>
          </cell>
          <cell r="B1495" t="str">
            <v>LEAFJOY LITTLES</v>
          </cell>
          <cell r="C1495" t="str">
            <v>Hoya 9</v>
          </cell>
          <cell r="D1495" t="str">
            <v>Krohniana Eskimo</v>
          </cell>
          <cell r="E1495" t="str">
            <v>Available</v>
          </cell>
          <cell r="F1495" t="str">
            <v>TRIAL - Hoya Krohniana Eskimo - 9</v>
          </cell>
          <cell r="G1495">
            <v>9</v>
          </cell>
          <cell r="H1495" t="str">
            <v>9cm</v>
          </cell>
          <cell r="I1495" t="str">
            <v>LEAFJOY LITTLES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</row>
        <row r="1496">
          <cell r="A1496" t="str">
            <v>FP-2052</v>
          </cell>
          <cell r="C1496"/>
          <cell r="F1496" t="str">
            <v>TRIAL - Hoya Krohniana Eskimo - 9 - Balance</v>
          </cell>
          <cell r="G1496">
            <v>9</v>
          </cell>
          <cell r="H1496" t="str">
            <v>9cm</v>
          </cell>
          <cell r="I1496"/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</row>
        <row r="1497">
          <cell r="H1497"/>
          <cell r="I1497"/>
        </row>
        <row r="1498">
          <cell r="A1498" t="str">
            <v>FP-1494</v>
          </cell>
          <cell r="B1498" t="str">
            <v>LEAFJOY LITTLES</v>
          </cell>
          <cell r="C1498" t="str">
            <v>Hoya 9</v>
          </cell>
          <cell r="D1498" t="str">
            <v>Lacunosa Laos</v>
          </cell>
          <cell r="E1498" t="str">
            <v>Available</v>
          </cell>
          <cell r="F1498" t="str">
            <v>TRIAL- Hoya Lacunosa Laos- 9</v>
          </cell>
          <cell r="G1498">
            <v>9</v>
          </cell>
          <cell r="H1498" t="str">
            <v>9cm</v>
          </cell>
          <cell r="I1498" t="str">
            <v>LEAFJOY LITTLES</v>
          </cell>
          <cell r="J1498">
            <v>30</v>
          </cell>
          <cell r="K1498">
            <v>18</v>
          </cell>
          <cell r="L1498">
            <v>68</v>
          </cell>
          <cell r="M1498">
            <v>0</v>
          </cell>
          <cell r="N1498">
            <v>74.400000000000006</v>
          </cell>
          <cell r="O1498">
            <v>18</v>
          </cell>
        </row>
        <row r="1499">
          <cell r="A1499" t="str">
            <v>FP-1494</v>
          </cell>
          <cell r="B1499" t="str">
            <v>LEAFJOY LITTLES</v>
          </cell>
          <cell r="C1499" t="str">
            <v>Hoya 9</v>
          </cell>
          <cell r="D1499" t="str">
            <v>Lacunosa Laos</v>
          </cell>
          <cell r="E1499" t="str">
            <v>Available</v>
          </cell>
          <cell r="F1499" t="str">
            <v>TRIAL- Hoya Lacunosa Laos- 9</v>
          </cell>
          <cell r="G1499">
            <v>9</v>
          </cell>
          <cell r="H1499" t="str">
            <v>9cm</v>
          </cell>
          <cell r="I1499" t="str">
            <v>LEAFJOY LITTLES</v>
          </cell>
          <cell r="J1499">
            <v>12</v>
          </cell>
          <cell r="K1499">
            <v>0</v>
          </cell>
          <cell r="L1499">
            <v>68</v>
          </cell>
          <cell r="M1499">
            <v>0</v>
          </cell>
          <cell r="N1499">
            <v>74</v>
          </cell>
          <cell r="O1499">
            <v>0</v>
          </cell>
        </row>
        <row r="1500">
          <cell r="A1500" t="str">
            <v>FP-1494</v>
          </cell>
          <cell r="C1500"/>
          <cell r="F1500" t="str">
            <v>TRIAL- Hoya Lacunosa Laos- 9 - Balance</v>
          </cell>
          <cell r="G1500">
            <v>9</v>
          </cell>
          <cell r="H1500" t="str">
            <v>9cm</v>
          </cell>
          <cell r="I1500"/>
          <cell r="J1500">
            <v>18</v>
          </cell>
          <cell r="K1500">
            <v>18</v>
          </cell>
          <cell r="L1500">
            <v>0</v>
          </cell>
          <cell r="M1500">
            <v>0</v>
          </cell>
          <cell r="N1500">
            <v>0.40000000000000568</v>
          </cell>
          <cell r="O1500">
            <v>18</v>
          </cell>
        </row>
        <row r="1501">
          <cell r="H1501"/>
          <cell r="I1501"/>
        </row>
        <row r="1502">
          <cell r="A1502" t="str">
            <v>FP-2315</v>
          </cell>
          <cell r="B1502" t="str">
            <v>LEAFJOY LITTLES</v>
          </cell>
          <cell r="C1502" t="str">
            <v>Hoya 9</v>
          </cell>
          <cell r="D1502" t="str">
            <v>Lacunosa Snow Leopard</v>
          </cell>
          <cell r="E1502" t="str">
            <v>Available</v>
          </cell>
          <cell r="F1502" t="str">
            <v>TRIAL- Lacunosa Snow leopard</v>
          </cell>
          <cell r="G1502">
            <v>9</v>
          </cell>
          <cell r="H1502" t="str">
            <v>9cm</v>
          </cell>
          <cell r="I1502" t="str">
            <v>LEAFJOY LITTLES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</row>
        <row r="1503">
          <cell r="A1503" t="str">
            <v>FP-2315</v>
          </cell>
          <cell r="B1503" t="str">
            <v>LEAFJOY LITTLES</v>
          </cell>
          <cell r="C1503" t="str">
            <v>Hoya 9</v>
          </cell>
          <cell r="D1503" t="str">
            <v>Lacunosa Snow Leopard</v>
          </cell>
          <cell r="E1503" t="str">
            <v>Available</v>
          </cell>
          <cell r="F1503" t="str">
            <v>TRIAL- Lacunosa Snow leopard</v>
          </cell>
          <cell r="G1503">
            <v>9</v>
          </cell>
          <cell r="H1503" t="str">
            <v>9cm</v>
          </cell>
          <cell r="I1503" t="str">
            <v>LEAFJOY LITTLES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</row>
        <row r="1504">
          <cell r="A1504" t="str">
            <v>FP-2315</v>
          </cell>
          <cell r="C1504"/>
          <cell r="F1504" t="str">
            <v>TRIAL- Lacunosa Snow leopard - Balance</v>
          </cell>
          <cell r="G1504">
            <v>9</v>
          </cell>
          <cell r="H1504" t="str">
            <v>9cm</v>
          </cell>
          <cell r="I1504"/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</row>
        <row r="1505">
          <cell r="H1505"/>
          <cell r="I1505"/>
        </row>
        <row r="1506">
          <cell r="A1506" t="str">
            <v>FP-2316</v>
          </cell>
          <cell r="B1506" t="str">
            <v>LEAFJOY LITTLES</v>
          </cell>
          <cell r="C1506" t="str">
            <v>Hoya 9</v>
          </cell>
          <cell r="D1506" t="str">
            <v>Lacunosa sp Bruno</v>
          </cell>
          <cell r="E1506" t="str">
            <v>Available</v>
          </cell>
          <cell r="F1506" t="str">
            <v xml:space="preserve">TRIAL- Lacunosa sp Bruno </v>
          </cell>
          <cell r="G1506">
            <v>9</v>
          </cell>
          <cell r="H1506" t="str">
            <v>9cm</v>
          </cell>
          <cell r="I1506" t="str">
            <v>LEAFJOY LITTLES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</row>
        <row r="1507">
          <cell r="A1507" t="str">
            <v>FP-2316</v>
          </cell>
          <cell r="B1507" t="str">
            <v>LEAFJOY LITTLES</v>
          </cell>
          <cell r="C1507" t="str">
            <v>Hoya 9</v>
          </cell>
          <cell r="D1507" t="str">
            <v>Lacunosa sp Bruno</v>
          </cell>
          <cell r="E1507" t="str">
            <v>Available</v>
          </cell>
          <cell r="F1507" t="str">
            <v xml:space="preserve">TRIAL- Lacunosa sp Bruno </v>
          </cell>
          <cell r="G1507">
            <v>9</v>
          </cell>
          <cell r="H1507" t="str">
            <v>9cm</v>
          </cell>
          <cell r="I1507" t="str">
            <v>LEAFJOY LITTLES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</row>
        <row r="1508">
          <cell r="A1508" t="str">
            <v>FP-2316</v>
          </cell>
          <cell r="C1508"/>
          <cell r="F1508" t="str">
            <v>TRIAL- Lacunosa sp Bruno  - Balance</v>
          </cell>
          <cell r="G1508">
            <v>9</v>
          </cell>
          <cell r="H1508" t="str">
            <v>9cm</v>
          </cell>
          <cell r="I1508"/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</row>
        <row r="1509">
          <cell r="H1509"/>
          <cell r="I1509"/>
        </row>
        <row r="1510">
          <cell r="A1510" t="str">
            <v>FP-2318</v>
          </cell>
          <cell r="B1510" t="str">
            <v>LEAFJOY LITTLES</v>
          </cell>
          <cell r="C1510" t="str">
            <v>Hoya 9</v>
          </cell>
          <cell r="D1510" t="str">
            <v>Nabawensis Splash</v>
          </cell>
          <cell r="E1510" t="str">
            <v>Available</v>
          </cell>
          <cell r="F1510" t="str">
            <v>TRIAL- Hoya Nabawensis Splash- 9</v>
          </cell>
          <cell r="G1510">
            <v>9</v>
          </cell>
          <cell r="H1510" t="str">
            <v>9cm</v>
          </cell>
          <cell r="I1510" t="str">
            <v>LEAFJOY LITTLES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</row>
        <row r="1511">
          <cell r="A1511" t="str">
            <v>FP-2318</v>
          </cell>
          <cell r="B1511" t="str">
            <v>LEAFJOY LITTLES</v>
          </cell>
          <cell r="C1511" t="str">
            <v>Hoya 9</v>
          </cell>
          <cell r="D1511" t="str">
            <v>Nabawensis Splash</v>
          </cell>
          <cell r="E1511" t="str">
            <v>Available</v>
          </cell>
          <cell r="F1511" t="str">
            <v>TRIAL- Hoya Nabawensis Splash- 9</v>
          </cell>
          <cell r="G1511">
            <v>9</v>
          </cell>
          <cell r="H1511" t="str">
            <v>9cm</v>
          </cell>
          <cell r="I1511" t="str">
            <v>LEAFJOY LITTLES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</row>
        <row r="1512">
          <cell r="A1512" t="str">
            <v>FP-2318</v>
          </cell>
          <cell r="C1512"/>
          <cell r="F1512" t="str">
            <v>TRIAL- Hoya Nabawensis Splash- 9 - Balance</v>
          </cell>
          <cell r="G1512">
            <v>9</v>
          </cell>
          <cell r="H1512" t="str">
            <v>9cm</v>
          </cell>
          <cell r="I1512"/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</row>
        <row r="1513">
          <cell r="H1513"/>
          <cell r="I1513"/>
        </row>
        <row r="1514">
          <cell r="A1514" t="str">
            <v>FP-2220</v>
          </cell>
          <cell r="B1514" t="str">
            <v>LEAFJOY LITTLES</v>
          </cell>
          <cell r="C1514" t="str">
            <v>Hoya 9</v>
          </cell>
          <cell r="D1514" t="str">
            <v>Red Maroon</v>
          </cell>
          <cell r="E1514" t="str">
            <v>Available</v>
          </cell>
          <cell r="F1514" t="str">
            <v>TRIAL- Hoya Red Maroon- 9</v>
          </cell>
          <cell r="G1514">
            <v>9</v>
          </cell>
          <cell r="H1514" t="str">
            <v>9cm</v>
          </cell>
          <cell r="I1514" t="str">
            <v>LEAFJOY LITTLES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</row>
        <row r="1515">
          <cell r="A1515" t="str">
            <v>FP-2220</v>
          </cell>
          <cell r="B1515" t="str">
            <v>LEAFJOY LITTLES</v>
          </cell>
          <cell r="C1515" t="str">
            <v>Hoya 9</v>
          </cell>
          <cell r="D1515" t="str">
            <v>Red Maroon</v>
          </cell>
          <cell r="E1515" t="str">
            <v>Available</v>
          </cell>
          <cell r="F1515" t="str">
            <v>TRIAL- Hoya Red Maroon- 9</v>
          </cell>
          <cell r="G1515">
            <v>9</v>
          </cell>
          <cell r="H1515" t="str">
            <v>9cm</v>
          </cell>
          <cell r="I1515" t="str">
            <v>LEAFJOY LITTLES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</row>
        <row r="1516">
          <cell r="A1516" t="str">
            <v>FP-2220</v>
          </cell>
          <cell r="C1516"/>
          <cell r="F1516" t="str">
            <v>TRIAL- Hoya Red Maroon- 9 - Balance</v>
          </cell>
          <cell r="G1516">
            <v>9</v>
          </cell>
          <cell r="H1516" t="str">
            <v>9cm</v>
          </cell>
          <cell r="I1516"/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</row>
        <row r="1517">
          <cell r="H1517"/>
          <cell r="I1517"/>
        </row>
        <row r="1518">
          <cell r="A1518" t="str">
            <v>FP-2319</v>
          </cell>
          <cell r="B1518" t="str">
            <v>LEAFJOY LITTLES</v>
          </cell>
          <cell r="C1518" t="str">
            <v>Hoya 9</v>
          </cell>
          <cell r="D1518" t="str">
            <v>Serpens</v>
          </cell>
          <cell r="E1518" t="str">
            <v>Available</v>
          </cell>
          <cell r="F1518" t="str">
            <v>TRIAL- Hoya Serpens- 9</v>
          </cell>
          <cell r="G1518">
            <v>9</v>
          </cell>
          <cell r="H1518" t="str">
            <v>9cm</v>
          </cell>
          <cell r="I1518" t="str">
            <v>LEAFJOY LITTLES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</row>
        <row r="1519">
          <cell r="A1519" t="str">
            <v>FP-2319</v>
          </cell>
          <cell r="B1519" t="str">
            <v>LEAFJOY LITTLES</v>
          </cell>
          <cell r="C1519" t="str">
            <v>Hoya 9</v>
          </cell>
          <cell r="D1519" t="str">
            <v>Serpens</v>
          </cell>
          <cell r="E1519" t="str">
            <v>Available</v>
          </cell>
          <cell r="F1519" t="str">
            <v>TRIAL- Hoya Serpens- 9</v>
          </cell>
          <cell r="G1519">
            <v>9</v>
          </cell>
          <cell r="H1519" t="str">
            <v>9cm</v>
          </cell>
          <cell r="I1519" t="str">
            <v>LEAFJOY LITTLES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</row>
        <row r="1520">
          <cell r="A1520" t="str">
            <v>FP-2319</v>
          </cell>
          <cell r="C1520"/>
          <cell r="F1520" t="str">
            <v>TRIAL- Hoya Serpens- 9 - Balance</v>
          </cell>
          <cell r="G1520">
            <v>9</v>
          </cell>
          <cell r="H1520" t="str">
            <v>9cm</v>
          </cell>
          <cell r="I1520"/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</row>
        <row r="1521">
          <cell r="H1521"/>
          <cell r="I1521"/>
        </row>
        <row r="1522">
          <cell r="A1522" t="str">
            <v>FP-1046</v>
          </cell>
          <cell r="B1522" t="str">
            <v>LEAFJOY LITTLES</v>
          </cell>
          <cell r="C1522" t="str">
            <v>Hoya 9</v>
          </cell>
          <cell r="D1522" t="str">
            <v>Sigillatis</v>
          </cell>
          <cell r="E1522" t="str">
            <v>Available</v>
          </cell>
          <cell r="F1522" t="str">
            <v>TRIAL - Hoya Sigillatis - 9</v>
          </cell>
          <cell r="G1522">
            <v>9</v>
          </cell>
          <cell r="H1522" t="str">
            <v>9cm</v>
          </cell>
          <cell r="I1522" t="str">
            <v>LEAFJOY LITTLES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</row>
        <row r="1523">
          <cell r="A1523" t="str">
            <v>FP-1046</v>
          </cell>
          <cell r="B1523" t="str">
            <v>LEAFJOY LITTLES</v>
          </cell>
          <cell r="C1523" t="str">
            <v>Hoya 9</v>
          </cell>
          <cell r="D1523" t="str">
            <v>Sigillatis</v>
          </cell>
          <cell r="E1523" t="str">
            <v>Available</v>
          </cell>
          <cell r="F1523" t="str">
            <v>TRIAL - Hoya Sigillatis - 9</v>
          </cell>
          <cell r="G1523">
            <v>9</v>
          </cell>
          <cell r="H1523" t="str">
            <v>9cm</v>
          </cell>
          <cell r="I1523" t="str">
            <v>LEAFJOY LITTLES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</row>
        <row r="1524">
          <cell r="A1524" t="str">
            <v>FP-1046</v>
          </cell>
          <cell r="C1524"/>
          <cell r="F1524" t="str">
            <v>TRIAL - Hoya Sigillatis - 9 - Balance</v>
          </cell>
          <cell r="G1524">
            <v>9</v>
          </cell>
          <cell r="H1524" t="str">
            <v>9cm</v>
          </cell>
          <cell r="I1524"/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</row>
        <row r="1525">
          <cell r="H1525"/>
          <cell r="I1525"/>
        </row>
        <row r="1526">
          <cell r="A1526" t="str">
            <v>FP-2314</v>
          </cell>
          <cell r="B1526" t="str">
            <v>LEAFJOY LITTLES</v>
          </cell>
          <cell r="C1526" t="str">
            <v>Hoya 9</v>
          </cell>
          <cell r="D1526" t="str">
            <v>sp Garut</v>
          </cell>
          <cell r="E1526" t="str">
            <v>Available</v>
          </cell>
          <cell r="F1526" t="str">
            <v>TRIAL- Hoya sp Garut- 9</v>
          </cell>
          <cell r="G1526">
            <v>9</v>
          </cell>
          <cell r="H1526" t="str">
            <v>9cm</v>
          </cell>
          <cell r="I1526" t="str">
            <v>LEAFJOY LITTLES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</row>
        <row r="1527">
          <cell r="A1527" t="str">
            <v>FP-2314</v>
          </cell>
          <cell r="B1527" t="str">
            <v>LEAFJOY LITTLES</v>
          </cell>
          <cell r="C1527" t="str">
            <v>Hoya 9</v>
          </cell>
          <cell r="D1527" t="str">
            <v>sp Garut</v>
          </cell>
          <cell r="E1527" t="str">
            <v>Available</v>
          </cell>
          <cell r="F1527" t="str">
            <v>TRIAL- Hoya sp Garut- 9</v>
          </cell>
          <cell r="G1527">
            <v>9</v>
          </cell>
          <cell r="H1527" t="str">
            <v>9cm</v>
          </cell>
          <cell r="I1527" t="str">
            <v>LEAFJOY LITTLES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</row>
        <row r="1528">
          <cell r="A1528" t="str">
            <v>FP-2314</v>
          </cell>
          <cell r="C1528"/>
          <cell r="F1528" t="str">
            <v>TRIAL- Hoya sp Garut- 9 - Balance</v>
          </cell>
          <cell r="G1528">
            <v>9</v>
          </cell>
          <cell r="H1528" t="str">
            <v>9cm</v>
          </cell>
          <cell r="I1528"/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</row>
        <row r="1529">
          <cell r="H1529"/>
          <cell r="I1529"/>
        </row>
        <row r="1530">
          <cell r="A1530" t="str">
            <v>FP-1304</v>
          </cell>
          <cell r="B1530" t="str">
            <v>LEAFJOY LITTLES</v>
          </cell>
          <cell r="C1530" t="str">
            <v>Hoya 9</v>
          </cell>
          <cell r="D1530" t="str">
            <v>Zambales</v>
          </cell>
          <cell r="E1530" t="str">
            <v>Available</v>
          </cell>
          <cell r="F1530" t="str">
            <v>TRIAL - Hoya Zambales - 9</v>
          </cell>
          <cell r="G1530">
            <v>9</v>
          </cell>
          <cell r="H1530" t="str">
            <v>9cm</v>
          </cell>
          <cell r="I1530" t="str">
            <v>LEAFJOY LITTLES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</row>
        <row r="1531">
          <cell r="A1531" t="str">
            <v>FP-1304</v>
          </cell>
          <cell r="B1531" t="str">
            <v>LEAFJOY LITTLES</v>
          </cell>
          <cell r="C1531" t="str">
            <v>Hoya 9</v>
          </cell>
          <cell r="D1531" t="str">
            <v>Zambales</v>
          </cell>
          <cell r="E1531" t="str">
            <v>Available</v>
          </cell>
          <cell r="F1531" t="str">
            <v>TRIAL - Hoya Zambales - 9</v>
          </cell>
          <cell r="G1531">
            <v>9</v>
          </cell>
          <cell r="H1531" t="str">
            <v>9cm</v>
          </cell>
          <cell r="I1531" t="str">
            <v>LEAFJOY LITTLES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</row>
        <row r="1532">
          <cell r="A1532" t="str">
            <v>FP-1304</v>
          </cell>
          <cell r="C1532"/>
          <cell r="F1532" t="str">
            <v>TRIAL - Hoya Zambales - 9 - Balance</v>
          </cell>
          <cell r="G1532">
            <v>9</v>
          </cell>
          <cell r="H1532" t="str">
            <v>9cm</v>
          </cell>
          <cell r="I1532"/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</row>
        <row r="1533">
          <cell r="H1533"/>
          <cell r="I1533"/>
        </row>
        <row r="1534">
          <cell r="A1534" t="str">
            <v>FP-2823</v>
          </cell>
          <cell r="B1534" t="str">
            <v>LEAFJOY LITTLES</v>
          </cell>
          <cell r="C1534" t="str">
            <v>Murdannia 9</v>
          </cell>
          <cell r="D1534" t="str">
            <v>Feeling Elegant™ (loriformis)</v>
          </cell>
          <cell r="E1534" t="str">
            <v>Available</v>
          </cell>
          <cell r="F1534" t="str">
            <v xml:space="preserve">TRIAL - Murdannia Feeling Elegant™ (loriformis) - 9 (Canopy) </v>
          </cell>
          <cell r="G1534">
            <v>9</v>
          </cell>
          <cell r="H1534" t="str">
            <v>9cm Canopy</v>
          </cell>
          <cell r="I1534" t="str">
            <v>LEAFJOY LITTLES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13.200000000000001</v>
          </cell>
          <cell r="O1534">
            <v>13.200000000000001</v>
          </cell>
        </row>
        <row r="1535">
          <cell r="A1535" t="str">
            <v>FP-2823</v>
          </cell>
          <cell r="B1535" t="str">
            <v>LEAFJOY LITTLES</v>
          </cell>
          <cell r="C1535" t="str">
            <v>Murdannia 9</v>
          </cell>
          <cell r="D1535" t="str">
            <v>Feeling Elegant™ (loriformis)</v>
          </cell>
          <cell r="E1535" t="str">
            <v>Available</v>
          </cell>
          <cell r="F1535" t="str">
            <v xml:space="preserve">TRIAL - Murdannia Feeling Elegant™ (loriformis) - 9 (Canopy) </v>
          </cell>
          <cell r="G1535">
            <v>9</v>
          </cell>
          <cell r="H1535" t="str">
            <v>9cm Canopy</v>
          </cell>
          <cell r="I1535" t="str">
            <v>LEAFJOY LITTLES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</row>
        <row r="1536">
          <cell r="A1536" t="str">
            <v>FP-2823</v>
          </cell>
          <cell r="F1536" t="str">
            <v>TRIAL - Murdannia Feeling Elegant™ (loriformis) - 9 (Canopy)  - Balance</v>
          </cell>
          <cell r="G1536">
            <v>9</v>
          </cell>
          <cell r="H1536" t="str">
            <v>9cm Canopy</v>
          </cell>
          <cell r="I1536"/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13.200000000000001</v>
          </cell>
          <cell r="O1536">
            <v>13.200000000000001</v>
          </cell>
        </row>
        <row r="1537">
          <cell r="F1537"/>
          <cell r="H1537"/>
          <cell r="I1537"/>
        </row>
        <row r="1538">
          <cell r="A1538" t="str">
            <v>FP-2069</v>
          </cell>
          <cell r="B1538" t="str">
            <v>LEAFJOY LITTLES</v>
          </cell>
          <cell r="C1538" t="str">
            <v>Peperomia 9</v>
          </cell>
          <cell r="D1538" t="str">
            <v>Angulata Rocca High</v>
          </cell>
          <cell r="E1538" t="str">
            <v>Available</v>
          </cell>
          <cell r="F1538" t="str">
            <v>TRIAL - Peperomia Angulata Rocca High - 9</v>
          </cell>
          <cell r="G1538">
            <v>9</v>
          </cell>
          <cell r="H1538" t="str">
            <v>9cm</v>
          </cell>
          <cell r="I1538" t="str">
            <v>LEAFJOY LITTLES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</row>
        <row r="1539">
          <cell r="A1539" t="str">
            <v>FP-2069</v>
          </cell>
          <cell r="B1539" t="str">
            <v>LEAFJOY LITTLES</v>
          </cell>
          <cell r="C1539" t="str">
            <v>Peperomia 9</v>
          </cell>
          <cell r="D1539" t="str">
            <v>Angulata Rocca High</v>
          </cell>
          <cell r="E1539" t="str">
            <v>Available</v>
          </cell>
          <cell r="F1539" t="str">
            <v>TRIAL - Peperomia Angulata Rocca High - 9</v>
          </cell>
          <cell r="G1539">
            <v>9</v>
          </cell>
          <cell r="H1539" t="str">
            <v>9cm</v>
          </cell>
          <cell r="I1539" t="str">
            <v>LEAFJOY LITTLES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</row>
        <row r="1540">
          <cell r="A1540" t="str">
            <v>FP-2069</v>
          </cell>
          <cell r="F1540" t="str">
            <v>TRIAL - Peperomia Angulata Rocca High - 9 - Balance</v>
          </cell>
          <cell r="G1540">
            <v>9</v>
          </cell>
          <cell r="H1540" t="str">
            <v>9cm</v>
          </cell>
          <cell r="I1540"/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</row>
        <row r="1541">
          <cell r="F1541"/>
          <cell r="H1541"/>
          <cell r="I1541"/>
        </row>
        <row r="1542">
          <cell r="A1542" t="str">
            <v>FP-2447</v>
          </cell>
          <cell r="B1542" t="str">
            <v>LEAFJOY LITTLES</v>
          </cell>
          <cell r="C1542" t="str">
            <v>Peperomia 9</v>
          </cell>
          <cell r="D1542" t="str">
            <v>Caperata Frost</v>
          </cell>
          <cell r="E1542" t="str">
            <v>Available</v>
          </cell>
          <cell r="F1542" t="str">
            <v>TRIAL- Peperomia Caperata Frost- 9</v>
          </cell>
          <cell r="G1542">
            <v>9</v>
          </cell>
          <cell r="H1542" t="str">
            <v>9cm</v>
          </cell>
          <cell r="I1542" t="str">
            <v>LEAFJOY LITTLES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</row>
        <row r="1543">
          <cell r="A1543" t="str">
            <v>FP-2447</v>
          </cell>
          <cell r="B1543" t="str">
            <v>LEAFJOY LITTLES</v>
          </cell>
          <cell r="C1543" t="str">
            <v>Peperomia 9</v>
          </cell>
          <cell r="D1543" t="str">
            <v>Caperata Frost</v>
          </cell>
          <cell r="E1543" t="str">
            <v>Available</v>
          </cell>
          <cell r="F1543" t="str">
            <v>TRIAL- Peperomia Caperata Frost- 9</v>
          </cell>
          <cell r="G1543">
            <v>9</v>
          </cell>
          <cell r="H1543" t="str">
            <v>9cm</v>
          </cell>
          <cell r="I1543" t="str">
            <v>LEAFJOY LITTLES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</row>
        <row r="1544">
          <cell r="A1544" t="str">
            <v>FP-2447</v>
          </cell>
          <cell r="F1544" t="str">
            <v>TRIAL- Peperomia Caperata Frost- 9 - Balance</v>
          </cell>
          <cell r="G1544">
            <v>9</v>
          </cell>
          <cell r="H1544" t="str">
            <v>9cm</v>
          </cell>
          <cell r="I1544"/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</row>
        <row r="1545">
          <cell r="H1545"/>
          <cell r="I1545"/>
        </row>
        <row r="1546">
          <cell r="A1546" t="str">
            <v>FP-1566</v>
          </cell>
          <cell r="B1546" t="str">
            <v>LEAFJOY LITTLES</v>
          </cell>
          <cell r="C1546" t="str">
            <v>Peperomia 9</v>
          </cell>
          <cell r="D1546" t="str">
            <v>Caperata Greyhound</v>
          </cell>
          <cell r="E1546" t="str">
            <v>Available</v>
          </cell>
          <cell r="F1546" t="str">
            <v>TRIAL - Peperomia Caperata Greyhound - 9</v>
          </cell>
          <cell r="G1546">
            <v>9</v>
          </cell>
          <cell r="H1546" t="str">
            <v>9cm</v>
          </cell>
          <cell r="I1546" t="str">
            <v>LEAFJOY LITTLES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</row>
        <row r="1547">
          <cell r="A1547" t="str">
            <v>FP-1566</v>
          </cell>
          <cell r="B1547" t="str">
            <v>LEAFJOY LITTLES</v>
          </cell>
          <cell r="C1547" t="str">
            <v>Peperomia 9</v>
          </cell>
          <cell r="D1547" t="str">
            <v>Caperata Greyhound</v>
          </cell>
          <cell r="E1547" t="str">
            <v>Available</v>
          </cell>
          <cell r="F1547" t="str">
            <v>TRIAL - Peperomia Caperata Greyhound - 9</v>
          </cell>
          <cell r="G1547">
            <v>9</v>
          </cell>
          <cell r="H1547" t="str">
            <v>9cm</v>
          </cell>
          <cell r="I1547" t="str">
            <v>LEAFJOY LITTLES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</row>
        <row r="1548">
          <cell r="A1548" t="str">
            <v>FP-1566</v>
          </cell>
          <cell r="F1548" t="str">
            <v>TRIAL - Peperomia Caperata Greyhound - 9 - Balance</v>
          </cell>
          <cell r="G1548">
            <v>9</v>
          </cell>
          <cell r="H1548" t="str">
            <v>9cm</v>
          </cell>
          <cell r="I1548"/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</row>
        <row r="1549">
          <cell r="H1549"/>
          <cell r="I1549"/>
        </row>
        <row r="1550">
          <cell r="A1550" t="str">
            <v>FP-2070</v>
          </cell>
          <cell r="B1550" t="str">
            <v>LEAFJOY LITTLES</v>
          </cell>
          <cell r="C1550" t="str">
            <v>Peperomia 9</v>
          </cell>
          <cell r="D1550" t="str">
            <v>Caperata Milano</v>
          </cell>
          <cell r="E1550" t="str">
            <v>Available</v>
          </cell>
          <cell r="F1550" t="str">
            <v>TRIAL - Peperomia Caperata Milano - 9</v>
          </cell>
          <cell r="G1550">
            <v>9</v>
          </cell>
          <cell r="H1550" t="str">
            <v>9cm</v>
          </cell>
          <cell r="I1550" t="str">
            <v>LEAFJOY LITTLES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</row>
        <row r="1551">
          <cell r="A1551" t="str">
            <v>FP-2070</v>
          </cell>
          <cell r="B1551" t="str">
            <v>LEAFJOY LITTLES</v>
          </cell>
          <cell r="C1551" t="str">
            <v>Peperomia 9</v>
          </cell>
          <cell r="D1551" t="str">
            <v>Caperata Milano</v>
          </cell>
          <cell r="E1551" t="str">
            <v>Available</v>
          </cell>
          <cell r="F1551" t="str">
            <v>TRIAL - Peperomia Caperata Milano - 9</v>
          </cell>
          <cell r="G1551">
            <v>9</v>
          </cell>
          <cell r="H1551" t="str">
            <v>9cm</v>
          </cell>
          <cell r="I1551" t="str">
            <v>LEAFJOY LITTLES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</row>
        <row r="1552">
          <cell r="A1552" t="str">
            <v>FP-2070</v>
          </cell>
          <cell r="F1552" t="str">
            <v>TRIAL - Peperomia Caperata Milano - 9 - Balance</v>
          </cell>
          <cell r="G1552">
            <v>9</v>
          </cell>
          <cell r="H1552" t="str">
            <v>9cm</v>
          </cell>
          <cell r="I1552"/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</row>
        <row r="1553">
          <cell r="F1553"/>
          <cell r="H1553"/>
          <cell r="I1553"/>
        </row>
        <row r="1554">
          <cell r="A1554" t="str">
            <v>FP-2072</v>
          </cell>
          <cell r="B1554" t="str">
            <v>LEAFJOY LITTLES</v>
          </cell>
          <cell r="C1554" t="str">
            <v>Peperomia 9</v>
          </cell>
          <cell r="D1554" t="str">
            <v>Caperata Royal Princess</v>
          </cell>
          <cell r="E1554" t="str">
            <v>Available</v>
          </cell>
          <cell r="F1554" t="str">
            <v>TRIAL - Peperomia Caperata Royal Princess - 9</v>
          </cell>
          <cell r="G1554">
            <v>9</v>
          </cell>
          <cell r="H1554" t="str">
            <v>9cm</v>
          </cell>
          <cell r="I1554" t="str">
            <v>LEAFJOY LITTLES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</row>
        <row r="1555">
          <cell r="A1555" t="str">
            <v>FP-2072</v>
          </cell>
          <cell r="B1555" t="str">
            <v>LEAFJOY LITTLES</v>
          </cell>
          <cell r="C1555" t="str">
            <v>Peperomia 9</v>
          </cell>
          <cell r="D1555" t="str">
            <v>Caperata Royal Princess</v>
          </cell>
          <cell r="E1555" t="str">
            <v>Available</v>
          </cell>
          <cell r="F1555" t="str">
            <v>TRIAL - Peperomia Caperata Royal Princess - 9</v>
          </cell>
          <cell r="G1555">
            <v>9</v>
          </cell>
          <cell r="H1555" t="str">
            <v>9cm</v>
          </cell>
          <cell r="I1555" t="str">
            <v>LEAFJOY LITTLES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</row>
        <row r="1556">
          <cell r="A1556" t="str">
            <v>FP-2072</v>
          </cell>
          <cell r="F1556" t="str">
            <v>TRIAL - Peperomia Caperata Royal Princess - 9 - Balance</v>
          </cell>
          <cell r="G1556">
            <v>9</v>
          </cell>
          <cell r="H1556" t="str">
            <v>9cm</v>
          </cell>
          <cell r="I1556"/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</row>
        <row r="1557">
          <cell r="H1557"/>
          <cell r="I1557"/>
        </row>
        <row r="1558">
          <cell r="A1558" t="str">
            <v>FP-586</v>
          </cell>
          <cell r="B1558" t="str">
            <v>LEAFJOY LITTLES</v>
          </cell>
          <cell r="C1558" t="str">
            <v>Peperomia 9</v>
          </cell>
          <cell r="D1558" t="str">
            <v>Chocolate Chili™ (Rosso)</v>
          </cell>
          <cell r="E1558" t="str">
            <v>Available</v>
          </cell>
          <cell r="F1558" t="str">
            <v>TRIAL- Peperomia Chocolate Chili™ (Rosso)- 9</v>
          </cell>
          <cell r="G1558">
            <v>9</v>
          </cell>
          <cell r="H1558" t="str">
            <v>9cm</v>
          </cell>
          <cell r="I1558" t="str">
            <v>LEAFJOY LITTLES</v>
          </cell>
          <cell r="J1558">
            <v>0.4</v>
          </cell>
          <cell r="K1558">
            <v>0.4</v>
          </cell>
          <cell r="L1558">
            <v>0</v>
          </cell>
          <cell r="M1558">
            <v>0</v>
          </cell>
          <cell r="N1558">
            <v>9.6000000000000014</v>
          </cell>
          <cell r="O1558">
            <v>9.6000000000000014</v>
          </cell>
        </row>
        <row r="1559">
          <cell r="A1559" t="str">
            <v>FP-586</v>
          </cell>
          <cell r="B1559" t="str">
            <v>LEAFJOY LITTLES</v>
          </cell>
          <cell r="C1559" t="str">
            <v>Peperomia 9</v>
          </cell>
          <cell r="D1559" t="str">
            <v>Chocolate Chili™ (Rosso)</v>
          </cell>
          <cell r="E1559" t="str">
            <v>Available</v>
          </cell>
          <cell r="F1559" t="str">
            <v>TRIAL- Peperomia Chocolate Chili™ (Rosso)- 9</v>
          </cell>
          <cell r="G1559">
            <v>9</v>
          </cell>
          <cell r="H1559" t="str">
            <v>9cm</v>
          </cell>
          <cell r="I1559" t="str">
            <v>LEAFJOY LITTLES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</row>
        <row r="1560">
          <cell r="A1560" t="str">
            <v>FP-586</v>
          </cell>
          <cell r="F1560" t="str">
            <v>TRIAL- Peperomia Chocolate Chili™ (Rosso)- 9 - Balance</v>
          </cell>
          <cell r="G1560">
            <v>9</v>
          </cell>
          <cell r="H1560" t="str">
            <v>9cm</v>
          </cell>
          <cell r="I1560"/>
          <cell r="J1560">
            <v>0.4</v>
          </cell>
          <cell r="K1560">
            <v>0.4</v>
          </cell>
          <cell r="L1560">
            <v>0</v>
          </cell>
          <cell r="M1560">
            <v>0</v>
          </cell>
          <cell r="N1560">
            <v>9.6000000000000014</v>
          </cell>
          <cell r="O1560">
            <v>9.6000000000000014</v>
          </cell>
        </row>
        <row r="1561">
          <cell r="F1561"/>
          <cell r="H1561"/>
          <cell r="I1561"/>
        </row>
        <row r="1562">
          <cell r="A1562" t="str">
            <v>FP-2648</v>
          </cell>
          <cell r="B1562" t="str">
            <v>LEAFJOY LITTLES</v>
          </cell>
          <cell r="C1562" t="str">
            <v>Peperomia 9</v>
          </cell>
          <cell r="D1562" t="str">
            <v>clusiifolia Compact</v>
          </cell>
          <cell r="E1562" t="str">
            <v>Available</v>
          </cell>
          <cell r="F1562" t="str">
            <v>TRIAL - Peperomia clusiifolia compact - 9</v>
          </cell>
          <cell r="G1562">
            <v>9</v>
          </cell>
          <cell r="H1562" t="str">
            <v>9cm</v>
          </cell>
          <cell r="I1562" t="str">
            <v>LEAFJOY LITTLES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</row>
        <row r="1563">
          <cell r="A1563" t="str">
            <v>FP-2648</v>
          </cell>
          <cell r="B1563" t="str">
            <v>LEAFJOY LITTLES</v>
          </cell>
          <cell r="C1563" t="str">
            <v>Peperomia 9</v>
          </cell>
          <cell r="D1563" t="str">
            <v>clusiifolia Compact</v>
          </cell>
          <cell r="E1563" t="str">
            <v>Available</v>
          </cell>
          <cell r="F1563" t="str">
            <v>TRIAL - Peperomia clusiifolia compact - 9</v>
          </cell>
          <cell r="G1563">
            <v>9</v>
          </cell>
          <cell r="H1563" t="str">
            <v>9cm</v>
          </cell>
          <cell r="I1563" t="str">
            <v>LEAFJOY LITTLES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</row>
        <row r="1564">
          <cell r="A1564" t="str">
            <v>FP-2648</v>
          </cell>
          <cell r="F1564" t="str">
            <v>TRIAL - Peperomia clusiifolia compact - 9 - Balance</v>
          </cell>
          <cell r="G1564">
            <v>9</v>
          </cell>
          <cell r="H1564" t="str">
            <v>9cm</v>
          </cell>
          <cell r="I1564"/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</row>
        <row r="1565">
          <cell r="F1565"/>
          <cell r="H1565"/>
          <cell r="I1565"/>
        </row>
        <row r="1566">
          <cell r="A1566" t="str">
            <v>FP-1568</v>
          </cell>
          <cell r="B1566" t="str">
            <v>LEAFJOY LITTLES</v>
          </cell>
          <cell r="C1566" t="str">
            <v>Peperomia 9</v>
          </cell>
          <cell r="D1566" t="str">
            <v>Clusiifolia Red Margin</v>
          </cell>
          <cell r="E1566" t="str">
            <v>Available</v>
          </cell>
          <cell r="F1566" t="str">
            <v>TRIAL - Peperomia Clusiifolia Red Margin - 9</v>
          </cell>
          <cell r="G1566">
            <v>9</v>
          </cell>
          <cell r="H1566" t="str">
            <v>9cm</v>
          </cell>
          <cell r="I1566" t="str">
            <v>LEAFJOY LITTLES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</row>
        <row r="1567">
          <cell r="A1567" t="str">
            <v>FP-1568</v>
          </cell>
          <cell r="B1567" t="str">
            <v>LEAFJOY LITTLES</v>
          </cell>
          <cell r="C1567" t="str">
            <v>Peperomia 9</v>
          </cell>
          <cell r="D1567" t="str">
            <v>Clusiifolia Red Margin</v>
          </cell>
          <cell r="E1567" t="str">
            <v>Available</v>
          </cell>
          <cell r="F1567" t="str">
            <v>TRIAL - Peperomia Clusiifolia Red Margin - 9</v>
          </cell>
          <cell r="G1567">
            <v>9</v>
          </cell>
          <cell r="H1567" t="str">
            <v>9cm</v>
          </cell>
          <cell r="I1567" t="str">
            <v>LEAFJOY LITTLES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</row>
        <row r="1568">
          <cell r="A1568" t="str">
            <v>FP-1568</v>
          </cell>
          <cell r="F1568" t="str">
            <v>TRIAL - Peperomia Clusiifolia Red Margin - 9 - Balance</v>
          </cell>
          <cell r="G1568">
            <v>9</v>
          </cell>
          <cell r="H1568" t="str">
            <v>9cm</v>
          </cell>
          <cell r="I1568"/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</row>
        <row r="1569">
          <cell r="F1569"/>
          <cell r="H1569"/>
          <cell r="I1569"/>
        </row>
        <row r="1570">
          <cell r="A1570" t="str">
            <v>FP-2075</v>
          </cell>
          <cell r="B1570" t="str">
            <v>LEAFJOY LITTLES</v>
          </cell>
          <cell r="C1570" t="str">
            <v>Peperomia 9</v>
          </cell>
          <cell r="D1570" t="str">
            <v>Napoli Night</v>
          </cell>
          <cell r="E1570" t="str">
            <v>Available</v>
          </cell>
          <cell r="F1570" t="str">
            <v>TRIAL - Peperomia Napoli Night - 9</v>
          </cell>
          <cell r="G1570">
            <v>9</v>
          </cell>
          <cell r="H1570" t="str">
            <v>9cm</v>
          </cell>
          <cell r="I1570" t="str">
            <v>LEAFJOY LITTLES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1.2000000000000002</v>
          </cell>
          <cell r="O1570">
            <v>1.2000000000000002</v>
          </cell>
        </row>
        <row r="1571">
          <cell r="A1571" t="str">
            <v>FP-2075</v>
          </cell>
          <cell r="B1571" t="str">
            <v>LEAFJOY LITTLES</v>
          </cell>
          <cell r="C1571" t="str">
            <v>Peperomia 9</v>
          </cell>
          <cell r="D1571" t="str">
            <v>Napoli Night</v>
          </cell>
          <cell r="E1571" t="str">
            <v>Available</v>
          </cell>
          <cell r="F1571" t="str">
            <v>TRIAL - Peperomia Napoli Night - 9</v>
          </cell>
          <cell r="G1571">
            <v>9</v>
          </cell>
          <cell r="H1571" t="str">
            <v>9cm</v>
          </cell>
          <cell r="I1571" t="str">
            <v>LEAFJOY LITTLES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</row>
        <row r="1572">
          <cell r="A1572" t="str">
            <v>FP-2075</v>
          </cell>
          <cell r="F1572" t="str">
            <v>TRIAL - Peperomia Napoli Night - 9 - Balance</v>
          </cell>
          <cell r="G1572">
            <v>9</v>
          </cell>
          <cell r="H1572" t="str">
            <v>9cm</v>
          </cell>
          <cell r="I1572"/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1.2000000000000002</v>
          </cell>
          <cell r="O1572">
            <v>1.2000000000000002</v>
          </cell>
        </row>
        <row r="1573">
          <cell r="F1573"/>
          <cell r="H1573"/>
          <cell r="I1573"/>
        </row>
        <row r="1574">
          <cell r="A1574" t="str">
            <v>FP-2469</v>
          </cell>
          <cell r="B1574" t="str">
            <v>LEAFJOY LITTLES</v>
          </cell>
          <cell r="C1574" t="str">
            <v>Peperomia 9</v>
          </cell>
          <cell r="D1574" t="str">
            <v>Orange Macaron™ (Crème Brulee)</v>
          </cell>
          <cell r="E1574" t="str">
            <v>Available</v>
          </cell>
          <cell r="F1574" t="str">
            <v>TRIAL-Peperomia Orange Macaron™ (Crème Brulee) - 9</v>
          </cell>
          <cell r="G1574">
            <v>9</v>
          </cell>
          <cell r="H1574" t="str">
            <v>9cm</v>
          </cell>
          <cell r="I1574" t="str">
            <v>LEAFJOY LITTLES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</row>
        <row r="1575">
          <cell r="A1575" t="str">
            <v>FP-2469</v>
          </cell>
          <cell r="B1575" t="str">
            <v>LEAFJOY LITTLES</v>
          </cell>
          <cell r="C1575" t="str">
            <v>Peperomia 9</v>
          </cell>
          <cell r="D1575" t="str">
            <v>Orange Macaron™ (Crème Brulee)</v>
          </cell>
          <cell r="E1575" t="str">
            <v>Available</v>
          </cell>
          <cell r="F1575" t="str">
            <v>TRIAL-Peperomia Orange Macaron™ (Crème Brulee) - 9</v>
          </cell>
          <cell r="G1575">
            <v>9</v>
          </cell>
          <cell r="H1575" t="str">
            <v>9cm</v>
          </cell>
          <cell r="I1575" t="str">
            <v>LEAFJOY LITTLES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</row>
        <row r="1576">
          <cell r="A1576" t="str">
            <v>FP-2469</v>
          </cell>
          <cell r="F1576" t="str">
            <v>TRIAL-Peperomia Orange Macaron™ (Crème Brulee) - 9 - Balance</v>
          </cell>
          <cell r="G1576">
            <v>9</v>
          </cell>
          <cell r="H1576" t="str">
            <v>9cm</v>
          </cell>
          <cell r="I1576"/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</row>
        <row r="1577">
          <cell r="H1577"/>
          <cell r="I1577"/>
        </row>
        <row r="1578">
          <cell r="A1578" t="str">
            <v>FP-2446</v>
          </cell>
          <cell r="B1578" t="str">
            <v>LEAFJOY LITTLES</v>
          </cell>
          <cell r="C1578" t="str">
            <v>Peperomia 9</v>
          </cell>
          <cell r="D1578" t="str">
            <v>Piccolo Banda</v>
          </cell>
          <cell r="E1578" t="str">
            <v>Available</v>
          </cell>
          <cell r="F1578" t="str">
            <v>TRIAL- Peperomia Piccolo Banda-9</v>
          </cell>
          <cell r="G1578">
            <v>9</v>
          </cell>
          <cell r="H1578" t="str">
            <v>9cm</v>
          </cell>
          <cell r="I1578" t="str">
            <v>LEAFJOY LITTLES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</row>
        <row r="1579">
          <cell r="A1579" t="str">
            <v>FP-2446</v>
          </cell>
          <cell r="B1579" t="str">
            <v>LEAFJOY LITTLES</v>
          </cell>
          <cell r="C1579" t="str">
            <v>Peperomia 9</v>
          </cell>
          <cell r="D1579" t="str">
            <v>Piccolo Banda</v>
          </cell>
          <cell r="E1579" t="str">
            <v>Available</v>
          </cell>
          <cell r="F1579" t="str">
            <v>TRIAL- Peperomia Piccolo Banda-9</v>
          </cell>
          <cell r="G1579">
            <v>9</v>
          </cell>
          <cell r="H1579" t="str">
            <v>9cm</v>
          </cell>
          <cell r="I1579" t="str">
            <v>LEAFJOY LITTLES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</row>
        <row r="1580">
          <cell r="A1580" t="str">
            <v>FP-2446</v>
          </cell>
          <cell r="F1580" t="str">
            <v>TRIAL- Peperomia Piccolo Banda-9 - Balance</v>
          </cell>
          <cell r="G1580">
            <v>9</v>
          </cell>
          <cell r="H1580" t="str">
            <v>9cm</v>
          </cell>
          <cell r="I1580"/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</row>
        <row r="1581">
          <cell r="H1581"/>
          <cell r="I1581"/>
        </row>
        <row r="1582">
          <cell r="A1582" t="str">
            <v>FP-1107</v>
          </cell>
          <cell r="B1582" t="str">
            <v>LEAFJOY LITTLES</v>
          </cell>
          <cell r="C1582" t="str">
            <v>Peperomia 9</v>
          </cell>
          <cell r="D1582" t="str">
            <v>Prostrata</v>
          </cell>
          <cell r="E1582" t="str">
            <v>Available</v>
          </cell>
          <cell r="F1582" t="str">
            <v>TRAIL - Peperomia Prostrata - 9</v>
          </cell>
          <cell r="G1582">
            <v>9</v>
          </cell>
          <cell r="H1582" t="str">
            <v>9cm</v>
          </cell>
          <cell r="I1582" t="str">
            <v>LEAFJOY LITTLES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</row>
        <row r="1583">
          <cell r="A1583" t="str">
            <v>FP-1107</v>
          </cell>
          <cell r="B1583" t="str">
            <v>LEAFJOY LITTLES</v>
          </cell>
          <cell r="C1583" t="str">
            <v>Peperomia 9</v>
          </cell>
          <cell r="D1583" t="str">
            <v>Prostrata</v>
          </cell>
          <cell r="E1583" t="str">
            <v>Available</v>
          </cell>
          <cell r="F1583" t="str">
            <v>TRAIL - Peperomia Prostrata - 9</v>
          </cell>
          <cell r="G1583">
            <v>9</v>
          </cell>
          <cell r="H1583" t="str">
            <v>9cm</v>
          </cell>
          <cell r="I1583" t="str">
            <v>LEAFJOY LITTLES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</row>
        <row r="1584">
          <cell r="A1584" t="str">
            <v>FP-1107</v>
          </cell>
          <cell r="F1584" t="str">
            <v>TRAIL - Peperomia Prostrata - 9 - Balance</v>
          </cell>
          <cell r="G1584">
            <v>9</v>
          </cell>
          <cell r="H1584" t="str">
            <v>9cm</v>
          </cell>
          <cell r="I1584"/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</row>
        <row r="1585">
          <cell r="H1585"/>
          <cell r="I1585"/>
        </row>
        <row r="1586">
          <cell r="A1586" t="str">
            <v>FP-2164</v>
          </cell>
          <cell r="B1586" t="str">
            <v>LEAFJOY LITTLES</v>
          </cell>
          <cell r="C1586" t="str">
            <v>Peperomia 9</v>
          </cell>
          <cell r="D1586" t="str">
            <v>Spicy Chard™ (Burbella)</v>
          </cell>
          <cell r="E1586" t="str">
            <v>Available</v>
          </cell>
          <cell r="F1586" t="str">
            <v>TRIAL-Peperomia Spicy Chard™ (Burbella) - 9</v>
          </cell>
          <cell r="G1586">
            <v>9</v>
          </cell>
          <cell r="H1586" t="str">
            <v>9cm</v>
          </cell>
          <cell r="I1586" t="str">
            <v>LEAFJOY LITTLES</v>
          </cell>
          <cell r="J1586">
            <v>0</v>
          </cell>
          <cell r="K1586">
            <v>0</v>
          </cell>
          <cell r="L1586">
            <v>19.200000000000003</v>
          </cell>
          <cell r="M1586">
            <v>16.200000000000003</v>
          </cell>
          <cell r="N1586">
            <v>28.8</v>
          </cell>
          <cell r="O1586">
            <v>27.6</v>
          </cell>
        </row>
        <row r="1587">
          <cell r="A1587" t="str">
            <v>FP-2164</v>
          </cell>
          <cell r="B1587" t="str">
            <v>LEAFJOY LITTLES</v>
          </cell>
          <cell r="C1587" t="str">
            <v>Peperomia 9</v>
          </cell>
          <cell r="D1587" t="str">
            <v>Spicy Chard™ (Burbella)</v>
          </cell>
          <cell r="E1587" t="str">
            <v>Available</v>
          </cell>
          <cell r="F1587" t="str">
            <v>TRIAL-Peperomia Spicy Chard™ (Burbella) - 9</v>
          </cell>
          <cell r="G1587">
            <v>9</v>
          </cell>
          <cell r="H1587" t="str">
            <v>9cm</v>
          </cell>
          <cell r="I1587" t="str">
            <v>LEAFJOY LITTLES</v>
          </cell>
          <cell r="J1587">
            <v>0</v>
          </cell>
          <cell r="K1587">
            <v>0</v>
          </cell>
          <cell r="L1587">
            <v>3</v>
          </cell>
          <cell r="M1587">
            <v>0</v>
          </cell>
          <cell r="N1587">
            <v>12</v>
          </cell>
          <cell r="O1587">
            <v>0</v>
          </cell>
        </row>
        <row r="1588">
          <cell r="A1588" t="str">
            <v>FP-2164</v>
          </cell>
          <cell r="F1588" t="str">
            <v>TRIAL-Peperomia Spicy Chard™ (Burbella) - 9 - Balance</v>
          </cell>
          <cell r="G1588">
            <v>9</v>
          </cell>
          <cell r="H1588" t="str">
            <v>9cm</v>
          </cell>
          <cell r="I1588"/>
          <cell r="J1588">
            <v>0</v>
          </cell>
          <cell r="K1588">
            <v>0</v>
          </cell>
          <cell r="L1588">
            <v>16.200000000000003</v>
          </cell>
          <cell r="M1588">
            <v>16.200000000000003</v>
          </cell>
          <cell r="N1588">
            <v>16.8</v>
          </cell>
          <cell r="O1588">
            <v>27.6</v>
          </cell>
        </row>
        <row r="1589">
          <cell r="H1589"/>
          <cell r="I1589"/>
        </row>
        <row r="1590">
          <cell r="A1590" t="str">
            <v>FP-1567</v>
          </cell>
          <cell r="B1590" t="str">
            <v>LEAFJOY LITTLES</v>
          </cell>
          <cell r="C1590" t="str">
            <v>Peperomia 9</v>
          </cell>
          <cell r="D1590" t="str">
            <v>Sugar Melon™ (Sunrise)</v>
          </cell>
          <cell r="E1590" t="str">
            <v>Available</v>
          </cell>
          <cell r="F1590" t="str">
            <v>TRIAL-Peperomia Sugar Melon™ (Sunrise) - 9</v>
          </cell>
          <cell r="G1590">
            <v>9</v>
          </cell>
          <cell r="H1590" t="str">
            <v>9cm</v>
          </cell>
          <cell r="I1590" t="str">
            <v>LEAFJOY LITTLES</v>
          </cell>
          <cell r="J1590">
            <v>2.4000000000000004</v>
          </cell>
          <cell r="K1590">
            <v>2.4000000000000004</v>
          </cell>
          <cell r="L1590">
            <v>2.4000000000000004</v>
          </cell>
          <cell r="M1590">
            <v>2.4000000000000004</v>
          </cell>
          <cell r="N1590">
            <v>0</v>
          </cell>
          <cell r="O1590">
            <v>0</v>
          </cell>
        </row>
        <row r="1591">
          <cell r="A1591" t="str">
            <v>FP-1567</v>
          </cell>
          <cell r="B1591" t="str">
            <v>LEAFJOY LITTLES</v>
          </cell>
          <cell r="C1591" t="str">
            <v>Peperomia 9</v>
          </cell>
          <cell r="D1591" t="str">
            <v>Sugar Melon™ (Sunrise)</v>
          </cell>
          <cell r="E1591" t="str">
            <v>Available</v>
          </cell>
          <cell r="F1591" t="str">
            <v>TRIAL-Peperomia Sugar Melon™ (Sunrise) - 9</v>
          </cell>
          <cell r="G1591">
            <v>9</v>
          </cell>
          <cell r="H1591" t="str">
            <v>9cm</v>
          </cell>
          <cell r="I1591" t="str">
            <v>LEAFJOY LITTLES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</row>
        <row r="1592">
          <cell r="A1592" t="str">
            <v>FP-1567</v>
          </cell>
          <cell r="F1592" t="str">
            <v>TRIAL-Peperomia Sugar Melon™ (Sunrise) - 9 - Balance</v>
          </cell>
          <cell r="G1592">
            <v>9</v>
          </cell>
          <cell r="H1592" t="str">
            <v>9cm</v>
          </cell>
          <cell r="I1592"/>
          <cell r="J1592">
            <v>2.4000000000000004</v>
          </cell>
          <cell r="K1592">
            <v>2.4000000000000004</v>
          </cell>
          <cell r="L1592">
            <v>2.4000000000000004</v>
          </cell>
          <cell r="M1592">
            <v>2.4000000000000004</v>
          </cell>
          <cell r="N1592">
            <v>0</v>
          </cell>
          <cell r="O1592">
            <v>0</v>
          </cell>
        </row>
        <row r="1593">
          <cell r="H1593"/>
          <cell r="I1593"/>
        </row>
        <row r="1594">
          <cell r="A1594" t="str">
            <v>FP-1138</v>
          </cell>
          <cell r="B1594" t="str">
            <v>LEAFJOY LITTLES</v>
          </cell>
          <cell r="C1594" t="str">
            <v>Philodendron 9</v>
          </cell>
          <cell r="D1594" t="str">
            <v>Brazil</v>
          </cell>
          <cell r="E1594" t="str">
            <v>Available</v>
          </cell>
          <cell r="F1594" t="str">
            <v>TRIAL - Philodendron Brazil - 9</v>
          </cell>
          <cell r="G1594">
            <v>9</v>
          </cell>
          <cell r="H1594" t="str">
            <v>9cm</v>
          </cell>
          <cell r="I1594" t="str">
            <v>LEAFJOY LITTLES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</row>
        <row r="1595">
          <cell r="A1595" t="str">
            <v>FP-1138</v>
          </cell>
          <cell r="B1595" t="str">
            <v>LEAFJOY LITTLES</v>
          </cell>
          <cell r="C1595" t="str">
            <v>Philodendron 9</v>
          </cell>
          <cell r="D1595" t="str">
            <v>Brazil</v>
          </cell>
          <cell r="E1595" t="str">
            <v>Available</v>
          </cell>
          <cell r="F1595" t="str">
            <v>TRIAL - Philodendron Brazil - 9</v>
          </cell>
          <cell r="G1595">
            <v>9</v>
          </cell>
          <cell r="H1595" t="str">
            <v>9cm</v>
          </cell>
          <cell r="I1595" t="str">
            <v>LEAFJOY LITTLES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</row>
        <row r="1596">
          <cell r="A1596" t="str">
            <v>FP-1138</v>
          </cell>
          <cell r="F1596" t="str">
            <v>TRIAL - Philodendron Brazil - 9 - Balance</v>
          </cell>
          <cell r="G1596">
            <v>9</v>
          </cell>
          <cell r="H1596" t="str">
            <v>9cm</v>
          </cell>
          <cell r="I1596"/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</row>
        <row r="1597">
          <cell r="H1597"/>
          <cell r="I1597"/>
        </row>
        <row r="1598">
          <cell r="A1598" t="str">
            <v>FP-1140</v>
          </cell>
          <cell r="E1598" t="str">
            <v>Available</v>
          </cell>
          <cell r="F1598" t="str">
            <v>TRIAL - Philodendron Lupinum - 9</v>
          </cell>
          <cell r="G1598">
            <v>9</v>
          </cell>
          <cell r="H1598" t="str">
            <v>9cm</v>
          </cell>
          <cell r="I1598" t="str">
            <v>LEAFJOY LITTLES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</row>
        <row r="1599">
          <cell r="A1599" t="str">
            <v>FP-1140</v>
          </cell>
          <cell r="E1599" t="str">
            <v>Available</v>
          </cell>
          <cell r="F1599" t="str">
            <v>TRIAL - Philodendron Lupinum - 9</v>
          </cell>
          <cell r="G1599">
            <v>9</v>
          </cell>
          <cell r="H1599" t="str">
            <v>9cm</v>
          </cell>
          <cell r="I1599" t="str">
            <v>LEAFJOY LITTLES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</row>
        <row r="1600">
          <cell r="A1600" t="str">
            <v>FP-1140</v>
          </cell>
          <cell r="F1600" t="str">
            <v>TRIAL - Philodendron Lupinum - 9 - Balance</v>
          </cell>
          <cell r="G1600">
            <v>9</v>
          </cell>
          <cell r="H1600" t="str">
            <v>9cm</v>
          </cell>
          <cell r="I1600"/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</row>
        <row r="1601">
          <cell r="H1601"/>
          <cell r="I1601"/>
        </row>
        <row r="1602">
          <cell r="A1602" t="str">
            <v>FP-1143</v>
          </cell>
          <cell r="B1602" t="str">
            <v>LEAFJOY LITTLES</v>
          </cell>
          <cell r="C1602" t="str">
            <v>Philodendron 9</v>
          </cell>
          <cell r="D1602" t="str">
            <v>Neon</v>
          </cell>
          <cell r="E1602" t="str">
            <v>Available</v>
          </cell>
          <cell r="F1602" t="str">
            <v>TRIAL - Philodendron Neon - 9</v>
          </cell>
          <cell r="G1602">
            <v>9</v>
          </cell>
          <cell r="H1602" t="str">
            <v>9cm</v>
          </cell>
          <cell r="I1602" t="str">
            <v>LEAFJOY LITTLES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</row>
        <row r="1603">
          <cell r="A1603" t="str">
            <v>FP-1143</v>
          </cell>
          <cell r="B1603" t="str">
            <v>LEAFJOY LITTLES</v>
          </cell>
          <cell r="C1603" t="str">
            <v>Philodendron 9</v>
          </cell>
          <cell r="D1603" t="str">
            <v>Neon</v>
          </cell>
          <cell r="E1603" t="str">
            <v>Available</v>
          </cell>
          <cell r="F1603" t="str">
            <v>TRIAL - Philodendron Neon - 9</v>
          </cell>
          <cell r="G1603">
            <v>9</v>
          </cell>
          <cell r="H1603" t="str">
            <v>9cm</v>
          </cell>
          <cell r="I1603" t="str">
            <v>LEAFJOY LITTLES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</row>
        <row r="1604">
          <cell r="A1604" t="str">
            <v>FP-1143</v>
          </cell>
          <cell r="F1604" t="str">
            <v>TRIAL - Philodendron Neon - 9 - Balance</v>
          </cell>
          <cell r="G1604">
            <v>9</v>
          </cell>
          <cell r="H1604" t="str">
            <v>9cm</v>
          </cell>
          <cell r="I1604"/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</row>
        <row r="1605">
          <cell r="H1605"/>
          <cell r="I1605"/>
        </row>
        <row r="1606">
          <cell r="A1606" t="str">
            <v>FP-1627</v>
          </cell>
          <cell r="E1606" t="str">
            <v>Available</v>
          </cell>
          <cell r="F1606" t="str">
            <v>TRIAL - Pilea Hitchcockii - 9</v>
          </cell>
          <cell r="G1606">
            <v>9</v>
          </cell>
          <cell r="H1606" t="str">
            <v>9cm</v>
          </cell>
          <cell r="I1606" t="str">
            <v>LEAFJOY LITTLES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</row>
        <row r="1607">
          <cell r="A1607" t="str">
            <v>FP-1627</v>
          </cell>
          <cell r="E1607" t="str">
            <v>Available</v>
          </cell>
          <cell r="F1607" t="str">
            <v>TRIAL - Pilea Hitchcockii - 9</v>
          </cell>
          <cell r="G1607">
            <v>9</v>
          </cell>
          <cell r="H1607" t="str">
            <v>9cm</v>
          </cell>
          <cell r="I1607" t="str">
            <v>LEAFJOY LITTLES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</row>
        <row r="1608">
          <cell r="A1608" t="str">
            <v>FP-1627</v>
          </cell>
          <cell r="F1608" t="str">
            <v>TRIAL - Pilea Hitchcockii - 9 - Balance</v>
          </cell>
          <cell r="G1608">
            <v>9</v>
          </cell>
          <cell r="H1608" t="str">
            <v>9cm</v>
          </cell>
          <cell r="I1608"/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</row>
        <row r="1609">
          <cell r="I1609"/>
        </row>
        <row r="1610">
          <cell r="A1610" t="str">
            <v>FP-2140</v>
          </cell>
          <cell r="B1610" t="str">
            <v>LEAFJOY LITTLES</v>
          </cell>
          <cell r="C1610" t="str">
            <v>Pilea 9</v>
          </cell>
          <cell r="D1610" t="str">
            <v>Involucrata Norfolk</v>
          </cell>
          <cell r="E1610" t="str">
            <v>Available</v>
          </cell>
          <cell r="F1610" t="str">
            <v>TRIAL- Pilea Involucrata Norfolk - 9</v>
          </cell>
          <cell r="G1610">
            <v>9</v>
          </cell>
          <cell r="H1610" t="str">
            <v>9cm</v>
          </cell>
          <cell r="I1610" t="str">
            <v>LEAFJOY LITTLES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</row>
        <row r="1611">
          <cell r="A1611" t="str">
            <v>FP-2140</v>
          </cell>
          <cell r="B1611" t="str">
            <v>LEAFJOY LITTLES</v>
          </cell>
          <cell r="C1611" t="str">
            <v>Pilea 9</v>
          </cell>
          <cell r="D1611" t="str">
            <v>Involucrata Norfolk</v>
          </cell>
          <cell r="E1611" t="str">
            <v>Available</v>
          </cell>
          <cell r="F1611" t="str">
            <v>TRIAL- Pilea Involucrata Norfolk - 9</v>
          </cell>
          <cell r="G1611">
            <v>9</v>
          </cell>
          <cell r="H1611" t="str">
            <v>9cm</v>
          </cell>
          <cell r="I1611" t="str">
            <v>LEAFJOY LITTLES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</row>
        <row r="1612">
          <cell r="A1612" t="str">
            <v>FP-2140</v>
          </cell>
          <cell r="F1612" t="str">
            <v>TRIAL- Pilea Involucrata Norfolk - 9 - Balance</v>
          </cell>
          <cell r="G1612">
            <v>9</v>
          </cell>
          <cell r="H1612" t="str">
            <v>9cm</v>
          </cell>
          <cell r="I1612"/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</row>
        <row r="1613">
          <cell r="H1613"/>
          <cell r="I1613"/>
        </row>
        <row r="1614">
          <cell r="A1614" t="str">
            <v>FP-2141</v>
          </cell>
          <cell r="B1614" t="str">
            <v>LEAFJOY LITTLES</v>
          </cell>
          <cell r="C1614" t="str">
            <v>Pilea 9</v>
          </cell>
          <cell r="D1614" t="str">
            <v xml:space="preserve">Mollis </v>
          </cell>
          <cell r="E1614" t="str">
            <v>Available</v>
          </cell>
          <cell r="F1614" t="str">
            <v>TRIAL- Pilea Mollis - 9</v>
          </cell>
          <cell r="G1614">
            <v>9</v>
          </cell>
          <cell r="H1614" t="str">
            <v>9cm</v>
          </cell>
          <cell r="I1614" t="str">
            <v>LEAFJOY LITTLES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</row>
        <row r="1615">
          <cell r="A1615" t="str">
            <v>FP-2141</v>
          </cell>
          <cell r="B1615" t="str">
            <v>LEAFJOY LITTLES</v>
          </cell>
          <cell r="C1615" t="str">
            <v>Pilea 9</v>
          </cell>
          <cell r="D1615" t="str">
            <v xml:space="preserve">Mollis </v>
          </cell>
          <cell r="E1615" t="str">
            <v>Available</v>
          </cell>
          <cell r="F1615" t="str">
            <v>TRIAL- Pilea Mollis - 9</v>
          </cell>
          <cell r="G1615">
            <v>9</v>
          </cell>
          <cell r="H1615" t="str">
            <v>9cm</v>
          </cell>
          <cell r="I1615" t="str">
            <v>LEAFJOY LITTLES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</row>
        <row r="1616">
          <cell r="A1616" t="str">
            <v>FP-2141</v>
          </cell>
          <cell r="F1616" t="str">
            <v>TRIAL- Pilea Mollis - 9 - Balance</v>
          </cell>
          <cell r="G1616">
            <v>9</v>
          </cell>
          <cell r="H1616" t="str">
            <v>9cm</v>
          </cell>
          <cell r="I1616"/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</row>
        <row r="1617">
          <cell r="H1617"/>
          <cell r="I1617"/>
        </row>
        <row r="1618">
          <cell r="A1618" t="str">
            <v>FP-1624</v>
          </cell>
          <cell r="B1618" t="str">
            <v>LEAFJOY LITTLES</v>
          </cell>
          <cell r="C1618" t="str">
            <v>Pilea 9</v>
          </cell>
          <cell r="D1618" t="str">
            <v>Spp</v>
          </cell>
          <cell r="E1618" t="str">
            <v>Available</v>
          </cell>
          <cell r="F1618" t="str">
            <v>TRIAL - Pilea Spp - 9</v>
          </cell>
          <cell r="G1618">
            <v>9</v>
          </cell>
          <cell r="H1618" t="str">
            <v>9cm</v>
          </cell>
          <cell r="I1618" t="str">
            <v>LEAFJOY LITTLES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</row>
        <row r="1619">
          <cell r="A1619" t="str">
            <v>FP-1624</v>
          </cell>
          <cell r="B1619" t="str">
            <v>LEAFJOY LITTLES</v>
          </cell>
          <cell r="C1619" t="str">
            <v>Pilea 9</v>
          </cell>
          <cell r="D1619" t="str">
            <v>Spp</v>
          </cell>
          <cell r="E1619" t="str">
            <v>Available</v>
          </cell>
          <cell r="F1619" t="str">
            <v>TRIAL - Pilea Spp - 9</v>
          </cell>
          <cell r="G1619">
            <v>9</v>
          </cell>
          <cell r="H1619" t="str">
            <v>9cm</v>
          </cell>
          <cell r="I1619" t="str">
            <v>LEAFJOY LITTLES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</row>
        <row r="1620">
          <cell r="A1620" t="str">
            <v>FP-1624</v>
          </cell>
          <cell r="F1620" t="str">
            <v>TRIAL - Pilea Spp - 9 - Balance</v>
          </cell>
          <cell r="G1620">
            <v>9</v>
          </cell>
          <cell r="H1620" t="str">
            <v>9cm</v>
          </cell>
          <cell r="I1620"/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</row>
        <row r="1621">
          <cell r="H1621"/>
          <cell r="I1621"/>
        </row>
        <row r="1622">
          <cell r="A1622" t="str">
            <v>FP-1626</v>
          </cell>
          <cell r="B1622" t="str">
            <v>LEAFJOY LITTLES</v>
          </cell>
          <cell r="C1622" t="str">
            <v>Pilea 9</v>
          </cell>
          <cell r="D1622" t="str">
            <v>Spruceana</v>
          </cell>
          <cell r="E1622" t="str">
            <v>Available</v>
          </cell>
          <cell r="F1622" t="str">
            <v>TRIAL - Pilea Spruceana - 9</v>
          </cell>
          <cell r="G1622">
            <v>9</v>
          </cell>
          <cell r="H1622" t="str">
            <v>9cm</v>
          </cell>
          <cell r="I1622" t="str">
            <v>LEAFJOY LITTLES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</row>
        <row r="1623">
          <cell r="A1623" t="str">
            <v>FP-1626</v>
          </cell>
          <cell r="B1623" t="str">
            <v>LEAFJOY LITTLES</v>
          </cell>
          <cell r="C1623" t="str">
            <v>Pilea 9</v>
          </cell>
          <cell r="D1623" t="str">
            <v>Spruceana</v>
          </cell>
          <cell r="E1623" t="str">
            <v>Available</v>
          </cell>
          <cell r="F1623" t="str">
            <v>TRIAL - Pilea Spruceana - 9</v>
          </cell>
          <cell r="G1623">
            <v>9</v>
          </cell>
          <cell r="H1623" t="str">
            <v>9cm</v>
          </cell>
          <cell r="I1623" t="str">
            <v>LEAFJOY LITTLES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</row>
        <row r="1624">
          <cell r="A1624" t="str">
            <v>FP-1626</v>
          </cell>
          <cell r="F1624" t="str">
            <v>TRIAL - Pilea Spruceana - 9 - Balance</v>
          </cell>
          <cell r="G1624">
            <v>9</v>
          </cell>
          <cell r="H1624" t="str">
            <v>9cm</v>
          </cell>
          <cell r="I1624"/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</row>
        <row r="1625">
          <cell r="H1625"/>
          <cell r="I1625"/>
        </row>
        <row r="1626">
          <cell r="A1626" t="str">
            <v>FP-1314</v>
          </cell>
          <cell r="B1626" t="str">
            <v>LEAFJOY LITTLES</v>
          </cell>
          <cell r="C1626" t="str">
            <v>Sansevieria 9</v>
          </cell>
          <cell r="D1626" t="str">
            <v>Black Hahnii</v>
          </cell>
          <cell r="E1626" t="str">
            <v>Available</v>
          </cell>
          <cell r="F1626" t="str">
            <v>TRIAL- Sanseveria Black Hahnii- 9</v>
          </cell>
          <cell r="G1626">
            <v>9</v>
          </cell>
          <cell r="H1626" t="str">
            <v>9cm</v>
          </cell>
          <cell r="I1626" t="str">
            <v>LEAFJOY LITTLES</v>
          </cell>
          <cell r="J1626">
            <v>-0.9</v>
          </cell>
          <cell r="K1626">
            <v>-0.9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</row>
        <row r="1627">
          <cell r="A1627" t="str">
            <v>FP-1314</v>
          </cell>
          <cell r="B1627" t="str">
            <v>LEAFJOY LITTLES</v>
          </cell>
          <cell r="C1627" t="str">
            <v>Sansevieria 9</v>
          </cell>
          <cell r="D1627" t="str">
            <v>Black Hahnii</v>
          </cell>
          <cell r="E1627" t="str">
            <v>Available</v>
          </cell>
          <cell r="F1627" t="str">
            <v>TRIAL- Sanseveria Black Hahnii- 9</v>
          </cell>
          <cell r="G1627">
            <v>9</v>
          </cell>
          <cell r="H1627" t="str">
            <v>9cm</v>
          </cell>
          <cell r="I1627" t="str">
            <v>LEAFJOY LITTLES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</row>
        <row r="1628">
          <cell r="A1628" t="str">
            <v>FP-1314</v>
          </cell>
          <cell r="F1628" t="str">
            <v>TRIAL- Sanseveria Black Hahnii- 9 - Balance</v>
          </cell>
          <cell r="G1628">
            <v>9</v>
          </cell>
          <cell r="H1628" t="str">
            <v>9cm</v>
          </cell>
          <cell r="I1628"/>
          <cell r="J1628">
            <v>-0.9</v>
          </cell>
          <cell r="K1628">
            <v>-0.9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</row>
        <row r="1629">
          <cell r="F1629"/>
          <cell r="H1629"/>
          <cell r="I1629"/>
        </row>
        <row r="1630">
          <cell r="A1630" t="str">
            <v>FP-1310</v>
          </cell>
          <cell r="B1630" t="str">
            <v>LEAFJOY LITTLES</v>
          </cell>
          <cell r="C1630" t="str">
            <v>Sansevieria 9</v>
          </cell>
          <cell r="D1630" t="str">
            <v>Golden Hahnii</v>
          </cell>
          <cell r="E1630" t="str">
            <v>Available</v>
          </cell>
          <cell r="F1630" t="str">
            <v>TRIAL-Sanseveria Golden Hahnii- 9</v>
          </cell>
          <cell r="G1630">
            <v>9</v>
          </cell>
          <cell r="H1630" t="str">
            <v>9cm</v>
          </cell>
          <cell r="I1630" t="str">
            <v>LEAFJOY LITTLES</v>
          </cell>
          <cell r="J1630">
            <v>0.30000000000000004</v>
          </cell>
          <cell r="K1630">
            <v>0.30000000000000004</v>
          </cell>
          <cell r="L1630">
            <v>1.6</v>
          </cell>
          <cell r="M1630">
            <v>1.6</v>
          </cell>
          <cell r="N1630">
            <v>0</v>
          </cell>
          <cell r="O1630">
            <v>0</v>
          </cell>
        </row>
        <row r="1631">
          <cell r="A1631" t="str">
            <v>FP-1310</v>
          </cell>
          <cell r="B1631" t="str">
            <v>LEAFJOY LITTLES</v>
          </cell>
          <cell r="C1631" t="str">
            <v>Sansevieria 9</v>
          </cell>
          <cell r="D1631" t="str">
            <v>Golden Hahnii</v>
          </cell>
          <cell r="E1631" t="str">
            <v>Available</v>
          </cell>
          <cell r="F1631" t="str">
            <v>TRIAL-Sanseveria Golden Hahnii- 9</v>
          </cell>
          <cell r="G1631">
            <v>9</v>
          </cell>
          <cell r="H1631" t="str">
            <v>9cm</v>
          </cell>
          <cell r="I1631" t="str">
            <v>LEAFJOY LITTLES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</row>
        <row r="1632">
          <cell r="A1632" t="str">
            <v>FP-1310</v>
          </cell>
          <cell r="F1632" t="str">
            <v>TRIAL-Sanseveria Golden Hahnii- 9 - Balance</v>
          </cell>
          <cell r="G1632">
            <v>9</v>
          </cell>
          <cell r="H1632" t="str">
            <v>9cm</v>
          </cell>
          <cell r="I1632"/>
          <cell r="J1632">
            <v>0.30000000000000004</v>
          </cell>
          <cell r="K1632">
            <v>0.30000000000000004</v>
          </cell>
          <cell r="L1632">
            <v>1.6</v>
          </cell>
          <cell r="M1632">
            <v>1.6</v>
          </cell>
          <cell r="N1632">
            <v>0</v>
          </cell>
          <cell r="O1632">
            <v>0</v>
          </cell>
        </row>
        <row r="1633">
          <cell r="F1633"/>
          <cell r="H1633"/>
          <cell r="I1633"/>
        </row>
        <row r="1634">
          <cell r="A1634" t="str">
            <v>FP-1315</v>
          </cell>
          <cell r="B1634" t="str">
            <v>LEAFJOY LITTLES</v>
          </cell>
          <cell r="C1634" t="str">
            <v>Sansevieria 9</v>
          </cell>
          <cell r="D1634" t="str">
            <v>Green Hahnii</v>
          </cell>
          <cell r="E1634" t="str">
            <v>Available</v>
          </cell>
          <cell r="F1634" t="str">
            <v>TRIAL-Sanseveria Green Hahnii- 9</v>
          </cell>
          <cell r="G1634">
            <v>9</v>
          </cell>
          <cell r="H1634" t="str">
            <v>9cm</v>
          </cell>
          <cell r="I1634" t="str">
            <v>LEAFJOY LITTLES</v>
          </cell>
          <cell r="J1634">
            <v>2.4000000000000004</v>
          </cell>
          <cell r="K1634">
            <v>2.4000000000000004</v>
          </cell>
          <cell r="L1634">
            <v>1.6</v>
          </cell>
          <cell r="M1634">
            <v>1.6</v>
          </cell>
          <cell r="N1634">
            <v>0</v>
          </cell>
          <cell r="O1634">
            <v>0</v>
          </cell>
        </row>
        <row r="1635">
          <cell r="A1635" t="str">
            <v>FP-1315</v>
          </cell>
          <cell r="B1635" t="str">
            <v>LEAFJOY LITTLES</v>
          </cell>
          <cell r="C1635" t="str">
            <v>Sansevieria 9</v>
          </cell>
          <cell r="D1635" t="str">
            <v>Green Hahnii</v>
          </cell>
          <cell r="E1635" t="str">
            <v>Available</v>
          </cell>
          <cell r="F1635" t="str">
            <v>TRIAL-Sanseveria Green Hahnii- 9</v>
          </cell>
          <cell r="G1635">
            <v>9</v>
          </cell>
          <cell r="H1635" t="str">
            <v>9cm</v>
          </cell>
          <cell r="I1635" t="str">
            <v>LEAFJOY LITTLES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</row>
        <row r="1636">
          <cell r="A1636" t="str">
            <v>FP-1315</v>
          </cell>
          <cell r="F1636" t="str">
            <v>TRIAL-Sanseveria Green Hahnii- 9 - Balance</v>
          </cell>
          <cell r="G1636">
            <v>9</v>
          </cell>
          <cell r="H1636" t="str">
            <v>9cm</v>
          </cell>
          <cell r="I1636"/>
          <cell r="J1636">
            <v>2.4000000000000004</v>
          </cell>
          <cell r="K1636">
            <v>2.4000000000000004</v>
          </cell>
          <cell r="L1636">
            <v>1.6</v>
          </cell>
          <cell r="M1636">
            <v>1.6</v>
          </cell>
          <cell r="N1636">
            <v>0</v>
          </cell>
          <cell r="O1636">
            <v>0</v>
          </cell>
        </row>
        <row r="1637">
          <cell r="F1637"/>
          <cell r="H1637"/>
          <cell r="I1637"/>
        </row>
        <row r="1638">
          <cell r="A1638" t="str">
            <v>FP-1309</v>
          </cell>
          <cell r="B1638" t="str">
            <v>LEAFJOY LITTLES</v>
          </cell>
          <cell r="C1638" t="str">
            <v>Sansevieria 9</v>
          </cell>
          <cell r="D1638" t="str">
            <v>Lotus Hahnii</v>
          </cell>
          <cell r="E1638" t="str">
            <v>Available</v>
          </cell>
          <cell r="F1638" t="str">
            <v>TRIAL- Sanseveria Lotus Hahnii- 9</v>
          </cell>
          <cell r="G1638">
            <v>9</v>
          </cell>
          <cell r="H1638" t="str">
            <v>9cm</v>
          </cell>
          <cell r="I1638" t="str">
            <v>LEAFJOY LITTLES</v>
          </cell>
          <cell r="J1638">
            <v>-0.5</v>
          </cell>
          <cell r="K1638">
            <v>-0.5</v>
          </cell>
          <cell r="L1638">
            <v>1</v>
          </cell>
          <cell r="M1638">
            <v>1</v>
          </cell>
          <cell r="N1638">
            <v>0</v>
          </cell>
          <cell r="O1638">
            <v>0</v>
          </cell>
        </row>
        <row r="1639">
          <cell r="A1639" t="str">
            <v>FP-1309</v>
          </cell>
          <cell r="B1639" t="str">
            <v>LEAFJOY LITTLES</v>
          </cell>
          <cell r="C1639" t="str">
            <v>Sansevieria 9</v>
          </cell>
          <cell r="D1639" t="str">
            <v>Lotus Hahnii</v>
          </cell>
          <cell r="E1639" t="str">
            <v>Available</v>
          </cell>
          <cell r="F1639" t="str">
            <v>TRIAL- Sanseveria Lotus Hahnii- 9</v>
          </cell>
          <cell r="G1639">
            <v>9</v>
          </cell>
          <cell r="H1639" t="str">
            <v>9cm</v>
          </cell>
          <cell r="I1639" t="str">
            <v>LEAFJOY LITTLES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</row>
        <row r="1640">
          <cell r="A1640" t="str">
            <v>FP-1309</v>
          </cell>
          <cell r="F1640" t="str">
            <v>TRIAL- Sanseveria Lotus Hahnii- 9 - Balance</v>
          </cell>
          <cell r="G1640">
            <v>9</v>
          </cell>
          <cell r="H1640" t="str">
            <v>9cm</v>
          </cell>
          <cell r="I1640"/>
          <cell r="J1640">
            <v>-0.5</v>
          </cell>
          <cell r="K1640">
            <v>-0.5</v>
          </cell>
          <cell r="L1640">
            <v>1</v>
          </cell>
          <cell r="M1640">
            <v>1</v>
          </cell>
          <cell r="N1640">
            <v>0</v>
          </cell>
          <cell r="O1640">
            <v>0</v>
          </cell>
        </row>
        <row r="1641">
          <cell r="F1641"/>
          <cell r="H1641"/>
          <cell r="I1641"/>
        </row>
        <row r="1642">
          <cell r="A1642" t="str">
            <v>FP-1311</v>
          </cell>
          <cell r="B1642" t="str">
            <v>LEAFJOY LITTLES</v>
          </cell>
          <cell r="C1642" t="str">
            <v>Sansevieria 9</v>
          </cell>
          <cell r="D1642" t="str">
            <v>Snow Hahnii</v>
          </cell>
          <cell r="E1642" t="str">
            <v>Available</v>
          </cell>
          <cell r="F1642" t="str">
            <v>TRIAL- Sanseveria Snow Hahnii- 9</v>
          </cell>
          <cell r="G1642">
            <v>9</v>
          </cell>
          <cell r="H1642" t="str">
            <v>9cm</v>
          </cell>
          <cell r="I1642" t="str">
            <v>LEAFJOY LITTLES</v>
          </cell>
          <cell r="J1642">
            <v>-0.5</v>
          </cell>
          <cell r="K1642">
            <v>-0.5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</row>
        <row r="1643">
          <cell r="A1643" t="str">
            <v>FP-1311</v>
          </cell>
          <cell r="B1643" t="str">
            <v>LEAFJOY LITTLES</v>
          </cell>
          <cell r="C1643" t="str">
            <v>Sansevieria 9</v>
          </cell>
          <cell r="D1643" t="str">
            <v>Snow Hahnii</v>
          </cell>
          <cell r="E1643" t="str">
            <v>Available</v>
          </cell>
          <cell r="F1643" t="str">
            <v>TRIAL- Sanseveria Snow Hahnii- 9</v>
          </cell>
          <cell r="G1643">
            <v>9</v>
          </cell>
          <cell r="H1643" t="str">
            <v>9cm</v>
          </cell>
          <cell r="I1643" t="str">
            <v>LEAFJOY LITTLES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</row>
        <row r="1644">
          <cell r="A1644" t="str">
            <v>FP-1311</v>
          </cell>
          <cell r="F1644" t="str">
            <v>TRIAL- Sanseveria Snow Hahnii- 9 - Balance</v>
          </cell>
          <cell r="G1644">
            <v>9</v>
          </cell>
          <cell r="H1644" t="str">
            <v>9cm</v>
          </cell>
          <cell r="I1644"/>
          <cell r="J1644">
            <v>-0.5</v>
          </cell>
          <cell r="K1644">
            <v>-0.5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</row>
        <row r="1645">
          <cell r="F1645"/>
          <cell r="H1645"/>
          <cell r="I1645"/>
        </row>
        <row r="1646">
          <cell r="A1646" t="str">
            <v>FP-1313</v>
          </cell>
          <cell r="B1646" t="str">
            <v>LEAFJOY LITTLES</v>
          </cell>
          <cell r="C1646" t="str">
            <v>Sansevieria 9</v>
          </cell>
          <cell r="D1646" t="str">
            <v>Superba Hahnii</v>
          </cell>
          <cell r="E1646" t="str">
            <v>Available</v>
          </cell>
          <cell r="F1646" t="str">
            <v>TRIAL- Sanseveria Superba Hahnii- 9</v>
          </cell>
          <cell r="G1646">
            <v>9</v>
          </cell>
          <cell r="H1646" t="str">
            <v>9cm</v>
          </cell>
          <cell r="I1646" t="str">
            <v>LEAFJOY LITTLES</v>
          </cell>
          <cell r="J1646">
            <v>-0.9</v>
          </cell>
          <cell r="K1646">
            <v>-0.9</v>
          </cell>
          <cell r="L1646">
            <v>1.2000000000000002</v>
          </cell>
          <cell r="M1646">
            <v>1.2000000000000002</v>
          </cell>
          <cell r="N1646">
            <v>0</v>
          </cell>
          <cell r="O1646">
            <v>0</v>
          </cell>
        </row>
        <row r="1647">
          <cell r="A1647" t="str">
            <v>FP-1313</v>
          </cell>
          <cell r="B1647" t="str">
            <v>LEAFJOY LITTLES</v>
          </cell>
          <cell r="C1647" t="str">
            <v>Sansevieria 9</v>
          </cell>
          <cell r="D1647" t="str">
            <v>Superba Hahnii</v>
          </cell>
          <cell r="E1647" t="str">
            <v>Available</v>
          </cell>
          <cell r="F1647" t="str">
            <v>TRIAL- Sanseveria Superba Hahnii- 9</v>
          </cell>
          <cell r="G1647">
            <v>9</v>
          </cell>
          <cell r="H1647" t="str">
            <v>9cm</v>
          </cell>
          <cell r="I1647" t="str">
            <v>LEAFJOY LITTLES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</row>
        <row r="1648">
          <cell r="A1648" t="str">
            <v>FP-1313</v>
          </cell>
          <cell r="F1648" t="str">
            <v>TRIAL- Sanseveria Superba Hahnii- 9 - Balance</v>
          </cell>
          <cell r="G1648">
            <v>9</v>
          </cell>
          <cell r="H1648" t="str">
            <v>9cm</v>
          </cell>
          <cell r="I1648"/>
          <cell r="J1648">
            <v>-0.9</v>
          </cell>
          <cell r="K1648">
            <v>-0.9</v>
          </cell>
          <cell r="L1648">
            <v>1.2000000000000002</v>
          </cell>
          <cell r="M1648">
            <v>1.2000000000000002</v>
          </cell>
          <cell r="N1648">
            <v>0</v>
          </cell>
          <cell r="O1648">
            <v>0</v>
          </cell>
        </row>
        <row r="1649">
          <cell r="F1649"/>
          <cell r="H1649"/>
          <cell r="I1649"/>
        </row>
        <row r="1650">
          <cell r="A1650" t="str">
            <v>FP-2312</v>
          </cell>
          <cell r="B1650" t="str">
            <v>LEAFJOY LITTLES</v>
          </cell>
          <cell r="C1650" t="str">
            <v>Sansevieria 9</v>
          </cell>
          <cell r="D1650" t="str">
            <v>Trifasciata Gold Flame</v>
          </cell>
          <cell r="E1650" t="str">
            <v>Available</v>
          </cell>
          <cell r="F1650" t="str">
            <v>TRIAL- Sansevieria Trifasciata Gold Flame-9</v>
          </cell>
          <cell r="G1650">
            <v>9</v>
          </cell>
          <cell r="H1650" t="str">
            <v>9cm</v>
          </cell>
          <cell r="I1650" t="str">
            <v>LEAFJOY LITTLES</v>
          </cell>
          <cell r="J1650">
            <v>0</v>
          </cell>
          <cell r="K1650">
            <v>0</v>
          </cell>
          <cell r="L1650">
            <v>1.2000000000000002</v>
          </cell>
          <cell r="M1650">
            <v>1.2000000000000002</v>
          </cell>
          <cell r="N1650">
            <v>0</v>
          </cell>
          <cell r="O1650">
            <v>0</v>
          </cell>
        </row>
        <row r="1651">
          <cell r="A1651" t="str">
            <v>FP-2312</v>
          </cell>
          <cell r="B1651" t="str">
            <v>LEAFJOY LITTLES</v>
          </cell>
          <cell r="C1651" t="str">
            <v>Sansevieria 9</v>
          </cell>
          <cell r="D1651" t="str">
            <v>Trifasciata Gold Flame</v>
          </cell>
          <cell r="E1651" t="str">
            <v>Available</v>
          </cell>
          <cell r="F1651" t="str">
            <v>TRIAL- Sansevieria Trifasciata Gold Flame-9</v>
          </cell>
          <cell r="G1651">
            <v>9</v>
          </cell>
          <cell r="H1651" t="str">
            <v>9cm</v>
          </cell>
          <cell r="I1651" t="str">
            <v>LEAFJOY LITTLES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</row>
        <row r="1652">
          <cell r="A1652" t="str">
            <v>FP-2312</v>
          </cell>
          <cell r="F1652" t="str">
            <v>TRIAL- Sansevieria Trifasciata Gold Flame-9 - Balance</v>
          </cell>
          <cell r="G1652">
            <v>9</v>
          </cell>
          <cell r="H1652" t="str">
            <v>9cm</v>
          </cell>
          <cell r="I1652"/>
          <cell r="J1652">
            <v>0</v>
          </cell>
          <cell r="K1652">
            <v>0</v>
          </cell>
          <cell r="L1652">
            <v>1.2000000000000002</v>
          </cell>
          <cell r="M1652">
            <v>1.2000000000000002</v>
          </cell>
          <cell r="N1652">
            <v>0</v>
          </cell>
          <cell r="O1652">
            <v>0</v>
          </cell>
        </row>
        <row r="1653">
          <cell r="F1653"/>
          <cell r="H1653"/>
          <cell r="I1653"/>
        </row>
        <row r="1654">
          <cell r="A1654" t="str">
            <v>FP-1312</v>
          </cell>
          <cell r="B1654" t="str">
            <v>LEAFJOY LITTLES</v>
          </cell>
          <cell r="C1654" t="str">
            <v>Sansevieria 9</v>
          </cell>
          <cell r="D1654" t="str">
            <v>Whitney Hahnii</v>
          </cell>
          <cell r="E1654" t="str">
            <v>Available</v>
          </cell>
          <cell r="F1654" t="str">
            <v>TRIAL- Sanseveria Whitney Hahnii- 9</v>
          </cell>
          <cell r="G1654">
            <v>9</v>
          </cell>
          <cell r="H1654" t="str">
            <v>9cm</v>
          </cell>
          <cell r="I1654" t="str">
            <v>LEAFJOY LITTLES</v>
          </cell>
          <cell r="J1654">
            <v>0.30000000000000004</v>
          </cell>
          <cell r="K1654">
            <v>0.30000000000000004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</row>
        <row r="1655">
          <cell r="A1655" t="str">
            <v>FP-1312</v>
          </cell>
          <cell r="B1655" t="str">
            <v>LEAFJOY LITTLES</v>
          </cell>
          <cell r="C1655" t="str">
            <v>Sansevieria 9</v>
          </cell>
          <cell r="D1655" t="str">
            <v>Whitney Hahnii</v>
          </cell>
          <cell r="E1655" t="str">
            <v>Available</v>
          </cell>
          <cell r="F1655" t="str">
            <v>TRIAL- Sanseveria Whitney Hahnii- 9</v>
          </cell>
          <cell r="G1655">
            <v>9</v>
          </cell>
          <cell r="H1655" t="str">
            <v>9cm</v>
          </cell>
          <cell r="I1655" t="str">
            <v>LEAFJOY LITTLES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</row>
        <row r="1656">
          <cell r="A1656" t="str">
            <v>FP-1312</v>
          </cell>
          <cell r="F1656" t="str">
            <v>TRIAL- Sanseveria Whitney Hahnii- 9 - Balance</v>
          </cell>
          <cell r="G1656">
            <v>9</v>
          </cell>
          <cell r="H1656" t="str">
            <v>9cm</v>
          </cell>
          <cell r="I1656"/>
          <cell r="J1656">
            <v>0.30000000000000004</v>
          </cell>
          <cell r="K1656">
            <v>0.30000000000000004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</row>
        <row r="1657">
          <cell r="F1657"/>
          <cell r="H1657"/>
          <cell r="I1657"/>
        </row>
        <row r="1658">
          <cell r="A1658" t="str">
            <v>FP-1345</v>
          </cell>
          <cell r="B1658" t="str">
            <v>LEAFJOY LITTLES</v>
          </cell>
          <cell r="C1658" t="str">
            <v>Saxifraga 9</v>
          </cell>
          <cell r="D1658" t="str">
            <v>Pink Sunrise™ (Tricolor)</v>
          </cell>
          <cell r="E1658" t="str">
            <v>Available</v>
          </cell>
          <cell r="F1658" t="str">
            <v>Trial- Saxifraga Pink Sunrise™ (Tricolor) - 9</v>
          </cell>
          <cell r="G1658">
            <v>9</v>
          </cell>
          <cell r="H1658" t="str">
            <v>9cm</v>
          </cell>
          <cell r="I1658" t="str">
            <v>LEAFJOY LITTLES</v>
          </cell>
          <cell r="J1658">
            <v>38.400000000000006</v>
          </cell>
          <cell r="K1658">
            <v>38.400000000000006</v>
          </cell>
          <cell r="L1658">
            <v>51.6</v>
          </cell>
          <cell r="M1658">
            <v>15.600000000000001</v>
          </cell>
          <cell r="N1658">
            <v>57.6</v>
          </cell>
          <cell r="O1658">
            <v>48</v>
          </cell>
        </row>
        <row r="1659">
          <cell r="A1659" t="str">
            <v>FP-1345</v>
          </cell>
          <cell r="B1659" t="str">
            <v>LEAFJOY LITTLES</v>
          </cell>
          <cell r="C1659" t="str">
            <v>Saxifraga 9</v>
          </cell>
          <cell r="D1659" t="str">
            <v>Pink Sunrise™ (Tricolor)</v>
          </cell>
          <cell r="E1659" t="str">
            <v>Available</v>
          </cell>
          <cell r="F1659" t="str">
            <v>Trial- Saxifraga Pink Sunrise™ (Tricolor) - 9</v>
          </cell>
          <cell r="G1659">
            <v>9</v>
          </cell>
          <cell r="H1659" t="str">
            <v>9cm</v>
          </cell>
          <cell r="I1659" t="str">
            <v>LEAFJOY LITTLES</v>
          </cell>
          <cell r="J1659">
            <v>0</v>
          </cell>
          <cell r="K1659">
            <v>0</v>
          </cell>
          <cell r="L1659">
            <v>36</v>
          </cell>
          <cell r="M1659">
            <v>0</v>
          </cell>
          <cell r="N1659">
            <v>58</v>
          </cell>
          <cell r="O1659">
            <v>0</v>
          </cell>
        </row>
        <row r="1660">
          <cell r="A1660" t="str">
            <v>FP-1345</v>
          </cell>
          <cell r="F1660" t="str">
            <v>Trial- Saxifraga Pink Sunrise™ (Tricolor) - 9 - Balance</v>
          </cell>
          <cell r="G1660">
            <v>9</v>
          </cell>
          <cell r="H1660" t="str">
            <v>9cm</v>
          </cell>
          <cell r="I1660"/>
          <cell r="J1660">
            <v>38.400000000000006</v>
          </cell>
          <cell r="K1660">
            <v>38.400000000000006</v>
          </cell>
          <cell r="L1660">
            <v>15.600000000000001</v>
          </cell>
          <cell r="M1660">
            <v>15.600000000000001</v>
          </cell>
          <cell r="N1660">
            <v>-0.39999999999999858</v>
          </cell>
          <cell r="O1660">
            <v>48</v>
          </cell>
        </row>
        <row r="1661">
          <cell r="F1661"/>
          <cell r="H1661"/>
          <cell r="I1661"/>
        </row>
        <row r="1662">
          <cell r="A1662" t="str">
            <v>FP-1410</v>
          </cell>
          <cell r="B1662" t="str">
            <v>LEAFJOY LITTLES</v>
          </cell>
          <cell r="C1662" t="str">
            <v>Scindapsus 9</v>
          </cell>
          <cell r="D1662" t="str">
            <v>Brushed Tides™ (NR 14)</v>
          </cell>
          <cell r="E1662" t="str">
            <v>Available</v>
          </cell>
          <cell r="F1662" t="str">
            <v>TRIAL - Scindapsus Brushed Tides™ (NR 14) - 9</v>
          </cell>
          <cell r="G1662">
            <v>9</v>
          </cell>
          <cell r="H1662" t="str">
            <v>9cm</v>
          </cell>
          <cell r="I1662" t="str">
            <v>LEAFJOY LITTLES</v>
          </cell>
          <cell r="J1662">
            <v>4.8000000000000007</v>
          </cell>
          <cell r="K1662">
            <v>4.8000000000000007</v>
          </cell>
          <cell r="L1662">
            <v>14.4</v>
          </cell>
          <cell r="M1662">
            <v>14.4</v>
          </cell>
          <cell r="N1662">
            <v>0</v>
          </cell>
          <cell r="O1662">
            <v>0</v>
          </cell>
        </row>
        <row r="1663">
          <cell r="A1663" t="str">
            <v>FP-1410</v>
          </cell>
          <cell r="B1663" t="str">
            <v>LEAFJOY LITTLES</v>
          </cell>
          <cell r="C1663" t="str">
            <v>Scindapsus 9</v>
          </cell>
          <cell r="D1663" t="str">
            <v>Brushed Tides™ (NR 14)</v>
          </cell>
          <cell r="E1663" t="str">
            <v>Available</v>
          </cell>
          <cell r="F1663" t="str">
            <v>TRIAL - Scindapsus Brushed Tides™ (NR 14) - 9</v>
          </cell>
          <cell r="G1663">
            <v>9</v>
          </cell>
          <cell r="H1663" t="str">
            <v>9cm</v>
          </cell>
          <cell r="I1663" t="str">
            <v>LEAFJOY LITTLES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</row>
        <row r="1664">
          <cell r="A1664" t="str">
            <v>FP-1410</v>
          </cell>
          <cell r="F1664" t="str">
            <v>TRIAL - Scindapsus Brushed Tides™ (NR 14) - 9 - Balance</v>
          </cell>
          <cell r="G1664">
            <v>9</v>
          </cell>
          <cell r="H1664" t="str">
            <v>9cm</v>
          </cell>
          <cell r="I1664"/>
          <cell r="J1664">
            <v>4.8000000000000007</v>
          </cell>
          <cell r="K1664">
            <v>4.8000000000000007</v>
          </cell>
          <cell r="L1664">
            <v>14.4</v>
          </cell>
          <cell r="M1664">
            <v>14.4</v>
          </cell>
          <cell r="N1664">
            <v>0</v>
          </cell>
          <cell r="O1664">
            <v>0</v>
          </cell>
        </row>
        <row r="1665">
          <cell r="F1665"/>
          <cell r="H1665"/>
          <cell r="I1665"/>
        </row>
        <row r="1666">
          <cell r="A1666" t="str">
            <v>FP-1210</v>
          </cell>
          <cell r="B1666" t="str">
            <v>LEAFJOY LITTLES</v>
          </cell>
          <cell r="C1666" t="str">
            <v>Scindapsus 9</v>
          </cell>
          <cell r="D1666" t="str">
            <v>Pictus Exotica</v>
          </cell>
          <cell r="E1666" t="str">
            <v>Available</v>
          </cell>
          <cell r="F1666" t="str">
            <v>TRIAL - Scindapsus Pictus Exotica - 9</v>
          </cell>
          <cell r="G1666">
            <v>9</v>
          </cell>
          <cell r="H1666" t="str">
            <v>9cm</v>
          </cell>
          <cell r="I1666" t="str">
            <v>LEAFJOY LITTLES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</row>
        <row r="1667">
          <cell r="A1667" t="str">
            <v>FP-1210</v>
          </cell>
          <cell r="B1667" t="str">
            <v>LEAFJOY LITTLES</v>
          </cell>
          <cell r="C1667" t="str">
            <v>Scindapsus 9</v>
          </cell>
          <cell r="D1667" t="str">
            <v>Pictus Exotica</v>
          </cell>
          <cell r="E1667" t="str">
            <v>Available</v>
          </cell>
          <cell r="F1667" t="str">
            <v>TRIAL - Scindapsus Pictus Exotica - 9</v>
          </cell>
          <cell r="G1667">
            <v>9</v>
          </cell>
          <cell r="H1667" t="str">
            <v>9cm</v>
          </cell>
          <cell r="I1667" t="str">
            <v>LEAFJOY LITTLES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</row>
        <row r="1668">
          <cell r="A1668" t="str">
            <v>FP-1210</v>
          </cell>
          <cell r="F1668" t="str">
            <v>TRIAL - Scindapsus Pictus Exotica - 9 - Balance</v>
          </cell>
          <cell r="G1668">
            <v>9</v>
          </cell>
          <cell r="H1668" t="str">
            <v>9cm</v>
          </cell>
          <cell r="I1668"/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</row>
        <row r="1669">
          <cell r="H1669"/>
          <cell r="I1669"/>
        </row>
        <row r="1670">
          <cell r="A1670" t="str">
            <v>FP-1211</v>
          </cell>
          <cell r="B1670" t="str">
            <v>LEAFJOY LITTLES</v>
          </cell>
          <cell r="C1670" t="str">
            <v>Scindapsus 9</v>
          </cell>
          <cell r="D1670" t="str">
            <v>Pictus Sterling Silver</v>
          </cell>
          <cell r="E1670" t="str">
            <v>Available</v>
          </cell>
          <cell r="F1670" t="str">
            <v>TRIAL - Scindapsus Pictus Sterling Silver - 9</v>
          </cell>
          <cell r="G1670">
            <v>9</v>
          </cell>
          <cell r="H1670" t="str">
            <v>9cm</v>
          </cell>
          <cell r="I1670" t="str">
            <v>LEAFJOY LITTLES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</row>
        <row r="1671">
          <cell r="A1671" t="str">
            <v>FP-1211</v>
          </cell>
          <cell r="B1671" t="str">
            <v>LEAFJOY LITTLES</v>
          </cell>
          <cell r="C1671" t="str">
            <v>Scindapsus 9</v>
          </cell>
          <cell r="D1671" t="str">
            <v>Pictus Sterling Silver</v>
          </cell>
          <cell r="E1671" t="str">
            <v>Available</v>
          </cell>
          <cell r="F1671" t="str">
            <v>TRIAL - Scindapsus Pictus Sterling Silver - 9</v>
          </cell>
          <cell r="G1671">
            <v>9</v>
          </cell>
          <cell r="H1671" t="str">
            <v>9cm</v>
          </cell>
          <cell r="I1671" t="str">
            <v>LEAFJOY LITTLES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</row>
        <row r="1672">
          <cell r="A1672" t="str">
            <v>FP-1211</v>
          </cell>
          <cell r="F1672" t="str">
            <v>TRIAL - Scindapsus Pictus Sterling Silver - 9 - Balance</v>
          </cell>
          <cell r="G1672">
            <v>9</v>
          </cell>
          <cell r="H1672" t="str">
            <v>9cm</v>
          </cell>
          <cell r="I1672"/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</row>
        <row r="1673">
          <cell r="H1673"/>
          <cell r="I1673"/>
        </row>
        <row r="1674">
          <cell r="A1674" t="str">
            <v>FP-1378</v>
          </cell>
          <cell r="B1674" t="str">
            <v>LEAFJOY LITTLES</v>
          </cell>
          <cell r="C1674" t="str">
            <v>Scindapsus 9</v>
          </cell>
          <cell r="D1674" t="str">
            <v>Sparkling Borneo</v>
          </cell>
          <cell r="E1674" t="str">
            <v>Available</v>
          </cell>
          <cell r="F1674" t="str">
            <v>TRIAL - Scindapsus Sparkling Borneo - 9</v>
          </cell>
          <cell r="G1674">
            <v>9</v>
          </cell>
          <cell r="H1674" t="str">
            <v>9cm</v>
          </cell>
          <cell r="I1674" t="str">
            <v>LEAFJOY LITTLES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</row>
        <row r="1675">
          <cell r="A1675" t="str">
            <v>FP-1378</v>
          </cell>
          <cell r="B1675" t="str">
            <v>LEAFJOY LITTLES</v>
          </cell>
          <cell r="C1675" t="str">
            <v>Scindapsus 9</v>
          </cell>
          <cell r="D1675" t="str">
            <v>Sparkling Borneo</v>
          </cell>
          <cell r="E1675" t="str">
            <v>Available</v>
          </cell>
          <cell r="F1675" t="str">
            <v>TRIAL - Scindapsus Sparkling Borneo - 9</v>
          </cell>
          <cell r="G1675">
            <v>9</v>
          </cell>
          <cell r="H1675" t="str">
            <v>9cm</v>
          </cell>
          <cell r="I1675" t="str">
            <v>LEAFJOY LITTLES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</row>
        <row r="1676">
          <cell r="A1676" t="str">
            <v>FP-1378</v>
          </cell>
          <cell r="F1676" t="str">
            <v>TRIAL - Scindapsus Sparkling Borneo - 9 - Balance</v>
          </cell>
          <cell r="G1676">
            <v>9</v>
          </cell>
          <cell r="H1676" t="str">
            <v>9cm</v>
          </cell>
          <cell r="I1676"/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</row>
        <row r="1677">
          <cell r="H1677"/>
          <cell r="I1677"/>
        </row>
        <row r="1678">
          <cell r="A1678" t="str">
            <v>FP-1372</v>
          </cell>
          <cell r="B1678" t="str">
            <v>LEAFJOY LITTLES</v>
          </cell>
          <cell r="C1678" t="str">
            <v>Scindapsus 9</v>
          </cell>
          <cell r="D1678" t="str">
            <v>Treubii Moonlight</v>
          </cell>
          <cell r="E1678" t="str">
            <v>Available</v>
          </cell>
          <cell r="F1678" t="str">
            <v>TRIAL - Scindapsus Treubii Moonlight - 9</v>
          </cell>
          <cell r="G1678">
            <v>9</v>
          </cell>
          <cell r="H1678" t="str">
            <v>9cm</v>
          </cell>
          <cell r="I1678" t="str">
            <v>LEAFJOY LITTLES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</row>
        <row r="1679">
          <cell r="A1679" t="str">
            <v>FP-1372</v>
          </cell>
          <cell r="B1679" t="str">
            <v>LEAFJOY LITTLES</v>
          </cell>
          <cell r="C1679" t="str">
            <v>Scindapsus 9</v>
          </cell>
          <cell r="D1679" t="str">
            <v>Treubii Moonlight</v>
          </cell>
          <cell r="E1679" t="str">
            <v>Available</v>
          </cell>
          <cell r="F1679" t="str">
            <v>TRIAL - Scindapsus Treubii Moonlight - 9</v>
          </cell>
          <cell r="G1679">
            <v>9</v>
          </cell>
          <cell r="H1679" t="str">
            <v>9cm</v>
          </cell>
          <cell r="I1679" t="str">
            <v>LEAFJOY LITTLES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</row>
        <row r="1680">
          <cell r="A1680" t="str">
            <v>FP-1372</v>
          </cell>
          <cell r="F1680" t="str">
            <v>TRIAL - Scindapsus Treubii Moonlight - 9 - Balance</v>
          </cell>
          <cell r="G1680">
            <v>9</v>
          </cell>
          <cell r="H1680" t="str">
            <v>9cm</v>
          </cell>
          <cell r="I1680"/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</row>
        <row r="1681">
          <cell r="H1681"/>
          <cell r="I1681"/>
        </row>
        <row r="1682">
          <cell r="A1682" t="str">
            <v>FP-1258</v>
          </cell>
          <cell r="B1682" t="str">
            <v>LEAFJOY LITTLES</v>
          </cell>
          <cell r="C1682" t="str">
            <v>Senecio 9</v>
          </cell>
          <cell r="D1682" t="str">
            <v>Celphalophorus</v>
          </cell>
          <cell r="E1682" t="str">
            <v>Available</v>
          </cell>
          <cell r="F1682" t="str">
            <v>TRIAL - Senecio Celphalophorus - 9</v>
          </cell>
          <cell r="G1682">
            <v>9</v>
          </cell>
          <cell r="H1682" t="str">
            <v>9cm</v>
          </cell>
          <cell r="I1682" t="str">
            <v>LEAFJOY LITTLES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</row>
        <row r="1683">
          <cell r="A1683" t="str">
            <v>FP-1258</v>
          </cell>
          <cell r="B1683" t="str">
            <v>LEAFJOY LITTLES</v>
          </cell>
          <cell r="C1683" t="str">
            <v>Senecio 9</v>
          </cell>
          <cell r="D1683" t="str">
            <v>Celphalophorus</v>
          </cell>
          <cell r="E1683" t="str">
            <v>Available</v>
          </cell>
          <cell r="F1683" t="str">
            <v>TRIAL - Senecio Celphalophorus - 9</v>
          </cell>
          <cell r="G1683">
            <v>9</v>
          </cell>
          <cell r="H1683" t="str">
            <v>9cm</v>
          </cell>
          <cell r="I1683" t="str">
            <v>LEAFJOY LITTLES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</row>
        <row r="1684">
          <cell r="A1684" t="str">
            <v>FP-1258</v>
          </cell>
          <cell r="F1684" t="str">
            <v>TRIAL - Senecio Celphalophorus - 9 - Balance</v>
          </cell>
          <cell r="G1684">
            <v>9</v>
          </cell>
          <cell r="H1684" t="str">
            <v>9cm</v>
          </cell>
          <cell r="I1684"/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</row>
        <row r="1685">
          <cell r="H1685"/>
          <cell r="I1685"/>
        </row>
        <row r="1686">
          <cell r="A1686" t="str">
            <v>FP-1356</v>
          </cell>
          <cell r="B1686" t="str">
            <v>LEAFJOY LITTLES</v>
          </cell>
          <cell r="C1686" t="str">
            <v>Senecio 9</v>
          </cell>
          <cell r="D1686" t="str">
            <v>Macroglossus</v>
          </cell>
          <cell r="E1686" t="str">
            <v>Available</v>
          </cell>
          <cell r="F1686" t="str">
            <v>TRIAL - Senecio Macroglossus - 9</v>
          </cell>
          <cell r="G1686">
            <v>9</v>
          </cell>
          <cell r="H1686" t="str">
            <v>9cm</v>
          </cell>
          <cell r="I1686" t="str">
            <v>LEAFJOY LITTLES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</row>
        <row r="1687">
          <cell r="A1687" t="str">
            <v>FP-1356</v>
          </cell>
          <cell r="B1687" t="str">
            <v>LEAFJOY LITTLES</v>
          </cell>
          <cell r="C1687" t="str">
            <v>Senecio 9</v>
          </cell>
          <cell r="D1687" t="str">
            <v>Macroglossus</v>
          </cell>
          <cell r="E1687" t="str">
            <v>Available</v>
          </cell>
          <cell r="F1687" t="str">
            <v>TRIAL - Senecio Macroglossus - 9</v>
          </cell>
          <cell r="G1687">
            <v>9</v>
          </cell>
          <cell r="H1687" t="str">
            <v>9cm</v>
          </cell>
          <cell r="I1687" t="str">
            <v>LEAFJOY LITTLES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</row>
        <row r="1688">
          <cell r="A1688" t="str">
            <v>FP-1356</v>
          </cell>
          <cell r="F1688" t="str">
            <v>TRIAL - Senecio Macroglossus - 9 - Balance</v>
          </cell>
          <cell r="G1688">
            <v>9</v>
          </cell>
          <cell r="H1688" t="str">
            <v>9cm</v>
          </cell>
          <cell r="I1688"/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</row>
        <row r="1689">
          <cell r="H1689"/>
          <cell r="I1689"/>
        </row>
        <row r="1690">
          <cell r="A1690" t="str">
            <v>FP-2122</v>
          </cell>
          <cell r="B1690" t="str">
            <v>LEAFJOY LITTLES</v>
          </cell>
          <cell r="C1690" t="str">
            <v>Syngonium 9</v>
          </cell>
          <cell r="D1690" t="str">
            <v>Batik</v>
          </cell>
          <cell r="E1690" t="str">
            <v>Available</v>
          </cell>
          <cell r="F1690" t="str">
            <v>TRIAL - Syngonium Batik - 9</v>
          </cell>
          <cell r="G1690">
            <v>9</v>
          </cell>
          <cell r="H1690" t="str">
            <v>9cm</v>
          </cell>
          <cell r="I1690" t="str">
            <v>LEAFJOY LITTLES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9.6000000000000014</v>
          </cell>
          <cell r="O1690">
            <v>9.6000000000000014</v>
          </cell>
        </row>
        <row r="1691">
          <cell r="A1691" t="str">
            <v>FP-2122</v>
          </cell>
          <cell r="B1691" t="str">
            <v>LEAFJOY LITTLES</v>
          </cell>
          <cell r="C1691" t="str">
            <v>Syngonium 9</v>
          </cell>
          <cell r="D1691" t="str">
            <v>Batik</v>
          </cell>
          <cell r="E1691" t="str">
            <v>Available</v>
          </cell>
          <cell r="F1691" t="str">
            <v>TRIAL - Syngonium Batik - 9</v>
          </cell>
          <cell r="G1691">
            <v>9</v>
          </cell>
          <cell r="H1691" t="str">
            <v>9cm</v>
          </cell>
          <cell r="I1691" t="str">
            <v>LEAFJOY LITTLES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</row>
        <row r="1692">
          <cell r="A1692" t="str">
            <v>FP-2122</v>
          </cell>
          <cell r="F1692" t="str">
            <v>TRIAL - Syngonium Batik - 9 - Balance</v>
          </cell>
          <cell r="G1692">
            <v>9</v>
          </cell>
          <cell r="H1692" t="str">
            <v>9cm</v>
          </cell>
          <cell r="I1692"/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9.6000000000000014</v>
          </cell>
          <cell r="O1692">
            <v>9.6000000000000014</v>
          </cell>
        </row>
        <row r="1693">
          <cell r="H1693"/>
          <cell r="I1693"/>
        </row>
        <row r="1694">
          <cell r="A1694" t="str">
            <v>FP-2610</v>
          </cell>
          <cell r="B1694" t="str">
            <v>LEAFJOY LITTLES</v>
          </cell>
          <cell r="C1694" t="str">
            <v>Syngonium 9</v>
          </cell>
          <cell r="D1694" t="str">
            <v>Berry Allusion</v>
          </cell>
          <cell r="E1694" t="str">
            <v>Available</v>
          </cell>
          <cell r="F1694" t="str">
            <v>TRIAL- Syngonium Berry Allusion- 9</v>
          </cell>
          <cell r="G1694">
            <v>9</v>
          </cell>
          <cell r="H1694" t="str">
            <v>9cm</v>
          </cell>
          <cell r="I1694" t="str">
            <v>LEAFJOY LITTLES</v>
          </cell>
          <cell r="J1694">
            <v>1.6</v>
          </cell>
          <cell r="K1694">
            <v>1.6</v>
          </cell>
          <cell r="L1694">
            <v>1.6</v>
          </cell>
          <cell r="M1694">
            <v>1.6</v>
          </cell>
          <cell r="N1694">
            <v>0</v>
          </cell>
          <cell r="O1694">
            <v>0</v>
          </cell>
        </row>
        <row r="1695">
          <cell r="A1695" t="str">
            <v>FP-2610</v>
          </cell>
          <cell r="B1695" t="str">
            <v>LEAFJOY LITTLES</v>
          </cell>
          <cell r="C1695" t="str">
            <v>Syngonium 9</v>
          </cell>
          <cell r="D1695" t="str">
            <v>Berry Allusion</v>
          </cell>
          <cell r="E1695" t="str">
            <v>Available</v>
          </cell>
          <cell r="F1695" t="str">
            <v>TRIAL- Syngonium Berry Allusion- 9</v>
          </cell>
          <cell r="G1695">
            <v>9</v>
          </cell>
          <cell r="H1695" t="str">
            <v>9cm</v>
          </cell>
          <cell r="I1695" t="str">
            <v>LEAFJOY LITTLES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</row>
        <row r="1696">
          <cell r="A1696" t="str">
            <v>FP-2610</v>
          </cell>
          <cell r="F1696" t="str">
            <v>TRIAL- Syngonium Berry Allusion- 9 - Balance</v>
          </cell>
          <cell r="G1696">
            <v>9</v>
          </cell>
          <cell r="H1696" t="str">
            <v>9cm</v>
          </cell>
          <cell r="I1696"/>
          <cell r="J1696">
            <v>1.6</v>
          </cell>
          <cell r="K1696">
            <v>1.6</v>
          </cell>
          <cell r="L1696">
            <v>1.6</v>
          </cell>
          <cell r="M1696">
            <v>1.6</v>
          </cell>
          <cell r="N1696">
            <v>0</v>
          </cell>
          <cell r="O1696">
            <v>0</v>
          </cell>
        </row>
        <row r="1697">
          <cell r="H1697"/>
          <cell r="I1697"/>
        </row>
        <row r="1698">
          <cell r="A1698" t="str">
            <v>FP-2611</v>
          </cell>
          <cell r="B1698" t="str">
            <v>LEAFJOY LITTLES</v>
          </cell>
          <cell r="C1698" t="str">
            <v>Syngonium 9</v>
          </cell>
          <cell r="D1698" t="str">
            <v>Bold Allusion (Elephant Ear T24)</v>
          </cell>
          <cell r="E1698" t="str">
            <v>Available</v>
          </cell>
          <cell r="F1698" t="str">
            <v>TRIAL- Syngonium Bold Allusion (Elephant Ear T24)- 9</v>
          </cell>
          <cell r="G1698">
            <v>9</v>
          </cell>
          <cell r="H1698" t="str">
            <v>9cm</v>
          </cell>
          <cell r="I1698" t="str">
            <v>LEAFJOY LITTLES</v>
          </cell>
          <cell r="J1698">
            <v>2.4000000000000004</v>
          </cell>
          <cell r="K1698">
            <v>2.4000000000000004</v>
          </cell>
          <cell r="L1698">
            <v>2.4000000000000004</v>
          </cell>
          <cell r="M1698">
            <v>2.4000000000000004</v>
          </cell>
          <cell r="N1698">
            <v>0</v>
          </cell>
          <cell r="O1698">
            <v>0</v>
          </cell>
        </row>
        <row r="1699">
          <cell r="A1699" t="str">
            <v>FP-2611</v>
          </cell>
          <cell r="B1699" t="str">
            <v>LEAFJOY LITTLES</v>
          </cell>
          <cell r="C1699" t="str">
            <v>Syngonium 9</v>
          </cell>
          <cell r="D1699" t="str">
            <v>Bold Allusion (Elephant Ear T24)</v>
          </cell>
          <cell r="E1699" t="str">
            <v>Available</v>
          </cell>
          <cell r="F1699" t="str">
            <v>TRIAL- Syngonium Bold Allusion (Elephant Ear T24)- 9</v>
          </cell>
          <cell r="G1699">
            <v>9</v>
          </cell>
          <cell r="H1699" t="str">
            <v>9cm</v>
          </cell>
          <cell r="I1699" t="str">
            <v>LEAFJOY LITTLES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</row>
        <row r="1700">
          <cell r="A1700" t="str">
            <v>FP-2611</v>
          </cell>
          <cell r="F1700" t="str">
            <v>TRIAL- Syngonium Bold Allusion (Elephant Ear T24)- 9 - Balance</v>
          </cell>
          <cell r="G1700">
            <v>9</v>
          </cell>
          <cell r="H1700" t="str">
            <v>9cm</v>
          </cell>
          <cell r="I1700"/>
          <cell r="J1700">
            <v>2.4000000000000004</v>
          </cell>
          <cell r="K1700">
            <v>2.4000000000000004</v>
          </cell>
          <cell r="L1700">
            <v>2.4000000000000004</v>
          </cell>
          <cell r="M1700">
            <v>2.4000000000000004</v>
          </cell>
          <cell r="N1700">
            <v>0</v>
          </cell>
          <cell r="O1700">
            <v>0</v>
          </cell>
        </row>
        <row r="1701">
          <cell r="H1701"/>
          <cell r="I1701"/>
        </row>
        <row r="1702">
          <cell r="A1702" t="str">
            <v>FP-1337</v>
          </cell>
          <cell r="B1702" t="str">
            <v>LEAFJOY LITTLES</v>
          </cell>
          <cell r="C1702" t="str">
            <v>Syngonium 9</v>
          </cell>
          <cell r="D1702" t="str">
            <v>Bronze</v>
          </cell>
          <cell r="E1702" t="str">
            <v>Available</v>
          </cell>
          <cell r="F1702" t="str">
            <v>TRIAL - Syngonium Bronze - 9</v>
          </cell>
          <cell r="G1702">
            <v>9</v>
          </cell>
          <cell r="H1702" t="str">
            <v>9cm</v>
          </cell>
          <cell r="I1702" t="str">
            <v>LEAFJOY LITTLES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</row>
        <row r="1703">
          <cell r="A1703" t="str">
            <v>FP-1337</v>
          </cell>
          <cell r="B1703" t="str">
            <v>LEAFJOY LITTLES</v>
          </cell>
          <cell r="C1703" t="str">
            <v>Syngonium 9</v>
          </cell>
          <cell r="D1703" t="str">
            <v>Bronze</v>
          </cell>
          <cell r="E1703" t="str">
            <v>Available</v>
          </cell>
          <cell r="F1703" t="str">
            <v>TRIAL - Syngonium Bronze - 9</v>
          </cell>
          <cell r="G1703">
            <v>9</v>
          </cell>
          <cell r="H1703" t="str">
            <v>9cm</v>
          </cell>
          <cell r="I1703" t="str">
            <v>LEAFJOY LITTLES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</row>
        <row r="1704">
          <cell r="A1704" t="str">
            <v>FP-1337</v>
          </cell>
          <cell r="F1704" t="str">
            <v>TRIAL - Syngonium Bronze - 9 - Balance</v>
          </cell>
          <cell r="G1704">
            <v>9</v>
          </cell>
          <cell r="H1704" t="str">
            <v>9cm</v>
          </cell>
          <cell r="I1704"/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</row>
        <row r="1705">
          <cell r="H1705"/>
          <cell r="I1705"/>
        </row>
        <row r="1706">
          <cell r="A1706" t="str">
            <v>FP-2612</v>
          </cell>
          <cell r="B1706" t="str">
            <v>LEAFJOY LITTLES</v>
          </cell>
          <cell r="C1706" t="str">
            <v>Syngonium 9</v>
          </cell>
          <cell r="D1706" t="str">
            <v>Godzilla</v>
          </cell>
          <cell r="E1706" t="str">
            <v>Available</v>
          </cell>
          <cell r="F1706" t="str">
            <v>TRIAL- Syngonium Godzilla- 9</v>
          </cell>
          <cell r="G1706">
            <v>9</v>
          </cell>
          <cell r="H1706" t="str">
            <v>9cm</v>
          </cell>
          <cell r="I1706" t="str">
            <v>LEAFJOY LITTLES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</row>
        <row r="1707">
          <cell r="A1707" t="str">
            <v>FP-2612</v>
          </cell>
          <cell r="B1707" t="str">
            <v>LEAFJOY LITTLES</v>
          </cell>
          <cell r="C1707" t="str">
            <v>Syngonium 9</v>
          </cell>
          <cell r="D1707" t="str">
            <v>Godzilla</v>
          </cell>
          <cell r="E1707" t="str">
            <v>Available</v>
          </cell>
          <cell r="F1707" t="str">
            <v>TRIAL- Syngonium Godzilla- 9</v>
          </cell>
          <cell r="G1707">
            <v>9</v>
          </cell>
          <cell r="H1707" t="str">
            <v>9cm</v>
          </cell>
          <cell r="I1707" t="str">
            <v>LEAFJOY LITTLES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</row>
        <row r="1708">
          <cell r="A1708" t="str">
            <v>FP-2612</v>
          </cell>
          <cell r="F1708" t="str">
            <v>TRIAL- Syngonium Godzilla- 9 - Balance</v>
          </cell>
          <cell r="G1708">
            <v>9</v>
          </cell>
          <cell r="H1708" t="str">
            <v>9cm</v>
          </cell>
          <cell r="I1708"/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</row>
        <row r="1709">
          <cell r="H1709"/>
          <cell r="I1709"/>
        </row>
        <row r="1710">
          <cell r="A1710" t="str">
            <v>FP-2613</v>
          </cell>
          <cell r="B1710" t="str">
            <v>LEAFJOY LITTLES</v>
          </cell>
          <cell r="C1710" t="str">
            <v>Syngonium 9</v>
          </cell>
          <cell r="D1710" t="str">
            <v xml:space="preserve">Golden Allusion </v>
          </cell>
          <cell r="E1710" t="str">
            <v>Available</v>
          </cell>
          <cell r="F1710" t="str">
            <v>TRIAL- Syngonium Golden Allusion- 9</v>
          </cell>
          <cell r="G1710">
            <v>9</v>
          </cell>
          <cell r="H1710" t="str">
            <v>9cm</v>
          </cell>
          <cell r="I1710" t="str">
            <v>LEAFJOY LITTLES</v>
          </cell>
          <cell r="J1710">
            <v>3.6</v>
          </cell>
          <cell r="K1710">
            <v>3.6</v>
          </cell>
          <cell r="L1710">
            <v>3.6</v>
          </cell>
          <cell r="M1710">
            <v>3.6</v>
          </cell>
          <cell r="N1710">
            <v>0</v>
          </cell>
          <cell r="O1710">
            <v>0</v>
          </cell>
        </row>
        <row r="1711">
          <cell r="A1711" t="str">
            <v>FP-2613</v>
          </cell>
          <cell r="B1711" t="str">
            <v>LEAFJOY LITTLES</v>
          </cell>
          <cell r="C1711" t="str">
            <v>Syngonium 9</v>
          </cell>
          <cell r="D1711" t="str">
            <v xml:space="preserve">Golden Allusion </v>
          </cell>
          <cell r="E1711" t="str">
            <v>Available</v>
          </cell>
          <cell r="F1711" t="str">
            <v>TRIAL- Syngonium Golden Allusion- 9</v>
          </cell>
          <cell r="G1711">
            <v>9</v>
          </cell>
          <cell r="H1711" t="str">
            <v>9cm</v>
          </cell>
          <cell r="I1711" t="str">
            <v>LEAFJOY LITTLES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</row>
        <row r="1712">
          <cell r="A1712" t="str">
            <v>FP-2613</v>
          </cell>
          <cell r="F1712" t="str">
            <v>TRIAL- Syngonium Golden Allusion- 9 - Balance</v>
          </cell>
          <cell r="G1712">
            <v>9</v>
          </cell>
          <cell r="H1712" t="str">
            <v>9cm</v>
          </cell>
          <cell r="I1712"/>
          <cell r="J1712">
            <v>3.6</v>
          </cell>
          <cell r="K1712">
            <v>3.6</v>
          </cell>
          <cell r="L1712">
            <v>3.6</v>
          </cell>
          <cell r="M1712">
            <v>3.6</v>
          </cell>
          <cell r="N1712">
            <v>0</v>
          </cell>
          <cell r="O1712">
            <v>0</v>
          </cell>
        </row>
        <row r="1713">
          <cell r="H1713"/>
          <cell r="I1713"/>
        </row>
        <row r="1714">
          <cell r="A1714" t="str">
            <v>FP-1120</v>
          </cell>
          <cell r="B1714" t="str">
            <v>LEAFJOY LITTLES</v>
          </cell>
          <cell r="C1714" t="str">
            <v>Syngonium 9</v>
          </cell>
          <cell r="D1714" t="str">
            <v>Green Velvet</v>
          </cell>
          <cell r="E1714" t="str">
            <v>Available</v>
          </cell>
          <cell r="F1714" t="str">
            <v>TRIAL - Syngonium Green Velvet - 9</v>
          </cell>
          <cell r="G1714">
            <v>9</v>
          </cell>
          <cell r="H1714" t="str">
            <v>9cm</v>
          </cell>
          <cell r="I1714" t="str">
            <v>LEAFJOY LITTLES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</row>
        <row r="1715">
          <cell r="A1715" t="str">
            <v>FP-1120</v>
          </cell>
          <cell r="B1715" t="str">
            <v>LEAFJOY LITTLES</v>
          </cell>
          <cell r="C1715" t="str">
            <v>Syngonium 9</v>
          </cell>
          <cell r="D1715" t="str">
            <v>Green Velvet</v>
          </cell>
          <cell r="E1715" t="str">
            <v>Available</v>
          </cell>
          <cell r="F1715" t="str">
            <v>TRIAL - Syngonium Green Velvet - 9</v>
          </cell>
          <cell r="G1715">
            <v>9</v>
          </cell>
          <cell r="H1715" t="str">
            <v>9cm</v>
          </cell>
          <cell r="I1715" t="str">
            <v>LEAFJOY LITTLES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</row>
        <row r="1716">
          <cell r="A1716" t="str">
            <v>FP-1120</v>
          </cell>
          <cell r="F1716" t="str">
            <v>TRIAL - Syngonium Green Velvet - 9 - Balance</v>
          </cell>
          <cell r="G1716">
            <v>9</v>
          </cell>
          <cell r="H1716" t="str">
            <v>9cm</v>
          </cell>
          <cell r="I1716"/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</row>
        <row r="1717">
          <cell r="H1717"/>
          <cell r="I1717"/>
        </row>
        <row r="1718">
          <cell r="A1718" t="str">
            <v>FP-2614</v>
          </cell>
          <cell r="B1718" t="str">
            <v>LEAFJOY LITTLES</v>
          </cell>
          <cell r="C1718" t="str">
            <v>Syngonium 9</v>
          </cell>
          <cell r="D1718" t="str">
            <v>Jade (Three Kings)</v>
          </cell>
          <cell r="E1718" t="str">
            <v>Available</v>
          </cell>
          <cell r="F1718" t="str">
            <v>TRIAL- Syngonium Jade (Three Kings)- 9</v>
          </cell>
          <cell r="G1718">
            <v>9</v>
          </cell>
          <cell r="H1718" t="str">
            <v>9cm</v>
          </cell>
          <cell r="I1718" t="str">
            <v>LEAFJOY LITTLES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</row>
        <row r="1719">
          <cell r="A1719" t="str">
            <v>FP-2614</v>
          </cell>
          <cell r="B1719" t="str">
            <v>LEAFJOY LITTLES</v>
          </cell>
          <cell r="C1719" t="str">
            <v>Syngonium 9</v>
          </cell>
          <cell r="D1719" t="str">
            <v>Jade (Three Kings)</v>
          </cell>
          <cell r="E1719" t="str">
            <v>Available</v>
          </cell>
          <cell r="F1719" t="str">
            <v>TRIAL- Syngonium Jade (Three Kings)- 9</v>
          </cell>
          <cell r="G1719">
            <v>9</v>
          </cell>
          <cell r="H1719" t="str">
            <v>9cm</v>
          </cell>
          <cell r="I1719" t="str">
            <v>LEAFJOY LITTLES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</row>
        <row r="1720">
          <cell r="A1720" t="str">
            <v>FP-2614</v>
          </cell>
          <cell r="F1720" t="str">
            <v>TRIAL- Syngonium Jade (Three Kings)- 9 - Balance</v>
          </cell>
          <cell r="G1720">
            <v>9</v>
          </cell>
          <cell r="H1720" t="str">
            <v>9cm</v>
          </cell>
          <cell r="I1720"/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</row>
        <row r="1721">
          <cell r="A1721"/>
          <cell r="G1721"/>
          <cell r="H1721"/>
          <cell r="I1721"/>
          <cell r="J1721"/>
          <cell r="K1721"/>
          <cell r="L1721"/>
          <cell r="M1721"/>
          <cell r="N1721"/>
          <cell r="O1721"/>
        </row>
        <row r="1722">
          <cell r="A1722" t="str">
            <v>FP-1391</v>
          </cell>
          <cell r="B1722" t="str">
            <v>LEAFJOY LITTLES</v>
          </cell>
          <cell r="C1722" t="str">
            <v>Syngonium 9</v>
          </cell>
          <cell r="D1722" t="str">
            <v>Little Star</v>
          </cell>
          <cell r="E1722" t="str">
            <v>Available</v>
          </cell>
          <cell r="F1722" t="str">
            <v>TRIAL - Syngonium Little Star - 9</v>
          </cell>
          <cell r="G1722">
            <v>9</v>
          </cell>
          <cell r="H1722" t="str">
            <v>9cm</v>
          </cell>
          <cell r="I1722" t="str">
            <v>LEAFJOY LITTLES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</row>
        <row r="1723">
          <cell r="A1723" t="str">
            <v>FP-1391</v>
          </cell>
          <cell r="B1723" t="str">
            <v>LEAFJOY LITTLES</v>
          </cell>
          <cell r="C1723" t="str">
            <v>Syngonium 9</v>
          </cell>
          <cell r="D1723" t="str">
            <v>Little Star</v>
          </cell>
          <cell r="E1723" t="str">
            <v>Available</v>
          </cell>
          <cell r="F1723" t="str">
            <v>TRIAL - Syngonium Little Star - 9</v>
          </cell>
          <cell r="G1723">
            <v>9</v>
          </cell>
          <cell r="H1723" t="str">
            <v>9cm</v>
          </cell>
          <cell r="I1723" t="str">
            <v>LEAFJOY LITTLES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</row>
        <row r="1724">
          <cell r="A1724" t="str">
            <v>FP-1391</v>
          </cell>
          <cell r="F1724" t="str">
            <v>TRIAL - Syngonium Little Star - 9 - Balance</v>
          </cell>
          <cell r="G1724">
            <v>9</v>
          </cell>
          <cell r="H1724" t="str">
            <v>9cm</v>
          </cell>
          <cell r="I1724"/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</row>
        <row r="1725">
          <cell r="A1725"/>
          <cell r="G1725"/>
          <cell r="H1725"/>
          <cell r="I1725"/>
          <cell r="J1725"/>
          <cell r="K1725"/>
          <cell r="L1725"/>
          <cell r="M1725"/>
          <cell r="N1725"/>
          <cell r="O1725"/>
        </row>
        <row r="1726">
          <cell r="A1726" t="str">
            <v>FP-1439</v>
          </cell>
          <cell r="B1726" t="str">
            <v>LEAFJOY LITTLES</v>
          </cell>
          <cell r="C1726" t="str">
            <v>Syngonium 9</v>
          </cell>
          <cell r="D1726" t="str">
            <v>Mango Allusion</v>
          </cell>
          <cell r="E1726" t="str">
            <v>Available</v>
          </cell>
          <cell r="F1726" t="str">
            <v>TRIAL - Syngonium Mango Allusion - 9</v>
          </cell>
          <cell r="G1726">
            <v>9</v>
          </cell>
          <cell r="H1726" t="str">
            <v>9cm</v>
          </cell>
          <cell r="I1726" t="str">
            <v>LEAFJOY LITTLES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</row>
        <row r="1727">
          <cell r="A1727" t="str">
            <v>FP-1439</v>
          </cell>
          <cell r="B1727" t="str">
            <v>LEAFJOY LITTLES</v>
          </cell>
          <cell r="C1727" t="str">
            <v>Syngonium 9</v>
          </cell>
          <cell r="D1727" t="str">
            <v>Mango Allusion</v>
          </cell>
          <cell r="E1727" t="str">
            <v>Available</v>
          </cell>
          <cell r="F1727" t="str">
            <v>TRIAL - Syngonium Mango Allusion - 9</v>
          </cell>
          <cell r="G1727">
            <v>9</v>
          </cell>
          <cell r="H1727" t="str">
            <v>9cm</v>
          </cell>
          <cell r="I1727" t="str">
            <v>LEAFJOY LITTLES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</row>
        <row r="1728">
          <cell r="A1728" t="str">
            <v>FP-1439</v>
          </cell>
          <cell r="F1728" t="str">
            <v>TRIAL - Syngonium Mango Allusion - 9 - Balance</v>
          </cell>
          <cell r="G1728">
            <v>9</v>
          </cell>
          <cell r="H1728" t="str">
            <v>9cm</v>
          </cell>
          <cell r="I1728"/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</row>
        <row r="1729">
          <cell r="H1729"/>
          <cell r="I1729"/>
        </row>
        <row r="1730">
          <cell r="A1730" t="str">
            <v>FP-1440</v>
          </cell>
          <cell r="B1730" t="str">
            <v>LEAFJOY LITTLES</v>
          </cell>
          <cell r="C1730" t="str">
            <v>Syngonium 9</v>
          </cell>
          <cell r="D1730" t="str">
            <v>Maria Allusion</v>
          </cell>
          <cell r="E1730" t="str">
            <v>Available</v>
          </cell>
          <cell r="F1730" t="str">
            <v>TRIAL - Syngonium Maria Allusion - 9</v>
          </cell>
          <cell r="G1730">
            <v>9</v>
          </cell>
          <cell r="H1730" t="str">
            <v>9cm</v>
          </cell>
          <cell r="I1730" t="str">
            <v>LEAFJOY LITTLES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</row>
        <row r="1731">
          <cell r="A1731" t="str">
            <v>FP-1440</v>
          </cell>
          <cell r="B1731" t="str">
            <v>LEAFJOY LITTLES</v>
          </cell>
          <cell r="C1731" t="str">
            <v>Syngonium 9</v>
          </cell>
          <cell r="D1731" t="str">
            <v>Maria Allusion</v>
          </cell>
          <cell r="E1731" t="str">
            <v>Available</v>
          </cell>
          <cell r="F1731" t="str">
            <v>TRIAL - Syngonium Maria Allusion - 9</v>
          </cell>
          <cell r="G1731">
            <v>9</v>
          </cell>
          <cell r="H1731" t="str">
            <v>9cm</v>
          </cell>
          <cell r="I1731" t="str">
            <v>LEAFJOY LITTLES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</row>
        <row r="1732">
          <cell r="A1732" t="str">
            <v>FP-1440</v>
          </cell>
          <cell r="F1732" t="str">
            <v>TRIAL - Syngonium Maria Allusion - 9 - Balance</v>
          </cell>
          <cell r="G1732">
            <v>9</v>
          </cell>
          <cell r="H1732" t="str">
            <v>9cm</v>
          </cell>
          <cell r="I1732"/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</row>
        <row r="1733">
          <cell r="H1733"/>
          <cell r="I1733"/>
        </row>
        <row r="1734">
          <cell r="A1734" t="str">
            <v>FP-1441</v>
          </cell>
          <cell r="B1734" t="str">
            <v>LEAFJOY LITTLES</v>
          </cell>
          <cell r="C1734" t="str">
            <v>Syngonium 9</v>
          </cell>
          <cell r="D1734" t="str">
            <v>Maya Red</v>
          </cell>
          <cell r="E1734" t="str">
            <v>Available</v>
          </cell>
          <cell r="F1734" t="str">
            <v>TRIAL - Syngonium Maya Red - 9</v>
          </cell>
          <cell r="G1734">
            <v>9</v>
          </cell>
          <cell r="H1734" t="str">
            <v>9cm</v>
          </cell>
          <cell r="I1734" t="str">
            <v>LEAFJOY LITTLES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</row>
        <row r="1735">
          <cell r="A1735" t="str">
            <v>FP-1441</v>
          </cell>
          <cell r="B1735" t="str">
            <v>LEAFJOY LITTLES</v>
          </cell>
          <cell r="C1735" t="str">
            <v>Syngonium 9</v>
          </cell>
          <cell r="D1735" t="str">
            <v>Maya Red</v>
          </cell>
          <cell r="E1735" t="str">
            <v>Available</v>
          </cell>
          <cell r="F1735" t="str">
            <v>TRIAL - Syngonium Maya Red - 9</v>
          </cell>
          <cell r="G1735">
            <v>9</v>
          </cell>
          <cell r="H1735" t="str">
            <v>9cm</v>
          </cell>
          <cell r="I1735" t="str">
            <v>LEAFJOY LITTLES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</row>
        <row r="1736">
          <cell r="A1736" t="str">
            <v>FP-1441</v>
          </cell>
          <cell r="F1736" t="str">
            <v>TRIAL - Syngonium Maya Red - 9 - Balance</v>
          </cell>
          <cell r="G1736">
            <v>9</v>
          </cell>
          <cell r="H1736" t="str">
            <v>9cm</v>
          </cell>
          <cell r="I1736"/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</row>
        <row r="1737">
          <cell r="F1737"/>
          <cell r="H1737"/>
          <cell r="I1737"/>
        </row>
        <row r="1738">
          <cell r="A1738" t="str">
            <v>FP-1232</v>
          </cell>
          <cell r="B1738" t="str">
            <v>LEAFJOY LITTLES</v>
          </cell>
          <cell r="C1738" t="str">
            <v>Syngonium 9</v>
          </cell>
          <cell r="D1738" t="str">
            <v>New Wendlandii</v>
          </cell>
          <cell r="E1738" t="str">
            <v>Available</v>
          </cell>
          <cell r="F1738" t="str">
            <v>TRIAL - Syngonium New Wendlandii - 9</v>
          </cell>
          <cell r="G1738">
            <v>9</v>
          </cell>
          <cell r="H1738" t="str">
            <v>9cm</v>
          </cell>
          <cell r="I1738" t="str">
            <v>LEAFJOY LITTLES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</row>
        <row r="1739">
          <cell r="A1739" t="str">
            <v>FP-1232</v>
          </cell>
          <cell r="B1739" t="str">
            <v>LEAFJOY LITTLES</v>
          </cell>
          <cell r="C1739" t="str">
            <v>Syngonium 9</v>
          </cell>
          <cell r="D1739" t="str">
            <v>New Wendlandii</v>
          </cell>
          <cell r="E1739" t="str">
            <v>Available</v>
          </cell>
          <cell r="F1739" t="str">
            <v>TRIAL - Syngonium New Wendlandii - 9</v>
          </cell>
          <cell r="G1739">
            <v>9</v>
          </cell>
          <cell r="H1739" t="str">
            <v>9cm</v>
          </cell>
          <cell r="I1739" t="str">
            <v>LEAFJOY LITTLES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</row>
        <row r="1740">
          <cell r="A1740" t="str">
            <v>FP-1232</v>
          </cell>
          <cell r="F1740" t="str">
            <v>TRIAL - Syngonium New Wendlandii - 9 - Balance</v>
          </cell>
          <cell r="G1740">
            <v>9</v>
          </cell>
          <cell r="H1740" t="str">
            <v>9cm</v>
          </cell>
          <cell r="I1740"/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</row>
        <row r="1741">
          <cell r="H1741"/>
          <cell r="I1741"/>
        </row>
        <row r="1742">
          <cell r="A1742" t="str">
            <v>FP-1438</v>
          </cell>
          <cell r="B1742" t="str">
            <v>LEAFJOY LITTLES</v>
          </cell>
          <cell r="C1742" t="str">
            <v>Syngonium 9</v>
          </cell>
          <cell r="D1742" t="str">
            <v>Nguengi laima 200835</v>
          </cell>
          <cell r="E1742" t="str">
            <v>Available</v>
          </cell>
          <cell r="F1742" t="str">
            <v>TRIAL - Syngonium Nguengi laima 200835 - 9</v>
          </cell>
          <cell r="G1742">
            <v>9</v>
          </cell>
          <cell r="H1742" t="str">
            <v>9cm</v>
          </cell>
          <cell r="I1742" t="str">
            <v>LEAFJOY LITTLES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</row>
        <row r="1743">
          <cell r="A1743" t="str">
            <v>FP-1438</v>
          </cell>
          <cell r="B1743" t="str">
            <v>LEAFJOY LITTLES</v>
          </cell>
          <cell r="C1743" t="str">
            <v>Syngonium 9</v>
          </cell>
          <cell r="D1743" t="str">
            <v>Nguengi laima 200835</v>
          </cell>
          <cell r="E1743" t="str">
            <v>Available</v>
          </cell>
          <cell r="F1743" t="str">
            <v>TRIAL - Syngonium Nguengi laima 200835 - 9</v>
          </cell>
          <cell r="G1743">
            <v>9</v>
          </cell>
          <cell r="H1743" t="str">
            <v>9cm</v>
          </cell>
          <cell r="I1743" t="str">
            <v>LEAFJOY LITTLES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</row>
        <row r="1744">
          <cell r="A1744" t="str">
            <v>FP-1438</v>
          </cell>
          <cell r="F1744" t="str">
            <v>TRIAL - Syngonium Nguengi laima 200835 - 9 - Balance</v>
          </cell>
          <cell r="G1744">
            <v>9</v>
          </cell>
          <cell r="H1744" t="str">
            <v>9cm</v>
          </cell>
          <cell r="I1744"/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</row>
        <row r="1745">
          <cell r="H1745"/>
          <cell r="I1745"/>
        </row>
        <row r="1746">
          <cell r="A1746" t="str">
            <v>FP-1249</v>
          </cell>
          <cell r="B1746" t="str">
            <v>LEAFJOY LITTLES</v>
          </cell>
          <cell r="C1746" t="str">
            <v>Syngonium 9</v>
          </cell>
          <cell r="D1746" t="str">
            <v>Panda</v>
          </cell>
          <cell r="E1746" t="str">
            <v>Available</v>
          </cell>
          <cell r="F1746" t="str">
            <v>TRIAL - Syngonium Panda - 9</v>
          </cell>
          <cell r="G1746">
            <v>9</v>
          </cell>
          <cell r="H1746" t="str">
            <v>9cm</v>
          </cell>
          <cell r="I1746" t="str">
            <v>LEAFJOY LITTLES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</row>
        <row r="1747">
          <cell r="A1747" t="str">
            <v>FP-1249</v>
          </cell>
          <cell r="B1747" t="str">
            <v>LEAFJOY LITTLES</v>
          </cell>
          <cell r="C1747" t="str">
            <v>Syngonium 9</v>
          </cell>
          <cell r="D1747" t="str">
            <v>Panda</v>
          </cell>
          <cell r="E1747" t="str">
            <v>Available</v>
          </cell>
          <cell r="F1747" t="str">
            <v>TRIAL - Syngonium Panda - 9</v>
          </cell>
          <cell r="G1747">
            <v>9</v>
          </cell>
          <cell r="H1747" t="str">
            <v>9cm</v>
          </cell>
          <cell r="I1747" t="str">
            <v>LEAFJOY LITTLES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</row>
        <row r="1748">
          <cell r="A1748" t="str">
            <v>FP-1249</v>
          </cell>
          <cell r="F1748" t="str">
            <v>TRIAL - Syngonium Panda - 9 - Balance</v>
          </cell>
          <cell r="G1748">
            <v>9</v>
          </cell>
          <cell r="H1748" t="str">
            <v>9cm</v>
          </cell>
          <cell r="I1748"/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</row>
        <row r="1749">
          <cell r="H1749"/>
          <cell r="I1749"/>
        </row>
        <row r="1750">
          <cell r="A1750" t="str">
            <v>FP-1646</v>
          </cell>
          <cell r="B1750" t="str">
            <v>LEAFJOY LITTLES</v>
          </cell>
          <cell r="C1750" t="str">
            <v>Syngonium 9</v>
          </cell>
          <cell r="D1750" t="str">
            <v>Pink Arrow</v>
          </cell>
          <cell r="E1750" t="str">
            <v>Available</v>
          </cell>
          <cell r="F1750" t="str">
            <v>TRIAL - Syngonium Pink Arrow - 9</v>
          </cell>
          <cell r="G1750">
            <v>9</v>
          </cell>
          <cell r="H1750" t="str">
            <v>9cm</v>
          </cell>
          <cell r="I1750" t="str">
            <v>LEAFJOY LITTLES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</row>
        <row r="1751">
          <cell r="A1751" t="str">
            <v>FP-1646</v>
          </cell>
          <cell r="B1751" t="str">
            <v>LEAFJOY LITTLES</v>
          </cell>
          <cell r="C1751" t="str">
            <v>Syngonium 9</v>
          </cell>
          <cell r="D1751" t="str">
            <v>Pink Arrow</v>
          </cell>
          <cell r="E1751" t="str">
            <v>Available</v>
          </cell>
          <cell r="F1751" t="str">
            <v>TRIAL - Syngonium Pink Arrow - 9</v>
          </cell>
          <cell r="G1751">
            <v>9</v>
          </cell>
          <cell r="H1751" t="str">
            <v>9cm</v>
          </cell>
          <cell r="I1751" t="str">
            <v>LEAFJOY LITTLES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</row>
        <row r="1752">
          <cell r="A1752" t="str">
            <v>FP-1646</v>
          </cell>
          <cell r="F1752" t="str">
            <v>TRIAL - Syngonium Pink Arrow - 9 - Balance</v>
          </cell>
          <cell r="G1752">
            <v>9</v>
          </cell>
          <cell r="H1752" t="str">
            <v>9cm</v>
          </cell>
          <cell r="I1752"/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</row>
        <row r="1753">
          <cell r="F1753"/>
          <cell r="H1753"/>
          <cell r="I1753"/>
        </row>
        <row r="1754">
          <cell r="A1754" t="str">
            <v>FP-1453</v>
          </cell>
          <cell r="B1754" t="str">
            <v>LEAFJOY LITTLES</v>
          </cell>
          <cell r="C1754" t="str">
            <v>Syngonium 9</v>
          </cell>
          <cell r="D1754" t="str">
            <v>Pink Green</v>
          </cell>
          <cell r="E1754" t="str">
            <v>Available</v>
          </cell>
          <cell r="F1754" t="str">
            <v>TRIAL - Syngonium Pick Green - 9</v>
          </cell>
          <cell r="G1754">
            <v>9</v>
          </cell>
          <cell r="H1754" t="str">
            <v>9cm</v>
          </cell>
          <cell r="I1754" t="str">
            <v>LEAFJOY LITTLES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</row>
        <row r="1755">
          <cell r="A1755" t="str">
            <v>FP-1453</v>
          </cell>
          <cell r="B1755" t="str">
            <v>LEAFJOY LITTLES</v>
          </cell>
          <cell r="C1755" t="str">
            <v>Syngonium 9</v>
          </cell>
          <cell r="D1755" t="str">
            <v>Pink Green</v>
          </cell>
          <cell r="E1755" t="str">
            <v>Available</v>
          </cell>
          <cell r="F1755" t="str">
            <v>TRIAL - Syngonium Pick Green - 9</v>
          </cell>
          <cell r="G1755">
            <v>9</v>
          </cell>
          <cell r="H1755" t="str">
            <v>9cm</v>
          </cell>
          <cell r="I1755" t="str">
            <v>LEAFJOY LITTLES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</row>
        <row r="1756">
          <cell r="A1756" t="str">
            <v>FP-1453</v>
          </cell>
          <cell r="F1756" t="str">
            <v>TRIAL - Syngonium Pick Green - 9 - Balance</v>
          </cell>
          <cell r="G1756">
            <v>9</v>
          </cell>
          <cell r="H1756" t="str">
            <v>9cm</v>
          </cell>
          <cell r="I1756"/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</row>
        <row r="1757">
          <cell r="F1757"/>
          <cell r="H1757"/>
          <cell r="I1757"/>
        </row>
        <row r="1758">
          <cell r="A1758" t="str">
            <v>FP-1122</v>
          </cell>
          <cell r="B1758" t="str">
            <v>LEAFJOY LITTLES</v>
          </cell>
          <cell r="C1758" t="str">
            <v>Syngonium 9</v>
          </cell>
          <cell r="D1758" t="str">
            <v>Pink Perfection</v>
          </cell>
          <cell r="E1758" t="str">
            <v>Available</v>
          </cell>
          <cell r="F1758" t="str">
            <v>TRIAL - Syngonium Pink Perfection - 9</v>
          </cell>
          <cell r="G1758">
            <v>9</v>
          </cell>
          <cell r="H1758" t="str">
            <v>9cm</v>
          </cell>
          <cell r="I1758" t="str">
            <v>LEAFJOY LITTLES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</row>
        <row r="1759">
          <cell r="A1759" t="str">
            <v>FP-1122</v>
          </cell>
          <cell r="B1759" t="str">
            <v>LEAFJOY LITTLES</v>
          </cell>
          <cell r="C1759" t="str">
            <v>Syngonium 9</v>
          </cell>
          <cell r="D1759" t="str">
            <v>Pink Perfection</v>
          </cell>
          <cell r="E1759" t="str">
            <v>Available</v>
          </cell>
          <cell r="F1759" t="str">
            <v>TRIAL - Syngonium Pink Perfection - 9</v>
          </cell>
          <cell r="G1759">
            <v>9</v>
          </cell>
          <cell r="H1759" t="str">
            <v>9cm</v>
          </cell>
          <cell r="I1759" t="str">
            <v>LEAFJOY LITTLES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</row>
        <row r="1760">
          <cell r="A1760" t="str">
            <v>FP-1122</v>
          </cell>
          <cell r="F1760" t="str">
            <v>TRIAL - Syngonium Pink Perfection - 9 - Balance</v>
          </cell>
          <cell r="G1760">
            <v>9</v>
          </cell>
          <cell r="H1760" t="str">
            <v>9cm</v>
          </cell>
          <cell r="I1760"/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</row>
        <row r="1761">
          <cell r="H1761"/>
          <cell r="I1761"/>
        </row>
        <row r="1762">
          <cell r="A1762" t="str">
            <v>FP-2684</v>
          </cell>
          <cell r="B1762" t="str">
            <v>LEAFJOY LITTLES</v>
          </cell>
          <cell r="C1762" t="str">
            <v>Syngonium 9</v>
          </cell>
          <cell r="D1762" t="str">
            <v>Pink Salmon</v>
          </cell>
          <cell r="E1762" t="str">
            <v>Available</v>
          </cell>
          <cell r="F1762" t="str">
            <v>TRIAL- Syngonium Pink Salmon- 9</v>
          </cell>
          <cell r="G1762">
            <v>9</v>
          </cell>
          <cell r="H1762" t="str">
            <v>9cm</v>
          </cell>
          <cell r="I1762" t="str">
            <v>LEAFJOY LITTLES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</row>
        <row r="1763">
          <cell r="A1763" t="str">
            <v>FP-2684</v>
          </cell>
          <cell r="B1763" t="str">
            <v>LEAFJOY LITTLES</v>
          </cell>
          <cell r="C1763" t="str">
            <v>Syngonium 9</v>
          </cell>
          <cell r="D1763" t="str">
            <v>Pink Salmon</v>
          </cell>
          <cell r="E1763" t="str">
            <v>Available</v>
          </cell>
          <cell r="F1763" t="str">
            <v>TRIAL- Syngonium Pink Salmon- 9</v>
          </cell>
          <cell r="G1763">
            <v>9</v>
          </cell>
          <cell r="H1763" t="str">
            <v>9cm</v>
          </cell>
          <cell r="I1763" t="str">
            <v>LEAFJOY LITTLES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</row>
        <row r="1764">
          <cell r="A1764" t="str">
            <v>FP-2684</v>
          </cell>
          <cell r="F1764" t="str">
            <v>TRIAL- Syngonium Pink Salmon- 9 - Balance</v>
          </cell>
          <cell r="G1764">
            <v>9</v>
          </cell>
          <cell r="H1764" t="str">
            <v>9cm</v>
          </cell>
          <cell r="I1764"/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</row>
        <row r="1765">
          <cell r="F1765"/>
          <cell r="H1765"/>
          <cell r="I1765"/>
        </row>
        <row r="1766">
          <cell r="A1766" t="str">
            <v>FP-1392</v>
          </cell>
          <cell r="B1766" t="str">
            <v>LEAFJOY LITTLES</v>
          </cell>
          <cell r="C1766" t="str">
            <v>Syngonium 9</v>
          </cell>
          <cell r="D1766" t="str">
            <v>Pink Shade</v>
          </cell>
          <cell r="E1766" t="str">
            <v>Available</v>
          </cell>
          <cell r="F1766" t="str">
            <v>TRIAL - Syngonium Pink Shade - 9</v>
          </cell>
          <cell r="G1766">
            <v>9</v>
          </cell>
          <cell r="H1766" t="str">
            <v>9cm</v>
          </cell>
          <cell r="I1766" t="str">
            <v>LEAFJOY LITTLES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</row>
        <row r="1767">
          <cell r="A1767" t="str">
            <v>FP-1392</v>
          </cell>
          <cell r="B1767" t="str">
            <v>LEAFJOY LITTLES</v>
          </cell>
          <cell r="C1767" t="str">
            <v>Syngonium 9</v>
          </cell>
          <cell r="D1767" t="str">
            <v>Pink Shade</v>
          </cell>
          <cell r="E1767" t="str">
            <v>Available</v>
          </cell>
          <cell r="F1767" t="str">
            <v>TRIAL - Syngonium Pink Shade - 9</v>
          </cell>
          <cell r="G1767">
            <v>9</v>
          </cell>
          <cell r="H1767" t="str">
            <v>9cm</v>
          </cell>
          <cell r="I1767" t="str">
            <v>LEAFJOY LITTLES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</row>
        <row r="1768">
          <cell r="A1768" t="str">
            <v>FP-1392</v>
          </cell>
          <cell r="F1768" t="str">
            <v>TRIAL - Syngonium Pink Shade - 9 - Balance</v>
          </cell>
          <cell r="G1768">
            <v>9</v>
          </cell>
          <cell r="H1768" t="str">
            <v>9cm</v>
          </cell>
          <cell r="I1768"/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</row>
        <row r="1769">
          <cell r="F1769"/>
          <cell r="H1769"/>
          <cell r="I1769"/>
        </row>
        <row r="1770">
          <cell r="A1770" t="str">
            <v>FP-1412</v>
          </cell>
          <cell r="B1770" t="str">
            <v>LEAFJOY LITTLES</v>
          </cell>
          <cell r="C1770" t="str">
            <v>Syngonium 9</v>
          </cell>
          <cell r="D1770" t="str">
            <v>Pink Splash</v>
          </cell>
          <cell r="E1770" t="str">
            <v>Available</v>
          </cell>
          <cell r="F1770" t="str">
            <v>TRIAL - Syngonium Pink Splash - 9</v>
          </cell>
          <cell r="G1770">
            <v>9</v>
          </cell>
          <cell r="H1770" t="str">
            <v>9cm</v>
          </cell>
          <cell r="I1770" t="str">
            <v>LEAFJOY LITTLES</v>
          </cell>
          <cell r="J1770">
            <v>0</v>
          </cell>
          <cell r="K1770">
            <v>0</v>
          </cell>
          <cell r="L1770">
            <v>0</v>
          </cell>
          <cell r="M1770">
            <v>-48</v>
          </cell>
          <cell r="N1770">
            <v>30</v>
          </cell>
          <cell r="O1770">
            <v>25.200000000000003</v>
          </cell>
        </row>
        <row r="1771">
          <cell r="A1771" t="str">
            <v>FP-1412</v>
          </cell>
          <cell r="B1771" t="str">
            <v>LEAFJOY LITTLES</v>
          </cell>
          <cell r="C1771" t="str">
            <v>Syngonium 9</v>
          </cell>
          <cell r="D1771" t="str">
            <v>Pink Splash</v>
          </cell>
          <cell r="E1771" t="str">
            <v>Available</v>
          </cell>
          <cell r="F1771" t="str">
            <v>TRIAL - Syngonium Pink Splash - 9</v>
          </cell>
          <cell r="G1771">
            <v>9</v>
          </cell>
          <cell r="H1771" t="str">
            <v>9cm</v>
          </cell>
          <cell r="I1771" t="str">
            <v>LEAFJOY LITTLES</v>
          </cell>
          <cell r="J1771">
            <v>0</v>
          </cell>
          <cell r="K1771">
            <v>0</v>
          </cell>
          <cell r="L1771">
            <v>48</v>
          </cell>
          <cell r="M1771">
            <v>0</v>
          </cell>
          <cell r="N1771">
            <v>30</v>
          </cell>
          <cell r="O1771">
            <v>0</v>
          </cell>
        </row>
        <row r="1772">
          <cell r="A1772" t="str">
            <v>FP-1412</v>
          </cell>
          <cell r="F1772" t="str">
            <v>TRIAL - Syngonium Pink Splash - 9 - Balance</v>
          </cell>
          <cell r="G1772">
            <v>9</v>
          </cell>
          <cell r="H1772" t="str">
            <v>9cm</v>
          </cell>
          <cell r="I1772"/>
          <cell r="J1772">
            <v>0</v>
          </cell>
          <cell r="K1772">
            <v>0</v>
          </cell>
          <cell r="L1772">
            <v>-48</v>
          </cell>
          <cell r="M1772">
            <v>-48</v>
          </cell>
          <cell r="N1772">
            <v>0</v>
          </cell>
          <cell r="O1772">
            <v>25.200000000000003</v>
          </cell>
        </row>
        <row r="1773">
          <cell r="F1773"/>
          <cell r="H1773"/>
          <cell r="I1773"/>
        </row>
        <row r="1774">
          <cell r="A1774" t="str">
            <v>FP-1454</v>
          </cell>
          <cell r="B1774" t="str">
            <v>LEAFJOY LITTLES</v>
          </cell>
          <cell r="C1774" t="str">
            <v>Syngonium 9</v>
          </cell>
          <cell r="D1774" t="str">
            <v>Pink Wink</v>
          </cell>
          <cell r="E1774" t="str">
            <v>Available</v>
          </cell>
          <cell r="F1774" t="str">
            <v>TRIAL - Syngonium Pink Wink - 9</v>
          </cell>
          <cell r="G1774">
            <v>9</v>
          </cell>
          <cell r="H1774" t="str">
            <v>9cm</v>
          </cell>
          <cell r="I1774" t="str">
            <v>LEAFJOY LITTLES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</row>
        <row r="1775">
          <cell r="A1775" t="str">
            <v>FP-1454</v>
          </cell>
          <cell r="B1775" t="str">
            <v>LEAFJOY LITTLES</v>
          </cell>
          <cell r="C1775" t="str">
            <v>Syngonium 9</v>
          </cell>
          <cell r="D1775" t="str">
            <v>Pink Wink</v>
          </cell>
          <cell r="E1775" t="str">
            <v>Available</v>
          </cell>
          <cell r="F1775" t="str">
            <v>TRIAL - Syngonium Pink Wink - 9</v>
          </cell>
          <cell r="G1775">
            <v>9</v>
          </cell>
          <cell r="H1775" t="str">
            <v>9cm</v>
          </cell>
          <cell r="I1775" t="str">
            <v>LEAFJOY LITTLES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</row>
        <row r="1776">
          <cell r="A1776" t="str">
            <v>FP-1454</v>
          </cell>
          <cell r="F1776" t="str">
            <v>TRIAL - Syngonium Pink Wink - 9 - Balance</v>
          </cell>
          <cell r="G1776">
            <v>9</v>
          </cell>
          <cell r="H1776" t="str">
            <v>9cm</v>
          </cell>
          <cell r="I1776"/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</row>
        <row r="1777">
          <cell r="F1777"/>
          <cell r="H1777"/>
          <cell r="I1777"/>
        </row>
        <row r="1778">
          <cell r="A1778" t="str">
            <v>FP-1413</v>
          </cell>
          <cell r="B1778" t="str">
            <v>LEAFJOY LITTLES</v>
          </cell>
          <cell r="C1778" t="str">
            <v>Syngonium 9</v>
          </cell>
          <cell r="D1778" t="str">
            <v>Profar Red</v>
          </cell>
          <cell r="E1778" t="str">
            <v>Available</v>
          </cell>
          <cell r="F1778" t="str">
            <v>TRIAL - Syngonium Profar Red - 9</v>
          </cell>
          <cell r="G1778">
            <v>9</v>
          </cell>
          <cell r="H1778" t="str">
            <v>9cm</v>
          </cell>
          <cell r="I1778" t="str">
            <v>LEAFJOY LITTLES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</row>
        <row r="1779">
          <cell r="A1779" t="str">
            <v>FP-1413</v>
          </cell>
          <cell r="B1779" t="str">
            <v>LEAFJOY LITTLES</v>
          </cell>
          <cell r="C1779" t="str">
            <v>Syngonium 9</v>
          </cell>
          <cell r="D1779" t="str">
            <v>Profar Red</v>
          </cell>
          <cell r="E1779" t="str">
            <v>Available</v>
          </cell>
          <cell r="F1779" t="str">
            <v>TRIAL - Syngonium Profar Red - 9</v>
          </cell>
          <cell r="G1779">
            <v>9</v>
          </cell>
          <cell r="H1779" t="str">
            <v>9cm</v>
          </cell>
          <cell r="I1779" t="str">
            <v>LEAFJOY LITTLES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</row>
        <row r="1780">
          <cell r="A1780" t="str">
            <v>FP-1413</v>
          </cell>
          <cell r="F1780" t="str">
            <v>TRIAL - Syngonium Profar Red - 9 - Balance</v>
          </cell>
          <cell r="G1780">
            <v>9</v>
          </cell>
          <cell r="H1780" t="str">
            <v>9cm</v>
          </cell>
          <cell r="I1780"/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</row>
        <row r="1781">
          <cell r="F1781"/>
          <cell r="G1781"/>
          <cell r="H1781"/>
          <cell r="I1781"/>
          <cell r="J1781"/>
        </row>
        <row r="1782">
          <cell r="A1782" t="str">
            <v>FP-2617</v>
          </cell>
          <cell r="B1782" t="str">
            <v>LEAFJOY LITTLES</v>
          </cell>
          <cell r="C1782" t="str">
            <v>Syngonium 9</v>
          </cell>
          <cell r="D1782" t="str">
            <v xml:space="preserve">Red Plum Allusion </v>
          </cell>
          <cell r="E1782" t="str">
            <v>Available</v>
          </cell>
          <cell r="F1782" t="str">
            <v>TRIAL- Syngonium Red Plum Allusion- 9</v>
          </cell>
          <cell r="G1782">
            <v>9</v>
          </cell>
          <cell r="H1782" t="str">
            <v>9cm</v>
          </cell>
          <cell r="I1782" t="str">
            <v>LEAFJOY LITTLES</v>
          </cell>
          <cell r="J1782">
            <v>1.6</v>
          </cell>
          <cell r="K1782">
            <v>1.6</v>
          </cell>
          <cell r="L1782">
            <v>1.6</v>
          </cell>
          <cell r="M1782">
            <v>1.6</v>
          </cell>
          <cell r="N1782">
            <v>0</v>
          </cell>
          <cell r="O1782">
            <v>0</v>
          </cell>
        </row>
        <row r="1783">
          <cell r="A1783" t="str">
            <v>FP-2617</v>
          </cell>
          <cell r="B1783" t="str">
            <v>LEAFJOY LITTLES</v>
          </cell>
          <cell r="C1783" t="str">
            <v>Syngonium 9</v>
          </cell>
          <cell r="D1783" t="str">
            <v xml:space="preserve">Red Plum Allusion </v>
          </cell>
          <cell r="E1783" t="str">
            <v>Available</v>
          </cell>
          <cell r="F1783" t="str">
            <v>TRIAL- Syngonium Red Plum Allusion- 9</v>
          </cell>
          <cell r="G1783">
            <v>9</v>
          </cell>
          <cell r="H1783" t="str">
            <v>9cm</v>
          </cell>
          <cell r="I1783" t="str">
            <v>LEAFJOY LITTLES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</row>
        <row r="1784">
          <cell r="A1784" t="str">
            <v>FP-2617</v>
          </cell>
          <cell r="F1784" t="str">
            <v>TRIAL- Syngonium Red Plum Allusion- 9 - Balance</v>
          </cell>
          <cell r="G1784">
            <v>9</v>
          </cell>
          <cell r="H1784" t="str">
            <v>9cm</v>
          </cell>
          <cell r="I1784"/>
          <cell r="J1784">
            <v>1.6</v>
          </cell>
          <cell r="K1784">
            <v>1.6</v>
          </cell>
          <cell r="L1784">
            <v>1.6</v>
          </cell>
          <cell r="M1784">
            <v>1.6</v>
          </cell>
          <cell r="N1784">
            <v>0</v>
          </cell>
          <cell r="O1784">
            <v>0</v>
          </cell>
        </row>
        <row r="1785">
          <cell r="F1785"/>
          <cell r="H1785"/>
          <cell r="I1785"/>
        </row>
        <row r="1786">
          <cell r="A1786" t="str">
            <v>FP-1455</v>
          </cell>
          <cell r="B1786" t="str">
            <v>LEAFJOY LITTLES</v>
          </cell>
          <cell r="C1786" t="str">
            <v>Syngonium 9</v>
          </cell>
          <cell r="D1786" t="str">
            <v>Red Spot Tricolor</v>
          </cell>
          <cell r="E1786" t="str">
            <v>Available</v>
          </cell>
          <cell r="F1786" t="str">
            <v>TRIAL - Syngonium Red Spot Tricolor - 9</v>
          </cell>
          <cell r="G1786">
            <v>9</v>
          </cell>
          <cell r="H1786" t="str">
            <v>9cm</v>
          </cell>
          <cell r="I1786" t="str">
            <v>LEAFJOY LITTLES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</row>
        <row r="1787">
          <cell r="A1787" t="str">
            <v>FP-1455</v>
          </cell>
          <cell r="B1787" t="str">
            <v>LEAFJOY LITTLES</v>
          </cell>
          <cell r="C1787" t="str">
            <v>Syngonium 9</v>
          </cell>
          <cell r="D1787" t="str">
            <v>Red Spot Tricolor</v>
          </cell>
          <cell r="E1787" t="str">
            <v>Available</v>
          </cell>
          <cell r="F1787" t="str">
            <v>TRIAL - Syngonium Red Spot Tricolor - 9</v>
          </cell>
          <cell r="G1787">
            <v>9</v>
          </cell>
          <cell r="H1787" t="str">
            <v>9cm</v>
          </cell>
          <cell r="I1787" t="str">
            <v>LEAFJOY LITTLES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</row>
        <row r="1788">
          <cell r="A1788" t="str">
            <v>FP-1455</v>
          </cell>
          <cell r="F1788" t="str">
            <v>TRIAL - Syngonium Red Spot Tricolor - 9 - Balance</v>
          </cell>
          <cell r="G1788">
            <v>9</v>
          </cell>
          <cell r="H1788" t="str">
            <v>9cm</v>
          </cell>
          <cell r="I1788"/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</row>
        <row r="1789">
          <cell r="F1789"/>
          <cell r="H1789"/>
          <cell r="I1789"/>
        </row>
        <row r="1790">
          <cell r="A1790" t="str">
            <v>FP-1338</v>
          </cell>
          <cell r="B1790" t="str">
            <v>LEAFJOY LITTLES</v>
          </cell>
          <cell r="C1790" t="str">
            <v>Syngonium 9</v>
          </cell>
          <cell r="D1790" t="str">
            <v>Silver Ash</v>
          </cell>
          <cell r="E1790" t="str">
            <v>Available</v>
          </cell>
          <cell r="F1790" t="str">
            <v>TRIAL - Syngonium Silver Ash - 9</v>
          </cell>
          <cell r="G1790">
            <v>9</v>
          </cell>
          <cell r="H1790" t="str">
            <v>9cm</v>
          </cell>
          <cell r="I1790" t="str">
            <v>LEAFJOY LITTLES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</row>
        <row r="1791">
          <cell r="A1791" t="str">
            <v>FP-1338</v>
          </cell>
          <cell r="B1791" t="str">
            <v>LEAFJOY LITTLES</v>
          </cell>
          <cell r="C1791" t="str">
            <v>Syngonium 9</v>
          </cell>
          <cell r="D1791" t="str">
            <v>Silver Ash</v>
          </cell>
          <cell r="E1791" t="str">
            <v>Available</v>
          </cell>
          <cell r="F1791" t="str">
            <v>TRIAL - Syngonium Silver Ash - 9</v>
          </cell>
          <cell r="G1791">
            <v>9</v>
          </cell>
          <cell r="H1791" t="str">
            <v>9cm</v>
          </cell>
          <cell r="I1791" t="str">
            <v>LEAFJOY LITTLES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</row>
        <row r="1792">
          <cell r="A1792" t="str">
            <v>FP-1338</v>
          </cell>
          <cell r="F1792" t="str">
            <v>TRIAL - Syngonium Silver Ash - 9 - Balance</v>
          </cell>
          <cell r="G1792">
            <v>9</v>
          </cell>
          <cell r="H1792" t="str">
            <v>9cm</v>
          </cell>
          <cell r="I1792"/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</row>
        <row r="1793">
          <cell r="H1793"/>
          <cell r="I1793"/>
        </row>
        <row r="1794">
          <cell r="A1794" t="str">
            <v>FP-1393</v>
          </cell>
          <cell r="B1794" t="str">
            <v>LEAFJOY LITTLES</v>
          </cell>
          <cell r="C1794" t="str">
            <v>Syngonium 9</v>
          </cell>
          <cell r="D1794" t="str">
            <v>Starlite</v>
          </cell>
          <cell r="E1794" t="str">
            <v>Available</v>
          </cell>
          <cell r="F1794" t="str">
            <v>TRIAL - Syngonium Starlite - 9</v>
          </cell>
          <cell r="G1794">
            <v>9</v>
          </cell>
          <cell r="H1794" t="str">
            <v>9cm</v>
          </cell>
          <cell r="I1794" t="str">
            <v>LEAFJOY LITTLES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</row>
        <row r="1795">
          <cell r="A1795" t="str">
            <v>FP-1393</v>
          </cell>
          <cell r="B1795" t="str">
            <v>LEAFJOY LITTLES</v>
          </cell>
          <cell r="C1795" t="str">
            <v>Syngonium 9</v>
          </cell>
          <cell r="D1795" t="str">
            <v>Starlite</v>
          </cell>
          <cell r="E1795" t="str">
            <v>Available</v>
          </cell>
          <cell r="F1795" t="str">
            <v>TRIAL - Syngonium Starlite - 9</v>
          </cell>
          <cell r="G1795">
            <v>9</v>
          </cell>
          <cell r="H1795" t="str">
            <v>9cm</v>
          </cell>
          <cell r="I1795" t="str">
            <v>LEAFJOY LITTLES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</row>
        <row r="1796">
          <cell r="A1796" t="str">
            <v>FP-1393</v>
          </cell>
          <cell r="F1796" t="str">
            <v>TRIAL - Syngonium Starlite - 9 - Balance</v>
          </cell>
          <cell r="G1796">
            <v>9</v>
          </cell>
          <cell r="H1796" t="str">
            <v>9cm</v>
          </cell>
          <cell r="I1796"/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</row>
        <row r="1797">
          <cell r="H1797"/>
          <cell r="I1797"/>
        </row>
        <row r="1798">
          <cell r="A1798" t="str">
            <v>FP-1411</v>
          </cell>
          <cell r="B1798" t="str">
            <v>LEAFJOY LITTLES</v>
          </cell>
          <cell r="C1798" t="str">
            <v xml:space="preserve">Syngonium 9 </v>
          </cell>
          <cell r="D1798" t="str">
            <v>Infrared</v>
          </cell>
          <cell r="E1798" t="str">
            <v>Available</v>
          </cell>
          <cell r="F1798" t="str">
            <v>TRIAL - Syngonium Infrared - 9</v>
          </cell>
          <cell r="G1798">
            <v>9</v>
          </cell>
          <cell r="H1798" t="str">
            <v>9cm</v>
          </cell>
          <cell r="I1798" t="str">
            <v>LEAFJOY LITTLES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</row>
        <row r="1799">
          <cell r="A1799" t="str">
            <v>FP-1411</v>
          </cell>
          <cell r="B1799" t="str">
            <v>LEAFJOY LITTLES</v>
          </cell>
          <cell r="C1799" t="str">
            <v xml:space="preserve">Syngonium 9 </v>
          </cell>
          <cell r="D1799" t="str">
            <v>Infrared</v>
          </cell>
          <cell r="E1799" t="str">
            <v>Available</v>
          </cell>
          <cell r="F1799" t="str">
            <v>TRIAL - Syngonium Infrared - 9</v>
          </cell>
          <cell r="G1799">
            <v>9</v>
          </cell>
          <cell r="H1799" t="str">
            <v>9cm</v>
          </cell>
          <cell r="I1799" t="str">
            <v>LEAFJOY LITTLES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</row>
        <row r="1800">
          <cell r="A1800" t="str">
            <v>FP-1411</v>
          </cell>
          <cell r="F1800" t="str">
            <v>TRIAL - Syngonium Infrared - 9 - Balance</v>
          </cell>
          <cell r="G1800">
            <v>9</v>
          </cell>
          <cell r="H1800" t="str">
            <v>9cm</v>
          </cell>
          <cell r="I1800"/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</row>
        <row r="1801">
          <cell r="F1801"/>
          <cell r="H1801"/>
          <cell r="I1801"/>
        </row>
        <row r="1802">
          <cell r="A1802" t="str">
            <v>FP-1965</v>
          </cell>
          <cell r="B1802" t="str">
            <v>LEAFJOY LITTLES</v>
          </cell>
          <cell r="C1802" t="str">
            <v>Tradescantia 9</v>
          </cell>
          <cell r="D1802" t="str">
            <v>Albiflora Albovittata Pink Clone</v>
          </cell>
          <cell r="E1802" t="str">
            <v>Available</v>
          </cell>
          <cell r="F1802" t="str">
            <v>TRIAL - Tradescantia Albiflora Albovittata Pink Clone - 9</v>
          </cell>
          <cell r="G1802">
            <v>9</v>
          </cell>
          <cell r="H1802" t="str">
            <v>9cm</v>
          </cell>
          <cell r="I1802" t="str">
            <v>LEAFJOY LITTLES</v>
          </cell>
          <cell r="J1802">
            <v>42.6</v>
          </cell>
          <cell r="K1802">
            <v>18.600000000000001</v>
          </cell>
          <cell r="L1802">
            <v>0</v>
          </cell>
          <cell r="M1802">
            <v>0</v>
          </cell>
          <cell r="N1802">
            <v>19.200000000000003</v>
          </cell>
          <cell r="O1802">
            <v>19.200000000000003</v>
          </cell>
        </row>
        <row r="1803">
          <cell r="A1803" t="str">
            <v>FP-1965</v>
          </cell>
          <cell r="B1803" t="str">
            <v>LEAFJOY LITTLES</v>
          </cell>
          <cell r="C1803" t="str">
            <v>Tradescantia 9</v>
          </cell>
          <cell r="D1803" t="str">
            <v>Albiflora Albovittata Pink Clone</v>
          </cell>
          <cell r="E1803" t="str">
            <v>Available</v>
          </cell>
          <cell r="F1803" t="str">
            <v>TRIAL - Tradescantia Albiflora Albovittata Pink Clone - 9</v>
          </cell>
          <cell r="G1803">
            <v>9</v>
          </cell>
          <cell r="H1803" t="str">
            <v>9cm</v>
          </cell>
          <cell r="I1803" t="str">
            <v>LEAFJOY LITTLES</v>
          </cell>
          <cell r="J1803">
            <v>24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</row>
        <row r="1804">
          <cell r="A1804" t="str">
            <v>FP-1965</v>
          </cell>
          <cell r="F1804" t="str">
            <v>TRIAL - Tradescantia Albiflora Albovittata Pink Clone - 9 - Balance</v>
          </cell>
          <cell r="G1804">
            <v>9</v>
          </cell>
          <cell r="H1804" t="str">
            <v>9cm</v>
          </cell>
          <cell r="I1804"/>
          <cell r="J1804">
            <v>18.600000000000001</v>
          </cell>
          <cell r="K1804">
            <v>18.600000000000001</v>
          </cell>
          <cell r="L1804">
            <v>0</v>
          </cell>
          <cell r="M1804">
            <v>0</v>
          </cell>
          <cell r="N1804">
            <v>19.200000000000003</v>
          </cell>
          <cell r="O1804">
            <v>19.200000000000003</v>
          </cell>
        </row>
        <row r="1805">
          <cell r="F1805"/>
          <cell r="H1805"/>
          <cell r="I1805"/>
        </row>
        <row r="1806">
          <cell r="A1806" t="str">
            <v>FP-2556</v>
          </cell>
          <cell r="B1806" t="str">
            <v>LEAFJOY LITTLES</v>
          </cell>
          <cell r="C1806" t="str">
            <v>Tradescantia 9</v>
          </cell>
          <cell r="D1806" t="str">
            <v>Cerin Blanca</v>
          </cell>
          <cell r="E1806" t="str">
            <v>Available</v>
          </cell>
          <cell r="F1806" t="str">
            <v>Trial- Tradescantia Cerin Blanca-9</v>
          </cell>
          <cell r="G1806">
            <v>9</v>
          </cell>
          <cell r="H1806" t="str">
            <v>9cm</v>
          </cell>
          <cell r="I1806" t="str">
            <v>LEAFJOY LITTLES</v>
          </cell>
          <cell r="J1806">
            <v>76</v>
          </cell>
          <cell r="K1806">
            <v>52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</row>
        <row r="1807">
          <cell r="A1807" t="str">
            <v>FP-2556</v>
          </cell>
          <cell r="B1807" t="str">
            <v>LEAFJOY LITTLES</v>
          </cell>
          <cell r="C1807" t="str">
            <v>Tradescantia 9</v>
          </cell>
          <cell r="D1807" t="str">
            <v>Cerin Blanca</v>
          </cell>
          <cell r="E1807" t="str">
            <v>Available</v>
          </cell>
          <cell r="F1807" t="str">
            <v>Trial- Tradescantia Cerin Blanca-9</v>
          </cell>
          <cell r="G1807">
            <v>9</v>
          </cell>
          <cell r="H1807" t="str">
            <v>9cm</v>
          </cell>
          <cell r="I1807" t="str">
            <v>LEAFJOY LITTLES</v>
          </cell>
          <cell r="J1807">
            <v>24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</row>
        <row r="1808">
          <cell r="A1808" t="str">
            <v>FP-2556</v>
          </cell>
          <cell r="F1808" t="str">
            <v>Trial- Tradescantia Cerin Blanca-9 - Balance</v>
          </cell>
          <cell r="G1808">
            <v>9</v>
          </cell>
          <cell r="H1808" t="str">
            <v>9cm</v>
          </cell>
          <cell r="I1808"/>
          <cell r="J1808">
            <v>52</v>
          </cell>
          <cell r="K1808">
            <v>52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</row>
        <row r="1809">
          <cell r="F1809"/>
          <cell r="H1809"/>
          <cell r="I1809"/>
        </row>
        <row r="1810">
          <cell r="A1810" t="str">
            <v>FP-2062</v>
          </cell>
          <cell r="B1810" t="str">
            <v>LEAFJOY LITTLES</v>
          </cell>
          <cell r="C1810" t="str">
            <v>Tradescantia 9</v>
          </cell>
          <cell r="D1810" t="str">
            <v>Cerinthoides Pink Furry</v>
          </cell>
          <cell r="E1810" t="str">
            <v>Available</v>
          </cell>
          <cell r="F1810" t="str">
            <v>TRIAL - Tradescantia Cerinthoides Pink Furry - 9</v>
          </cell>
          <cell r="G1810">
            <v>9</v>
          </cell>
          <cell r="H1810" t="str">
            <v>9cm</v>
          </cell>
          <cell r="I1810" t="str">
            <v>LEAFJOY LITTLES</v>
          </cell>
          <cell r="J1810">
            <v>0</v>
          </cell>
          <cell r="K1810">
            <v>0</v>
          </cell>
          <cell r="L1810">
            <v>1.2000000000000002</v>
          </cell>
          <cell r="M1810">
            <v>1.2000000000000002</v>
          </cell>
          <cell r="N1810">
            <v>3.6</v>
          </cell>
          <cell r="O1810">
            <v>3.6</v>
          </cell>
        </row>
        <row r="1811">
          <cell r="A1811" t="str">
            <v>FP-2062</v>
          </cell>
          <cell r="B1811" t="str">
            <v>LEAFJOY LITTLES</v>
          </cell>
          <cell r="C1811" t="str">
            <v>Tradescantia 9</v>
          </cell>
          <cell r="D1811" t="str">
            <v>Cerinthoides Pink Furry</v>
          </cell>
          <cell r="E1811" t="str">
            <v>Available</v>
          </cell>
          <cell r="F1811" t="str">
            <v>TRIAL - Tradescantia Cerinthoides Pink Furry - 9</v>
          </cell>
          <cell r="G1811">
            <v>9</v>
          </cell>
          <cell r="H1811" t="str">
            <v>9cm</v>
          </cell>
          <cell r="I1811" t="str">
            <v>LEAFJOY LITTLES</v>
          </cell>
          <cell r="J1811" t="e">
            <v>#N/A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</row>
        <row r="1812">
          <cell r="A1812" t="str">
            <v>FP-2062</v>
          </cell>
          <cell r="F1812" t="str">
            <v>TRIAL - Tradescantia Cerinthoides Pink Furry - 9 - Balance</v>
          </cell>
          <cell r="G1812">
            <v>9</v>
          </cell>
          <cell r="H1812" t="str">
            <v>9cm</v>
          </cell>
          <cell r="I1812"/>
          <cell r="J1812" t="e">
            <v>#N/A</v>
          </cell>
          <cell r="K1812">
            <v>0</v>
          </cell>
          <cell r="L1812">
            <v>1.2000000000000002</v>
          </cell>
          <cell r="M1812">
            <v>1.2000000000000002</v>
          </cell>
          <cell r="N1812">
            <v>3.6</v>
          </cell>
          <cell r="O1812">
            <v>3.6</v>
          </cell>
        </row>
        <row r="1813">
          <cell r="F1813"/>
          <cell r="H1813"/>
          <cell r="I1813"/>
        </row>
        <row r="1814">
          <cell r="A1814" t="str">
            <v>FP-2421</v>
          </cell>
          <cell r="B1814" t="str">
            <v>LEAFJOY LITTLES</v>
          </cell>
          <cell r="C1814" t="str">
            <v>Tradescantia 9</v>
          </cell>
          <cell r="D1814" t="str">
            <v>Continental Group Unicorn</v>
          </cell>
          <cell r="E1814" t="str">
            <v>Available</v>
          </cell>
          <cell r="F1814" t="str">
            <v>Trial- Tradescantia Continental Group Unicorn-9</v>
          </cell>
          <cell r="G1814">
            <v>9</v>
          </cell>
          <cell r="H1814" t="str">
            <v>9cm</v>
          </cell>
          <cell r="I1814" t="str">
            <v>LEAFJOY LITTLES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19.200000000000003</v>
          </cell>
          <cell r="O1814">
            <v>19.200000000000003</v>
          </cell>
        </row>
        <row r="1815">
          <cell r="A1815" t="str">
            <v>FP-2421</v>
          </cell>
          <cell r="B1815" t="str">
            <v>LEAFJOY LITTLES</v>
          </cell>
          <cell r="C1815" t="str">
            <v>Tradescantia 9</v>
          </cell>
          <cell r="D1815" t="str">
            <v>Continental Group Unicorn</v>
          </cell>
          <cell r="E1815" t="str">
            <v>Available</v>
          </cell>
          <cell r="F1815" t="str">
            <v>Trial- Tradescantia Continental Group Unicorn-9</v>
          </cell>
          <cell r="G1815">
            <v>9</v>
          </cell>
          <cell r="H1815" t="str">
            <v>9cm</v>
          </cell>
          <cell r="I1815" t="str">
            <v>LEAFJOY LITTLES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</row>
        <row r="1816">
          <cell r="A1816" t="str">
            <v>FP-2421</v>
          </cell>
          <cell r="F1816" t="str">
            <v>Trial- Tradescantia Continental Group Unicorn-9 - Balance</v>
          </cell>
          <cell r="G1816">
            <v>9</v>
          </cell>
          <cell r="H1816" t="str">
            <v>9cm</v>
          </cell>
          <cell r="I1816"/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19.200000000000003</v>
          </cell>
          <cell r="O1816">
            <v>19.200000000000003</v>
          </cell>
        </row>
        <row r="1817">
          <cell r="F1817"/>
          <cell r="H1817"/>
          <cell r="I1817"/>
        </row>
        <row r="1818">
          <cell r="A1818" t="str">
            <v>FP-2419</v>
          </cell>
          <cell r="B1818" t="str">
            <v>LEAFJOY LITTLES</v>
          </cell>
          <cell r="C1818" t="str">
            <v>Tradescantia 9</v>
          </cell>
          <cell r="D1818" t="str">
            <v>Dichorisandra Musaica</v>
          </cell>
          <cell r="E1818" t="str">
            <v>Available</v>
          </cell>
          <cell r="F1818" t="str">
            <v>TRIAL - Tradescantia Dichorisandra Musaica - 9</v>
          </cell>
          <cell r="G1818">
            <v>9</v>
          </cell>
          <cell r="H1818" t="str">
            <v>9cm</v>
          </cell>
          <cell r="I1818" t="str">
            <v>LEAFJOY LITTLES</v>
          </cell>
          <cell r="J1818">
            <v>0</v>
          </cell>
          <cell r="K1818">
            <v>0</v>
          </cell>
          <cell r="L1818">
            <v>0.8</v>
          </cell>
          <cell r="M1818">
            <v>0.8</v>
          </cell>
          <cell r="N1818">
            <v>0</v>
          </cell>
          <cell r="O1818">
            <v>0</v>
          </cell>
        </row>
        <row r="1819">
          <cell r="A1819" t="str">
            <v>FP-2419</v>
          </cell>
          <cell r="B1819" t="str">
            <v>LEAFJOY LITTLES</v>
          </cell>
          <cell r="C1819" t="str">
            <v>Tradescantia 9</v>
          </cell>
          <cell r="D1819" t="str">
            <v>Dichorisandra Musaica</v>
          </cell>
          <cell r="E1819" t="str">
            <v>Available</v>
          </cell>
          <cell r="F1819" t="str">
            <v>TRIAL - Tradescantia Dichorisandra Musaica - 9</v>
          </cell>
          <cell r="G1819">
            <v>9</v>
          </cell>
          <cell r="H1819" t="str">
            <v>9cm</v>
          </cell>
          <cell r="I1819" t="str">
            <v>LEAFJOY LITTLES</v>
          </cell>
          <cell r="J1819" t="e">
            <v>#N/A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</row>
        <row r="1820">
          <cell r="A1820" t="str">
            <v>FP-2419</v>
          </cell>
          <cell r="F1820" t="str">
            <v>TRIAL - Tradescantia Dichorisandra Musaica - 9 - Balance</v>
          </cell>
          <cell r="G1820">
            <v>9</v>
          </cell>
          <cell r="H1820" t="str">
            <v>9cm</v>
          </cell>
          <cell r="I1820"/>
          <cell r="J1820" t="e">
            <v>#N/A</v>
          </cell>
          <cell r="K1820">
            <v>0</v>
          </cell>
          <cell r="L1820">
            <v>0.8</v>
          </cell>
          <cell r="M1820">
            <v>0.8</v>
          </cell>
          <cell r="N1820">
            <v>0</v>
          </cell>
          <cell r="O1820">
            <v>0</v>
          </cell>
        </row>
        <row r="1821">
          <cell r="F1821"/>
          <cell r="H1821"/>
          <cell r="I1821"/>
        </row>
        <row r="1822">
          <cell r="A1822" t="str">
            <v>FP-1979</v>
          </cell>
          <cell r="B1822" t="str">
            <v>LEAFJOY LITTLES</v>
          </cell>
          <cell r="C1822" t="str">
            <v>Tradescantia 9</v>
          </cell>
          <cell r="D1822" t="str">
            <v>Feeling Moody™ (Sweet Tabby Mini Lilac Sport)</v>
          </cell>
          <cell r="E1822" t="str">
            <v>Available</v>
          </cell>
          <cell r="F1822" t="str">
            <v>TRIAL - Tradescantia Feeling Moody™ (Sweet Tabby Mini Lilac Sport) - 9</v>
          </cell>
          <cell r="G1822">
            <v>9</v>
          </cell>
          <cell r="H1822" t="str">
            <v>9cm</v>
          </cell>
          <cell r="I1822" t="str">
            <v>LEAFJOY LITTLES</v>
          </cell>
          <cell r="J1822">
            <v>76.800000000000011</v>
          </cell>
          <cell r="K1822">
            <v>40.800000000000011</v>
          </cell>
          <cell r="L1822">
            <v>2.4000000000000004</v>
          </cell>
          <cell r="M1822">
            <v>2.4000000000000004</v>
          </cell>
          <cell r="N1822">
            <v>177.60000000000002</v>
          </cell>
          <cell r="O1822">
            <v>17.8</v>
          </cell>
        </row>
        <row r="1823">
          <cell r="A1823" t="str">
            <v>FP-1979</v>
          </cell>
          <cell r="B1823" t="str">
            <v>LEAFJOY LITTLES</v>
          </cell>
          <cell r="C1823" t="str">
            <v>Tradescantia 9</v>
          </cell>
          <cell r="D1823" t="str">
            <v>Feeling Moody™ (Sweet Tabby Mini Lilac Sport)</v>
          </cell>
          <cell r="E1823" t="str">
            <v>Available</v>
          </cell>
          <cell r="F1823" t="str">
            <v>TRIAL - Tradescantia Feeling Moody™ (Sweet Tabby Mini Lilac Sport) - 9</v>
          </cell>
          <cell r="G1823">
            <v>9</v>
          </cell>
          <cell r="H1823" t="str">
            <v>9cm</v>
          </cell>
          <cell r="I1823" t="str">
            <v>LEAFJOY LITTLES</v>
          </cell>
          <cell r="J1823">
            <v>36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</row>
        <row r="1824">
          <cell r="A1824" t="str">
            <v>FP-1979</v>
          </cell>
          <cell r="F1824" t="str">
            <v>TRIAL - Tradescantia Feeling Moody™ (Sweet Tabby Mini Lilac Sport) - 9 - Balance</v>
          </cell>
          <cell r="G1824">
            <v>9</v>
          </cell>
          <cell r="H1824" t="str">
            <v>9cm</v>
          </cell>
          <cell r="I1824"/>
          <cell r="J1824">
            <v>40.800000000000011</v>
          </cell>
          <cell r="K1824">
            <v>40.800000000000011</v>
          </cell>
          <cell r="L1824">
            <v>2.4000000000000004</v>
          </cell>
          <cell r="M1824">
            <v>2.4000000000000004</v>
          </cell>
          <cell r="N1824">
            <v>177.60000000000002</v>
          </cell>
          <cell r="O1824">
            <v>17.8</v>
          </cell>
        </row>
        <row r="1825">
          <cell r="F1825"/>
          <cell r="H1825"/>
          <cell r="I1825"/>
        </row>
        <row r="1826">
          <cell r="A1826" t="str">
            <v>FP-1978</v>
          </cell>
          <cell r="B1826" t="str">
            <v>LEAFJOY LITTLES</v>
          </cell>
          <cell r="C1826" t="str">
            <v>Tradescantia 9</v>
          </cell>
          <cell r="D1826" t="str">
            <v>Feeling Trendy™ (Sillamontana Variegated)</v>
          </cell>
          <cell r="E1826" t="str">
            <v>Available</v>
          </cell>
          <cell r="F1826" t="str">
            <v>TRIAL - Tradescantia Feeling Trendy™ (Sillamontana Variegated) - 9</v>
          </cell>
          <cell r="G1826">
            <v>9</v>
          </cell>
          <cell r="H1826" t="str">
            <v>9cm</v>
          </cell>
          <cell r="I1826" t="str">
            <v>LEAFJOY LITTLES</v>
          </cell>
          <cell r="J1826">
            <v>0</v>
          </cell>
          <cell r="K1826">
            <v>0</v>
          </cell>
          <cell r="L1826">
            <v>23.200000000000003</v>
          </cell>
          <cell r="M1826">
            <v>-2.7999999999999972</v>
          </cell>
          <cell r="N1826">
            <v>48</v>
          </cell>
          <cell r="O1826">
            <v>48</v>
          </cell>
        </row>
        <row r="1827">
          <cell r="A1827" t="str">
            <v>FP-1978</v>
          </cell>
          <cell r="B1827" t="str">
            <v>LEAFJOY LITTLES</v>
          </cell>
          <cell r="C1827" t="str">
            <v>Tradescantia 9</v>
          </cell>
          <cell r="D1827" t="str">
            <v>Feeling Trendy™ (Sillamontana Variegated)</v>
          </cell>
          <cell r="E1827" t="str">
            <v>Available</v>
          </cell>
          <cell r="F1827" t="str">
            <v>TRIAL - Tradescantia Feeling Trendy™ (Sillamontana Variegated) - 9</v>
          </cell>
          <cell r="G1827">
            <v>9</v>
          </cell>
          <cell r="H1827" t="str">
            <v>9cm</v>
          </cell>
          <cell r="I1827" t="str">
            <v>LEAFJOY LITTLES</v>
          </cell>
          <cell r="J1827">
            <v>0</v>
          </cell>
          <cell r="K1827">
            <v>0</v>
          </cell>
          <cell r="L1827">
            <v>26</v>
          </cell>
          <cell r="M1827">
            <v>0</v>
          </cell>
          <cell r="N1827">
            <v>0</v>
          </cell>
          <cell r="O1827">
            <v>0</v>
          </cell>
        </row>
        <row r="1828">
          <cell r="A1828" t="str">
            <v>FP-1978</v>
          </cell>
          <cell r="F1828" t="str">
            <v>TRIAL - Tradescantia Feeling Trendy™ (Sillamontana Variegated) - 9 - Balance</v>
          </cell>
          <cell r="G1828">
            <v>9</v>
          </cell>
          <cell r="H1828" t="str">
            <v>9cm</v>
          </cell>
          <cell r="I1828"/>
          <cell r="J1828">
            <v>0</v>
          </cell>
          <cell r="K1828">
            <v>0</v>
          </cell>
          <cell r="L1828">
            <v>-2.7999999999999972</v>
          </cell>
          <cell r="M1828">
            <v>-2.7999999999999972</v>
          </cell>
          <cell r="N1828">
            <v>48</v>
          </cell>
          <cell r="O1828">
            <v>48</v>
          </cell>
        </row>
        <row r="1829">
          <cell r="F1829"/>
          <cell r="H1829"/>
          <cell r="I1829"/>
        </row>
        <row r="1830">
          <cell r="A1830" t="str">
            <v>FP-2159</v>
          </cell>
          <cell r="B1830" t="str">
            <v>LEAFJOY LITTLES</v>
          </cell>
          <cell r="C1830" t="str">
            <v>Tradescantia 9</v>
          </cell>
          <cell r="D1830" t="str">
            <v>Gelfling</v>
          </cell>
          <cell r="E1830" t="str">
            <v>Available</v>
          </cell>
          <cell r="F1830" t="str">
            <v>TRIAL- Tradescantia Gelfling-9</v>
          </cell>
          <cell r="G1830">
            <v>9</v>
          </cell>
          <cell r="H1830" t="str">
            <v>9cm</v>
          </cell>
          <cell r="I1830" t="str">
            <v>LEAFJOY LITTLES</v>
          </cell>
          <cell r="J1830">
            <v>8.4</v>
          </cell>
          <cell r="K1830">
            <v>8.4</v>
          </cell>
          <cell r="L1830">
            <v>8.4</v>
          </cell>
          <cell r="M1830">
            <v>8.4</v>
          </cell>
          <cell r="N1830">
            <v>0</v>
          </cell>
          <cell r="O1830">
            <v>0</v>
          </cell>
        </row>
        <row r="1831">
          <cell r="A1831" t="str">
            <v>FP-2159</v>
          </cell>
          <cell r="B1831" t="str">
            <v>LEAFJOY LITTLES</v>
          </cell>
          <cell r="C1831" t="str">
            <v>Tradescantia 9</v>
          </cell>
          <cell r="D1831" t="str">
            <v>Gelfling</v>
          </cell>
          <cell r="E1831" t="str">
            <v>Available</v>
          </cell>
          <cell r="F1831" t="str">
            <v>TRIAL- Tradescantia Gelfling-9</v>
          </cell>
          <cell r="G1831">
            <v>9</v>
          </cell>
          <cell r="H1831" t="str">
            <v>9cm</v>
          </cell>
          <cell r="I1831" t="str">
            <v>LEAFJOY LITTLES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</row>
        <row r="1832">
          <cell r="A1832" t="str">
            <v>FP-2159</v>
          </cell>
          <cell r="F1832" t="str">
            <v>TRIAL- Tradescantia Gelfling-9 - Balance</v>
          </cell>
          <cell r="G1832">
            <v>9</v>
          </cell>
          <cell r="H1832" t="str">
            <v>9cm</v>
          </cell>
          <cell r="I1832"/>
          <cell r="J1832">
            <v>8.4</v>
          </cell>
          <cell r="K1832">
            <v>8.4</v>
          </cell>
          <cell r="L1832">
            <v>8.4</v>
          </cell>
          <cell r="M1832">
            <v>8.4</v>
          </cell>
          <cell r="N1832">
            <v>0</v>
          </cell>
          <cell r="O1832">
            <v>0</v>
          </cell>
        </row>
        <row r="1833">
          <cell r="F1833"/>
          <cell r="H1833"/>
          <cell r="I1833"/>
        </row>
        <row r="1834">
          <cell r="A1834" t="str">
            <v>FP-1976</v>
          </cell>
          <cell r="B1834" t="str">
            <v>LEAFJOY LITTLES</v>
          </cell>
          <cell r="C1834" t="str">
            <v>Tradescantia 9</v>
          </cell>
          <cell r="D1834" t="str">
            <v>Pallida 'Pale Puma'</v>
          </cell>
          <cell r="E1834" t="str">
            <v>Available</v>
          </cell>
          <cell r="F1834" t="str">
            <v>TRIAL - Tradescantia Pallida 'Pale Puma' - 9</v>
          </cell>
          <cell r="G1834">
            <v>9</v>
          </cell>
          <cell r="H1834" t="str">
            <v>9cm</v>
          </cell>
          <cell r="I1834" t="str">
            <v>LEAFJOY LITTLES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</row>
        <row r="1835">
          <cell r="A1835" t="str">
            <v>FP-1976</v>
          </cell>
          <cell r="B1835" t="str">
            <v>LEAFJOY LITTLES</v>
          </cell>
          <cell r="C1835" t="str">
            <v>Tradescantia 9</v>
          </cell>
          <cell r="D1835" t="str">
            <v>Pallida 'Pale Puma'</v>
          </cell>
          <cell r="E1835" t="str">
            <v>Available</v>
          </cell>
          <cell r="F1835" t="str">
            <v>TRIAL - Tradescantia Pallida 'Pale Puma' - 9</v>
          </cell>
          <cell r="G1835">
            <v>9</v>
          </cell>
          <cell r="H1835" t="str">
            <v>9cm</v>
          </cell>
          <cell r="I1835" t="str">
            <v>LEAFJOY LITTLES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</row>
        <row r="1836">
          <cell r="A1836" t="str">
            <v>FP-1976</v>
          </cell>
          <cell r="F1836" t="str">
            <v>TRIAL - Tradescantia Pallida 'Pale Puma' - 9 - Balance</v>
          </cell>
          <cell r="G1836">
            <v>9</v>
          </cell>
          <cell r="H1836" t="str">
            <v>9cm</v>
          </cell>
          <cell r="I1836"/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</row>
        <row r="1837">
          <cell r="F1837"/>
          <cell r="H1837"/>
          <cell r="I1837"/>
        </row>
        <row r="1838">
          <cell r="A1838" t="str">
            <v>FP-2235</v>
          </cell>
          <cell r="B1838" t="str">
            <v>PREMIUM</v>
          </cell>
          <cell r="C1838" t="str">
            <v>Aglaonema 12</v>
          </cell>
          <cell r="D1838" t="str">
            <v>Alpine Spires™ (Siam Pink)</v>
          </cell>
          <cell r="E1838" t="str">
            <v>Available</v>
          </cell>
          <cell r="F1838" t="str">
            <v>TRIAL- Aglaonema Alpine Spires™ (Siam Pink) - 12</v>
          </cell>
          <cell r="G1838">
            <v>12</v>
          </cell>
          <cell r="H1838" t="str">
            <v>12cm</v>
          </cell>
          <cell r="I1838" t="str">
            <v>PREMIUM</v>
          </cell>
          <cell r="J1838">
            <v>19.5</v>
          </cell>
          <cell r="K1838">
            <v>19.5</v>
          </cell>
          <cell r="L1838">
            <v>0</v>
          </cell>
          <cell r="M1838">
            <v>0</v>
          </cell>
          <cell r="N1838">
            <v>24</v>
          </cell>
          <cell r="O1838">
            <v>1.2000000000000002</v>
          </cell>
        </row>
        <row r="1839">
          <cell r="A1839" t="str">
            <v>FP-2235</v>
          </cell>
          <cell r="B1839" t="str">
            <v>PREMIUM</v>
          </cell>
          <cell r="C1839" t="str">
            <v>Aglaonema 12</v>
          </cell>
          <cell r="D1839" t="str">
            <v>Alpine Spires™ (Siam Pink)</v>
          </cell>
          <cell r="E1839" t="str">
            <v>Available</v>
          </cell>
          <cell r="F1839" t="str">
            <v>TRIAL- Aglaonema Alpine Spires™ (Siam Pink) - 12</v>
          </cell>
          <cell r="G1839">
            <v>12</v>
          </cell>
          <cell r="H1839" t="str">
            <v>12cm</v>
          </cell>
          <cell r="I1839" t="str">
            <v>PREMIUM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12</v>
          </cell>
          <cell r="O1839">
            <v>0</v>
          </cell>
        </row>
        <row r="1840">
          <cell r="A1840" t="str">
            <v>FP-2235</v>
          </cell>
          <cell r="C1840"/>
          <cell r="D1840"/>
          <cell r="E1840"/>
          <cell r="F1840" t="str">
            <v>TRIAL- Aglaonema Alpine Spires™ (Siam Pink) - 12 - Balance</v>
          </cell>
          <cell r="G1840">
            <v>12</v>
          </cell>
          <cell r="H1840" t="str">
            <v>12cm</v>
          </cell>
          <cell r="I1840"/>
          <cell r="J1840">
            <v>19.5</v>
          </cell>
          <cell r="K1840">
            <v>19.5</v>
          </cell>
          <cell r="L1840">
            <v>0</v>
          </cell>
          <cell r="M1840">
            <v>0</v>
          </cell>
          <cell r="N1840">
            <v>12</v>
          </cell>
          <cell r="O1840">
            <v>1.2000000000000002</v>
          </cell>
        </row>
        <row r="1841">
          <cell r="B1841"/>
          <cell r="C1841"/>
          <cell r="D1841"/>
          <cell r="E1841"/>
          <cell r="F1841"/>
          <cell r="G1841"/>
          <cell r="H1841"/>
          <cell r="I1841"/>
        </row>
        <row r="1842">
          <cell r="A1842" t="str">
            <v>FP-1075</v>
          </cell>
          <cell r="B1842" t="str">
            <v>BOUTIQUE</v>
          </cell>
          <cell r="C1842" t="str">
            <v>Aglaonema 12</v>
          </cell>
          <cell r="D1842" t="str">
            <v>Bidadari</v>
          </cell>
          <cell r="E1842" t="str">
            <v>Available</v>
          </cell>
          <cell r="F1842" t="str">
            <v>TRIAL - Aglaonema Bidadari - 12</v>
          </cell>
          <cell r="G1842">
            <v>12</v>
          </cell>
          <cell r="H1842" t="str">
            <v>12cm</v>
          </cell>
          <cell r="I1842" t="str">
            <v>BOUTIQUE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</row>
        <row r="1843">
          <cell r="A1843" t="str">
            <v>FP-1075</v>
          </cell>
          <cell r="B1843" t="str">
            <v>BOUTIQUE</v>
          </cell>
          <cell r="C1843" t="str">
            <v>Aglaonema 12</v>
          </cell>
          <cell r="D1843" t="str">
            <v>Bidadari</v>
          </cell>
          <cell r="E1843" t="str">
            <v>Available</v>
          </cell>
          <cell r="F1843" t="str">
            <v>TRIAL - Aglaonema Bidadari - 12</v>
          </cell>
          <cell r="G1843">
            <v>12</v>
          </cell>
          <cell r="H1843" t="str">
            <v>12cm</v>
          </cell>
          <cell r="I1843" t="str">
            <v>BOUTIQUE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</row>
        <row r="1844">
          <cell r="A1844" t="str">
            <v>FP-1075</v>
          </cell>
          <cell r="C1844"/>
          <cell r="D1844"/>
          <cell r="E1844"/>
          <cell r="F1844" t="str">
            <v>TRIAL - Aglaonema Bidadari - 12 - Balance</v>
          </cell>
          <cell r="G1844">
            <v>12</v>
          </cell>
          <cell r="H1844" t="str">
            <v>12cm</v>
          </cell>
          <cell r="I1844"/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</row>
        <row r="1845">
          <cell r="B1845"/>
          <cell r="C1845"/>
          <cell r="D1845"/>
          <cell r="E1845"/>
          <cell r="F1845"/>
          <cell r="G1845"/>
          <cell r="H1845"/>
          <cell r="I1845"/>
        </row>
        <row r="1846">
          <cell r="A1846" t="str">
            <v>FP-1076</v>
          </cell>
          <cell r="B1846" t="str">
            <v>PREMIUM</v>
          </cell>
          <cell r="C1846" t="str">
            <v>Aglaonema 12</v>
          </cell>
          <cell r="D1846" t="str">
            <v xml:space="preserve">Crete Fire </v>
          </cell>
          <cell r="E1846" t="str">
            <v>Available</v>
          </cell>
          <cell r="F1846" t="str">
            <v>TRIAL - Aglaonema Crete Fire - 12</v>
          </cell>
          <cell r="G1846">
            <v>12</v>
          </cell>
          <cell r="H1846" t="str">
            <v>12cm</v>
          </cell>
          <cell r="I1846" t="str">
            <v>PREMIUM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</row>
        <row r="1847">
          <cell r="A1847" t="str">
            <v>FP-1076</v>
          </cell>
          <cell r="B1847" t="str">
            <v>PREMIUM</v>
          </cell>
          <cell r="C1847" t="str">
            <v>Aglaonema 12</v>
          </cell>
          <cell r="D1847" t="str">
            <v xml:space="preserve">Crete Fire </v>
          </cell>
          <cell r="E1847" t="str">
            <v>Available</v>
          </cell>
          <cell r="F1847" t="str">
            <v>TRIAL - Aglaonema Crete Fire - 12</v>
          </cell>
          <cell r="G1847">
            <v>12</v>
          </cell>
          <cell r="H1847" t="str">
            <v>12cm</v>
          </cell>
          <cell r="I1847" t="str">
            <v>PREMIUM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</row>
        <row r="1848">
          <cell r="A1848" t="str">
            <v>FP-1076</v>
          </cell>
          <cell r="C1848"/>
          <cell r="D1848"/>
          <cell r="E1848"/>
          <cell r="F1848" t="str">
            <v>TRIAL - Aglaonema Crete Fire - 12 - Balance</v>
          </cell>
          <cell r="G1848">
            <v>12</v>
          </cell>
          <cell r="H1848" t="str">
            <v>12cm</v>
          </cell>
          <cell r="I1848"/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</row>
        <row r="1849">
          <cell r="B1849"/>
          <cell r="C1849"/>
          <cell r="D1849"/>
          <cell r="E1849"/>
          <cell r="F1849"/>
          <cell r="G1849"/>
          <cell r="H1849"/>
          <cell r="I1849"/>
        </row>
        <row r="1850">
          <cell r="A1850" t="str">
            <v>FP-1074</v>
          </cell>
          <cell r="B1850" t="str">
            <v>PREMIUM</v>
          </cell>
          <cell r="C1850" t="str">
            <v>Aglaonema 12</v>
          </cell>
          <cell r="D1850" t="str">
            <v>Dud</v>
          </cell>
          <cell r="E1850" t="str">
            <v>Available</v>
          </cell>
          <cell r="F1850" t="str">
            <v>TRIAL - Aglaonema Dud - 12</v>
          </cell>
          <cell r="G1850">
            <v>12</v>
          </cell>
          <cell r="H1850" t="str">
            <v>12cm</v>
          </cell>
          <cell r="I1850" t="str">
            <v>PREMIUM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</row>
        <row r="1851">
          <cell r="A1851" t="str">
            <v>FP-1074</v>
          </cell>
          <cell r="B1851" t="str">
            <v>PREMIUM</v>
          </cell>
          <cell r="C1851" t="str">
            <v>Aglaonema 12</v>
          </cell>
          <cell r="D1851" t="str">
            <v>Dud</v>
          </cell>
          <cell r="E1851" t="str">
            <v>Available</v>
          </cell>
          <cell r="F1851" t="str">
            <v>TRIAL - Aglaonema Dud - 12</v>
          </cell>
          <cell r="G1851">
            <v>12</v>
          </cell>
          <cell r="H1851" t="str">
            <v>12cm</v>
          </cell>
          <cell r="I1851" t="str">
            <v>PREMIUM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</row>
        <row r="1852">
          <cell r="A1852" t="str">
            <v>FP-1074</v>
          </cell>
          <cell r="C1852"/>
          <cell r="D1852"/>
          <cell r="E1852"/>
          <cell r="F1852" t="str">
            <v>TRIAL - Aglaonema Dud - 12 - Balance</v>
          </cell>
          <cell r="G1852">
            <v>12</v>
          </cell>
          <cell r="H1852" t="str">
            <v>12cm</v>
          </cell>
          <cell r="I1852"/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</row>
        <row r="1853">
          <cell r="B1853"/>
          <cell r="C1853"/>
          <cell r="D1853"/>
          <cell r="E1853"/>
          <cell r="F1853"/>
          <cell r="G1853"/>
          <cell r="H1853"/>
          <cell r="I1853"/>
        </row>
        <row r="1854">
          <cell r="A1854" t="str">
            <v>FP-1083</v>
          </cell>
          <cell r="B1854" t="str">
            <v>PREMIUM</v>
          </cell>
          <cell r="C1854" t="str">
            <v>Aglaonema 12</v>
          </cell>
          <cell r="D1854" t="str">
            <v>Frozen</v>
          </cell>
          <cell r="E1854" t="str">
            <v>Available</v>
          </cell>
          <cell r="F1854" t="str">
            <v>TRIAL - Aglaonema Frozen - 12</v>
          </cell>
          <cell r="G1854">
            <v>12</v>
          </cell>
          <cell r="H1854" t="str">
            <v>12cm</v>
          </cell>
          <cell r="I1854" t="str">
            <v>PREMIUM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</row>
        <row r="1855">
          <cell r="A1855" t="str">
            <v>FP-1083</v>
          </cell>
          <cell r="B1855" t="str">
            <v>PREMIUM</v>
          </cell>
          <cell r="C1855" t="str">
            <v>Aglaonema 12</v>
          </cell>
          <cell r="D1855" t="str">
            <v>Frozen</v>
          </cell>
          <cell r="E1855" t="str">
            <v>Available</v>
          </cell>
          <cell r="F1855" t="str">
            <v>TRIAL - Aglaonema Frozen - 12</v>
          </cell>
          <cell r="G1855">
            <v>12</v>
          </cell>
          <cell r="H1855" t="str">
            <v>12cm</v>
          </cell>
          <cell r="I1855" t="str">
            <v>PREMIUM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</row>
        <row r="1856">
          <cell r="A1856" t="str">
            <v>FP-1083</v>
          </cell>
          <cell r="C1856"/>
          <cell r="D1856"/>
          <cell r="E1856"/>
          <cell r="F1856" t="str">
            <v>TRIAL - Aglaonema Frozen - 12 - Balance</v>
          </cell>
          <cell r="G1856">
            <v>12</v>
          </cell>
          <cell r="H1856" t="str">
            <v>12cm</v>
          </cell>
          <cell r="I1856"/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</row>
        <row r="1857">
          <cell r="B1857"/>
          <cell r="C1857"/>
          <cell r="D1857"/>
          <cell r="E1857"/>
          <cell r="F1857"/>
          <cell r="G1857"/>
          <cell r="H1857"/>
          <cell r="I1857"/>
        </row>
        <row r="1858">
          <cell r="A1858" t="str">
            <v>FP-1406</v>
          </cell>
          <cell r="B1858" t="str">
            <v>PREMIUM</v>
          </cell>
          <cell r="C1858" t="str">
            <v>Aglaonema 12</v>
          </cell>
          <cell r="D1858" t="str">
            <v>Garnet Stream™ (Red Bourjous)</v>
          </cell>
          <cell r="E1858" t="str">
            <v>Available</v>
          </cell>
          <cell r="F1858" t="str">
            <v>TRIAL- Aglaonema Garnet Stream™ (Red Bourjous) - 12</v>
          </cell>
          <cell r="G1858">
            <v>12</v>
          </cell>
          <cell r="H1858" t="str">
            <v>12cm</v>
          </cell>
          <cell r="I1858" t="str">
            <v>PREMIUM</v>
          </cell>
          <cell r="J1858">
            <v>16</v>
          </cell>
          <cell r="K1858">
            <v>16</v>
          </cell>
          <cell r="L1858">
            <v>1.5</v>
          </cell>
          <cell r="M1858">
            <v>1.5</v>
          </cell>
          <cell r="N1858">
            <v>0</v>
          </cell>
          <cell r="O1858">
            <v>0</v>
          </cell>
        </row>
        <row r="1859">
          <cell r="A1859" t="str">
            <v>FP-1406</v>
          </cell>
          <cell r="B1859" t="str">
            <v>PREMIUM</v>
          </cell>
          <cell r="C1859" t="str">
            <v>Aglaonema 12</v>
          </cell>
          <cell r="D1859" t="str">
            <v>Garnet Stream™ (Red Bourjous)</v>
          </cell>
          <cell r="E1859" t="str">
            <v>Available</v>
          </cell>
          <cell r="F1859" t="str">
            <v>TRIAL- Aglaonema Garnet Stream™ (Red Bourjous) - 12</v>
          </cell>
          <cell r="G1859">
            <v>12</v>
          </cell>
          <cell r="H1859" t="str">
            <v>12cm</v>
          </cell>
          <cell r="I1859" t="str">
            <v>PREMIUM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</row>
        <row r="1860">
          <cell r="A1860" t="str">
            <v>FP-1406</v>
          </cell>
          <cell r="C1860"/>
          <cell r="D1860"/>
          <cell r="E1860"/>
          <cell r="F1860" t="str">
            <v>TRIAL- Aglaonema Garnet Stream™ (Red Bourjous) - 12 - Balance</v>
          </cell>
          <cell r="G1860">
            <v>12</v>
          </cell>
          <cell r="H1860" t="str">
            <v>12cm</v>
          </cell>
          <cell r="I1860"/>
          <cell r="J1860">
            <v>16</v>
          </cell>
          <cell r="K1860">
            <v>16</v>
          </cell>
          <cell r="L1860">
            <v>1.5</v>
          </cell>
          <cell r="M1860">
            <v>1.5</v>
          </cell>
          <cell r="N1860">
            <v>0</v>
          </cell>
          <cell r="O1860">
            <v>0</v>
          </cell>
        </row>
        <row r="1861">
          <cell r="B1861"/>
          <cell r="C1861"/>
          <cell r="D1861"/>
          <cell r="E1861"/>
          <cell r="F1861"/>
          <cell r="G1861"/>
          <cell r="H1861"/>
          <cell r="I1861"/>
        </row>
        <row r="1862">
          <cell r="A1862" t="str">
            <v>FP-1080</v>
          </cell>
          <cell r="B1862" t="str">
            <v>PREMIUM</v>
          </cell>
          <cell r="C1862" t="str">
            <v>Aglaonema 12</v>
          </cell>
          <cell r="D1862" t="str">
            <v>Green Lady</v>
          </cell>
          <cell r="E1862" t="str">
            <v>Available</v>
          </cell>
          <cell r="F1862" t="str">
            <v>TRIAL - Aglaonema Green Lady - 12</v>
          </cell>
          <cell r="G1862">
            <v>12</v>
          </cell>
          <cell r="H1862" t="str">
            <v>12cm</v>
          </cell>
          <cell r="I1862" t="str">
            <v>PREMIUM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</row>
        <row r="1863">
          <cell r="A1863" t="str">
            <v>FP-1080</v>
          </cell>
          <cell r="B1863" t="str">
            <v>PREMIUM</v>
          </cell>
          <cell r="C1863" t="str">
            <v>Aglaonema 12</v>
          </cell>
          <cell r="D1863" t="str">
            <v>Green Lady</v>
          </cell>
          <cell r="E1863" t="str">
            <v>Available</v>
          </cell>
          <cell r="F1863" t="str">
            <v>TRIAL - Aglaonema Green Lady - 12</v>
          </cell>
          <cell r="G1863">
            <v>12</v>
          </cell>
          <cell r="H1863" t="str">
            <v>12cm</v>
          </cell>
          <cell r="I1863" t="str">
            <v>PREMIUM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</row>
        <row r="1864">
          <cell r="A1864" t="str">
            <v>FP-1080</v>
          </cell>
          <cell r="C1864"/>
          <cell r="D1864"/>
          <cell r="E1864"/>
          <cell r="F1864" t="str">
            <v>TRIAL - Aglaonema Green Lady - 12 - Balance</v>
          </cell>
          <cell r="G1864">
            <v>12</v>
          </cell>
          <cell r="H1864" t="str">
            <v>12cm</v>
          </cell>
          <cell r="I1864"/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</row>
        <row r="1865">
          <cell r="B1865"/>
          <cell r="C1865"/>
          <cell r="D1865"/>
          <cell r="E1865"/>
          <cell r="F1865"/>
          <cell r="G1865"/>
          <cell r="H1865"/>
          <cell r="I1865"/>
        </row>
        <row r="1866">
          <cell r="A1866" t="str">
            <v>FP-1084</v>
          </cell>
          <cell r="B1866" t="str">
            <v>BOUTIQUE</v>
          </cell>
          <cell r="C1866" t="str">
            <v>Aglaonema 12</v>
          </cell>
          <cell r="D1866" t="str">
            <v>Grey Ghost</v>
          </cell>
          <cell r="E1866" t="str">
            <v>Available</v>
          </cell>
          <cell r="F1866" t="str">
            <v>TRIAL - Aglaonema Grey Ghost - 12</v>
          </cell>
          <cell r="G1866">
            <v>12</v>
          </cell>
          <cell r="H1866" t="str">
            <v>12cm</v>
          </cell>
          <cell r="I1866" t="str">
            <v>BOUTIQUE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</row>
        <row r="1867">
          <cell r="A1867" t="str">
            <v>FP-1084</v>
          </cell>
          <cell r="B1867" t="str">
            <v>BOUTIQUE</v>
          </cell>
          <cell r="C1867" t="str">
            <v>Aglaonema 12</v>
          </cell>
          <cell r="D1867" t="str">
            <v>Grey Ghost</v>
          </cell>
          <cell r="E1867" t="str">
            <v>Available</v>
          </cell>
          <cell r="F1867" t="str">
            <v>TRIAL - Aglaonema Grey Ghost - 12</v>
          </cell>
          <cell r="G1867">
            <v>12</v>
          </cell>
          <cell r="H1867" t="str">
            <v>12cm</v>
          </cell>
          <cell r="I1867" t="str">
            <v>BOUTIQUE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</row>
        <row r="1868">
          <cell r="A1868" t="str">
            <v>FP-1084</v>
          </cell>
          <cell r="C1868"/>
          <cell r="D1868"/>
          <cell r="E1868"/>
          <cell r="F1868" t="str">
            <v>TRIAL - Aglaonema Grey Ghost - 12 - Balance</v>
          </cell>
          <cell r="G1868">
            <v>12</v>
          </cell>
          <cell r="H1868" t="str">
            <v>12cm</v>
          </cell>
          <cell r="I1868"/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</row>
        <row r="1869">
          <cell r="B1869"/>
          <cell r="C1869"/>
          <cell r="D1869"/>
          <cell r="E1869"/>
          <cell r="F1869"/>
          <cell r="G1869"/>
          <cell r="H1869"/>
          <cell r="I1869"/>
        </row>
        <row r="1870">
          <cell r="A1870" t="str">
            <v>FP-1072</v>
          </cell>
          <cell r="B1870" t="str">
            <v>PREMIUM</v>
          </cell>
          <cell r="C1870" t="str">
            <v>Aglaonema 12</v>
          </cell>
          <cell r="D1870" t="str">
            <v>Jubilee Compacta</v>
          </cell>
          <cell r="E1870" t="str">
            <v>Available</v>
          </cell>
          <cell r="F1870" t="str">
            <v>TRIAL - Aglaonema Jubilee Compacta - 12</v>
          </cell>
          <cell r="G1870">
            <v>12</v>
          </cell>
          <cell r="H1870" t="str">
            <v>12cm</v>
          </cell>
          <cell r="I1870" t="str">
            <v>PREMIUM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</row>
        <row r="1871">
          <cell r="A1871" t="str">
            <v>FP-1072</v>
          </cell>
          <cell r="B1871" t="str">
            <v>PREMIUM</v>
          </cell>
          <cell r="C1871" t="str">
            <v>Aglaonema 12</v>
          </cell>
          <cell r="D1871" t="str">
            <v>Jubilee Compacta</v>
          </cell>
          <cell r="E1871" t="str">
            <v>Available</v>
          </cell>
          <cell r="F1871" t="str">
            <v>TRIAL - Aglaonema Jubilee Compacta - 12</v>
          </cell>
          <cell r="G1871">
            <v>12</v>
          </cell>
          <cell r="H1871" t="str">
            <v>12cm</v>
          </cell>
          <cell r="I1871" t="str">
            <v>PREMIUM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</row>
        <row r="1872">
          <cell r="A1872" t="str">
            <v>FP-1072</v>
          </cell>
          <cell r="C1872"/>
          <cell r="D1872"/>
          <cell r="E1872"/>
          <cell r="F1872" t="str">
            <v>TRIAL - Aglaonema Jubilee Compacta - 12 - Balance</v>
          </cell>
          <cell r="G1872">
            <v>12</v>
          </cell>
          <cell r="H1872" t="str">
            <v>12cm</v>
          </cell>
          <cell r="I1872"/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</row>
        <row r="1873">
          <cell r="B1873"/>
          <cell r="C1873"/>
          <cell r="D1873"/>
          <cell r="E1873"/>
          <cell r="F1873"/>
          <cell r="G1873"/>
          <cell r="H1873"/>
          <cell r="I1873"/>
        </row>
        <row r="1874">
          <cell r="A1874" t="str">
            <v>FP-413</v>
          </cell>
          <cell r="B1874" t="str">
            <v>PREMIUM</v>
          </cell>
          <cell r="C1874" t="str">
            <v>Aglaonema 12</v>
          </cell>
          <cell r="D1874" t="str">
            <v>Lady Valentine</v>
          </cell>
          <cell r="E1874" t="str">
            <v>Available</v>
          </cell>
          <cell r="F1874" t="str">
            <v>Trial- Aglaonema Lady Valentine-12</v>
          </cell>
          <cell r="G1874">
            <v>12</v>
          </cell>
          <cell r="H1874" t="str">
            <v>12cm</v>
          </cell>
          <cell r="I1874" t="str">
            <v>PREMIUM</v>
          </cell>
          <cell r="J1874">
            <v>4</v>
          </cell>
          <cell r="K1874">
            <v>4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</row>
        <row r="1875">
          <cell r="A1875" t="str">
            <v>FP-413</v>
          </cell>
          <cell r="B1875" t="str">
            <v>PREMIUM</v>
          </cell>
          <cell r="C1875" t="str">
            <v>Aglaonema 12</v>
          </cell>
          <cell r="D1875" t="str">
            <v>Lady Valentine</v>
          </cell>
          <cell r="E1875" t="str">
            <v>Available</v>
          </cell>
          <cell r="F1875" t="str">
            <v>Trial- Aglaonema Lady Valentine-12</v>
          </cell>
          <cell r="G1875">
            <v>12</v>
          </cell>
          <cell r="H1875" t="str">
            <v>12cm</v>
          </cell>
          <cell r="I1875" t="str">
            <v>PREMIUM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</row>
        <row r="1876">
          <cell r="A1876" t="str">
            <v>FP-413</v>
          </cell>
          <cell r="C1876"/>
          <cell r="D1876"/>
          <cell r="E1876"/>
          <cell r="F1876" t="str">
            <v>Trial- Aglaonema Lady Valentine-12 - Balance</v>
          </cell>
          <cell r="G1876">
            <v>12</v>
          </cell>
          <cell r="H1876" t="str">
            <v>12cm</v>
          </cell>
          <cell r="I1876"/>
          <cell r="J1876">
            <v>4</v>
          </cell>
          <cell r="K1876">
            <v>4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</row>
        <row r="1877">
          <cell r="B1877"/>
          <cell r="C1877"/>
          <cell r="D1877"/>
          <cell r="E1877"/>
          <cell r="F1877"/>
          <cell r="G1877"/>
          <cell r="H1877"/>
          <cell r="I1877"/>
        </row>
        <row r="1878">
          <cell r="A1878" t="str">
            <v>FP-1079</v>
          </cell>
          <cell r="B1878" t="str">
            <v>BOUTIQUE</v>
          </cell>
          <cell r="C1878" t="str">
            <v>Aglaonema 12</v>
          </cell>
          <cell r="D1878" t="str">
            <v>Lipstick Pink</v>
          </cell>
          <cell r="E1878" t="str">
            <v>Available</v>
          </cell>
          <cell r="F1878" t="str">
            <v>TRIAL - Aglaonema Lipstick Pink - 12</v>
          </cell>
          <cell r="G1878">
            <v>12</v>
          </cell>
          <cell r="H1878" t="str">
            <v>12cm</v>
          </cell>
          <cell r="I1878" t="str">
            <v>BOUTIQUE</v>
          </cell>
          <cell r="J1878">
            <v>46.1</v>
          </cell>
          <cell r="K1878">
            <v>40.1</v>
          </cell>
          <cell r="L1878">
            <v>5.2</v>
          </cell>
          <cell r="M1878">
            <v>5.2</v>
          </cell>
          <cell r="N1878">
            <v>42</v>
          </cell>
          <cell r="O1878">
            <v>42</v>
          </cell>
        </row>
        <row r="1879">
          <cell r="A1879" t="str">
            <v>FP-1079</v>
          </cell>
          <cell r="B1879" t="str">
            <v>BOUTIQUE</v>
          </cell>
          <cell r="C1879" t="str">
            <v>Aglaonema 12</v>
          </cell>
          <cell r="D1879" t="str">
            <v>Lipstick Pink</v>
          </cell>
          <cell r="E1879" t="str">
            <v>Available</v>
          </cell>
          <cell r="F1879" t="str">
            <v>TRIAL - Aglaonema Lipstick Pink - 12</v>
          </cell>
          <cell r="G1879">
            <v>12</v>
          </cell>
          <cell r="H1879" t="str">
            <v>12cm</v>
          </cell>
          <cell r="I1879" t="str">
            <v>BOUTIQUE</v>
          </cell>
          <cell r="J1879">
            <v>6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</row>
        <row r="1880">
          <cell r="A1880" t="str">
            <v>FP-1079</v>
          </cell>
          <cell r="C1880"/>
          <cell r="D1880"/>
          <cell r="E1880"/>
          <cell r="F1880" t="str">
            <v>TRIAL - Aglaonema Lipstick Pink - 12 - Balance</v>
          </cell>
          <cell r="G1880">
            <v>12</v>
          </cell>
          <cell r="H1880" t="str">
            <v>12cm</v>
          </cell>
          <cell r="I1880"/>
          <cell r="J1880">
            <v>40.1</v>
          </cell>
          <cell r="K1880">
            <v>40.1</v>
          </cell>
          <cell r="L1880">
            <v>5.2</v>
          </cell>
          <cell r="M1880">
            <v>5.2</v>
          </cell>
          <cell r="N1880">
            <v>42</v>
          </cell>
          <cell r="O1880">
            <v>42</v>
          </cell>
        </row>
        <row r="1881">
          <cell r="B1881"/>
          <cell r="C1881"/>
          <cell r="D1881"/>
          <cell r="E1881"/>
          <cell r="F1881" t="str">
            <v xml:space="preserve"> </v>
          </cell>
          <cell r="G1881"/>
          <cell r="H1881"/>
          <cell r="I1881"/>
        </row>
        <row r="1882">
          <cell r="A1882" t="str">
            <v>FP-558</v>
          </cell>
          <cell r="B1882" t="str">
            <v>PREMIUM</v>
          </cell>
          <cell r="C1882" t="str">
            <v>Aglaonema 12</v>
          </cell>
          <cell r="D1882" t="str">
            <v>Night Sparkle</v>
          </cell>
          <cell r="E1882" t="str">
            <v>Available</v>
          </cell>
          <cell r="F1882" t="str">
            <v>TRIAL- Aglaonema Night Sparkle - 12</v>
          </cell>
          <cell r="G1882">
            <v>12</v>
          </cell>
          <cell r="H1882" t="str">
            <v>12cm</v>
          </cell>
          <cell r="I1882" t="str">
            <v>PREMIUM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</row>
        <row r="1883">
          <cell r="A1883" t="str">
            <v>FP-558</v>
          </cell>
          <cell r="B1883" t="str">
            <v>PREMIUM</v>
          </cell>
          <cell r="C1883" t="str">
            <v>Aglaonema 12</v>
          </cell>
          <cell r="D1883" t="str">
            <v>Night Sparkle</v>
          </cell>
          <cell r="E1883" t="str">
            <v>Available</v>
          </cell>
          <cell r="F1883" t="str">
            <v>TRIAL- Aglaonema Night Sparkle - 12</v>
          </cell>
          <cell r="G1883">
            <v>12</v>
          </cell>
          <cell r="H1883" t="str">
            <v>12cm</v>
          </cell>
          <cell r="I1883" t="str">
            <v>PREMIUM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</row>
        <row r="1884">
          <cell r="A1884" t="str">
            <v>FP-558</v>
          </cell>
          <cell r="C1884"/>
          <cell r="D1884"/>
          <cell r="E1884"/>
          <cell r="F1884" t="str">
            <v>TRIAL- Aglaonema Night Sparkle - 12 - Balance</v>
          </cell>
          <cell r="G1884">
            <v>12</v>
          </cell>
          <cell r="H1884" t="str">
            <v>12cm</v>
          </cell>
          <cell r="I1884"/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</row>
        <row r="1885">
          <cell r="B1885"/>
          <cell r="C1885"/>
          <cell r="D1885"/>
          <cell r="E1885"/>
          <cell r="F1885"/>
          <cell r="G1885"/>
          <cell r="H1885"/>
          <cell r="I1885"/>
        </row>
        <row r="1886">
          <cell r="A1886" t="str">
            <v>FP-621</v>
          </cell>
          <cell r="B1886" t="str">
            <v>PREMIUM</v>
          </cell>
          <cell r="C1886" t="str">
            <v>Aglaonema 12</v>
          </cell>
          <cell r="D1886" t="str">
            <v>Osaka</v>
          </cell>
          <cell r="E1886" t="str">
            <v>Available</v>
          </cell>
          <cell r="F1886" t="str">
            <v>TRIAL - Aglaonema Osaka - 12</v>
          </cell>
          <cell r="G1886">
            <v>12</v>
          </cell>
          <cell r="H1886" t="str">
            <v>12cm</v>
          </cell>
          <cell r="I1886" t="str">
            <v>PREMIUM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</row>
        <row r="1887">
          <cell r="A1887" t="str">
            <v>FP-621</v>
          </cell>
          <cell r="B1887" t="str">
            <v>PREMIUM</v>
          </cell>
          <cell r="C1887" t="str">
            <v>Aglaonema 12</v>
          </cell>
          <cell r="D1887" t="str">
            <v>Osaka</v>
          </cell>
          <cell r="E1887" t="str">
            <v>Available</v>
          </cell>
          <cell r="F1887" t="str">
            <v>TRIAL - Aglaonema Osaka - 12</v>
          </cell>
          <cell r="G1887">
            <v>12</v>
          </cell>
          <cell r="H1887" t="str">
            <v>12cm</v>
          </cell>
          <cell r="I1887" t="str">
            <v>PREMIUM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</row>
        <row r="1888">
          <cell r="A1888" t="str">
            <v>FP-621</v>
          </cell>
          <cell r="C1888"/>
          <cell r="D1888"/>
          <cell r="E1888"/>
          <cell r="F1888" t="str">
            <v>TRIAL - Aglaonema Osaka - 12 - Balance</v>
          </cell>
          <cell r="G1888">
            <v>12</v>
          </cell>
          <cell r="H1888" t="str">
            <v>12cm</v>
          </cell>
          <cell r="I1888"/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</row>
        <row r="1889">
          <cell r="B1889"/>
          <cell r="C1889"/>
          <cell r="D1889"/>
          <cell r="E1889"/>
          <cell r="F1889"/>
          <cell r="G1889"/>
          <cell r="H1889"/>
          <cell r="I1889"/>
        </row>
        <row r="1890">
          <cell r="A1890" t="str">
            <v>FP-1264</v>
          </cell>
          <cell r="B1890" t="str">
            <v>BOUTIQUE</v>
          </cell>
          <cell r="C1890" t="str">
            <v>Aglaonema 12</v>
          </cell>
          <cell r="D1890" t="str">
            <v>Peacock</v>
          </cell>
          <cell r="E1890" t="str">
            <v>Available</v>
          </cell>
          <cell r="F1890" t="str">
            <v>TRIAL - Aglaonema Peacock - 12</v>
          </cell>
          <cell r="G1890">
            <v>12</v>
          </cell>
          <cell r="H1890" t="str">
            <v>12cm</v>
          </cell>
          <cell r="I1890" t="str">
            <v>BOUTIQUE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</row>
        <row r="1891">
          <cell r="A1891" t="str">
            <v>FP-1264</v>
          </cell>
          <cell r="B1891" t="str">
            <v>BOUTIQUE</v>
          </cell>
          <cell r="C1891" t="str">
            <v>Aglaonema 12</v>
          </cell>
          <cell r="D1891" t="str">
            <v>Peacock</v>
          </cell>
          <cell r="E1891" t="str">
            <v>Available</v>
          </cell>
          <cell r="F1891" t="str">
            <v>TRIAL - Aglaonema Peacock - 12</v>
          </cell>
          <cell r="G1891">
            <v>12</v>
          </cell>
          <cell r="H1891" t="str">
            <v>12cm</v>
          </cell>
          <cell r="I1891" t="str">
            <v>BOUTIQUE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</row>
        <row r="1892">
          <cell r="A1892" t="str">
            <v>FP-1264</v>
          </cell>
          <cell r="C1892"/>
          <cell r="D1892"/>
          <cell r="E1892"/>
          <cell r="F1892" t="str">
            <v>TRIAL - Aglaonema Peacock - 12 - Balance</v>
          </cell>
          <cell r="G1892">
            <v>12</v>
          </cell>
          <cell r="H1892" t="str">
            <v>12cm</v>
          </cell>
          <cell r="I1892"/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</row>
        <row r="1893">
          <cell r="C1893"/>
          <cell r="D1893"/>
          <cell r="E1893"/>
          <cell r="F1893"/>
          <cell r="G1893"/>
          <cell r="H1893"/>
          <cell r="I1893"/>
        </row>
        <row r="1894">
          <cell r="A1894" t="str">
            <v>FP-1263</v>
          </cell>
          <cell r="B1894" t="str">
            <v>PREMIUM</v>
          </cell>
          <cell r="C1894" t="str">
            <v>Aglaonema 12</v>
          </cell>
          <cell r="D1894" t="str">
            <v>Pincut</v>
          </cell>
          <cell r="E1894" t="str">
            <v>Available</v>
          </cell>
          <cell r="F1894" t="str">
            <v>TRIAL - Aglaonema Pincut - 12</v>
          </cell>
          <cell r="G1894">
            <v>12</v>
          </cell>
          <cell r="H1894" t="str">
            <v>12cm</v>
          </cell>
          <cell r="I1894" t="str">
            <v>PREMIUM</v>
          </cell>
          <cell r="J1894">
            <v>6.5</v>
          </cell>
          <cell r="K1894">
            <v>6.5</v>
          </cell>
          <cell r="L1894">
            <v>7.5</v>
          </cell>
          <cell r="M1894">
            <v>7.5</v>
          </cell>
          <cell r="N1894">
            <v>8.5</v>
          </cell>
          <cell r="O1894">
            <v>1.8</v>
          </cell>
        </row>
        <row r="1895">
          <cell r="A1895" t="str">
            <v>FP-1263</v>
          </cell>
          <cell r="B1895" t="str">
            <v>PREMIUM</v>
          </cell>
          <cell r="C1895" t="str">
            <v>Aglaonema 12</v>
          </cell>
          <cell r="D1895" t="str">
            <v>Pincut</v>
          </cell>
          <cell r="E1895" t="str">
            <v>Available</v>
          </cell>
          <cell r="F1895" t="str">
            <v>TRIAL - Aglaonema Pincut - 12</v>
          </cell>
          <cell r="G1895">
            <v>12</v>
          </cell>
          <cell r="H1895" t="str">
            <v>12cm</v>
          </cell>
          <cell r="I1895" t="str">
            <v>PREMIUM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</row>
        <row r="1896">
          <cell r="A1896" t="str">
            <v>FP-1263</v>
          </cell>
          <cell r="C1896"/>
          <cell r="D1896"/>
          <cell r="E1896"/>
          <cell r="F1896" t="str">
            <v>TRIAL - Aglaonema Pincut - 12 - Balance</v>
          </cell>
          <cell r="G1896">
            <v>12</v>
          </cell>
          <cell r="H1896" t="str">
            <v>12cm</v>
          </cell>
          <cell r="I1896"/>
          <cell r="J1896">
            <v>6.5</v>
          </cell>
          <cell r="K1896">
            <v>6.5</v>
          </cell>
          <cell r="L1896">
            <v>7.5</v>
          </cell>
          <cell r="M1896">
            <v>7.5</v>
          </cell>
          <cell r="N1896">
            <v>8.5</v>
          </cell>
          <cell r="O1896">
            <v>1.8</v>
          </cell>
        </row>
        <row r="1897">
          <cell r="B1897"/>
          <cell r="C1897"/>
          <cell r="D1897"/>
          <cell r="E1897"/>
          <cell r="F1897"/>
          <cell r="G1897"/>
          <cell r="H1897"/>
          <cell r="I1897"/>
        </row>
        <row r="1898">
          <cell r="A1898" t="str">
            <v>FP-1078</v>
          </cell>
          <cell r="B1898" t="str">
            <v>PREMIUM</v>
          </cell>
          <cell r="C1898" t="str">
            <v>Aglaonema 12</v>
          </cell>
          <cell r="D1898" t="str">
            <v>Prosperity</v>
          </cell>
          <cell r="E1898" t="str">
            <v>Available</v>
          </cell>
          <cell r="F1898" t="str">
            <v>TRIAL - Aglaonema Prosperity - 12</v>
          </cell>
          <cell r="G1898">
            <v>12</v>
          </cell>
          <cell r="H1898" t="str">
            <v>12cm</v>
          </cell>
          <cell r="I1898" t="str">
            <v>PREMIUM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</row>
        <row r="1899">
          <cell r="A1899" t="str">
            <v>FP-1078</v>
          </cell>
          <cell r="B1899" t="str">
            <v>PREMIUM</v>
          </cell>
          <cell r="C1899" t="str">
            <v>Aglaonema 12</v>
          </cell>
          <cell r="D1899" t="str">
            <v>Prosperity</v>
          </cell>
          <cell r="E1899" t="str">
            <v>Available</v>
          </cell>
          <cell r="F1899" t="str">
            <v>TRIAL - Aglaonema Prosperity - 12</v>
          </cell>
          <cell r="G1899">
            <v>12</v>
          </cell>
          <cell r="H1899" t="str">
            <v>12cm</v>
          </cell>
          <cell r="I1899" t="str">
            <v>PREMIUM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</row>
        <row r="1900">
          <cell r="A1900" t="str">
            <v>FP-1078</v>
          </cell>
          <cell r="C1900"/>
          <cell r="D1900"/>
          <cell r="E1900"/>
          <cell r="F1900" t="str">
            <v>TRIAL - Aglaonema Prosperity - 12 - Balance</v>
          </cell>
          <cell r="G1900">
            <v>12</v>
          </cell>
          <cell r="H1900" t="str">
            <v>12cm</v>
          </cell>
          <cell r="I1900"/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</row>
        <row r="1901">
          <cell r="B1901"/>
          <cell r="C1901"/>
          <cell r="D1901"/>
          <cell r="E1901"/>
          <cell r="F1901"/>
          <cell r="G1901"/>
          <cell r="H1901"/>
          <cell r="I1901"/>
        </row>
        <row r="1902">
          <cell r="A1902" t="str">
            <v>FP-418</v>
          </cell>
          <cell r="B1902" t="str">
            <v>PREMIUM</v>
          </cell>
          <cell r="C1902" t="str">
            <v>Aglaonema 12</v>
          </cell>
          <cell r="D1902" t="str">
            <v>Red Valentine</v>
          </cell>
          <cell r="E1902" t="str">
            <v>Available</v>
          </cell>
          <cell r="F1902" t="str">
            <v>TRIAL- Aglaonema Red Valentine - 12</v>
          </cell>
          <cell r="G1902">
            <v>12</v>
          </cell>
          <cell r="H1902" t="str">
            <v>12cm</v>
          </cell>
          <cell r="I1902" t="str">
            <v>PREMIUM</v>
          </cell>
          <cell r="J1902">
            <v>0</v>
          </cell>
          <cell r="K1902">
            <v>0</v>
          </cell>
          <cell r="L1902">
            <v>4.5</v>
          </cell>
          <cell r="M1902">
            <v>4.5</v>
          </cell>
          <cell r="N1902">
            <v>6</v>
          </cell>
          <cell r="O1902">
            <v>0.60000000000000009</v>
          </cell>
        </row>
        <row r="1903">
          <cell r="A1903" t="str">
            <v>FP-418</v>
          </cell>
          <cell r="B1903" t="str">
            <v>PREMIUM</v>
          </cell>
          <cell r="C1903" t="str">
            <v>Aglaonema 12</v>
          </cell>
          <cell r="D1903" t="str">
            <v>Red Valentine</v>
          </cell>
          <cell r="E1903" t="str">
            <v>Available</v>
          </cell>
          <cell r="F1903" t="str">
            <v>TRIAL- Aglaonema Red Valentine - 12</v>
          </cell>
          <cell r="G1903">
            <v>12</v>
          </cell>
          <cell r="H1903" t="str">
            <v>12cm</v>
          </cell>
          <cell r="I1903" t="str">
            <v>PREMIUM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</row>
        <row r="1904">
          <cell r="A1904" t="str">
            <v>FP-418</v>
          </cell>
          <cell r="C1904"/>
          <cell r="D1904"/>
          <cell r="E1904"/>
          <cell r="F1904" t="str">
            <v>TRIAL- Aglaonema Red Valentine - 12 - Balance</v>
          </cell>
          <cell r="G1904">
            <v>12</v>
          </cell>
          <cell r="H1904" t="str">
            <v>12cm</v>
          </cell>
          <cell r="I1904"/>
          <cell r="J1904">
            <v>0</v>
          </cell>
          <cell r="K1904">
            <v>0</v>
          </cell>
          <cell r="L1904">
            <v>4.5</v>
          </cell>
          <cell r="M1904">
            <v>4.5</v>
          </cell>
          <cell r="N1904">
            <v>6</v>
          </cell>
          <cell r="O1904">
            <v>0.60000000000000009</v>
          </cell>
        </row>
        <row r="1905">
          <cell r="B1905"/>
          <cell r="C1905"/>
          <cell r="D1905"/>
          <cell r="E1905"/>
          <cell r="F1905"/>
          <cell r="G1905"/>
          <cell r="H1905"/>
          <cell r="I1905"/>
        </row>
        <row r="1906">
          <cell r="A1906" t="str">
            <v>FP-2236</v>
          </cell>
          <cell r="B1906" t="str">
            <v>PREMIUM</v>
          </cell>
          <cell r="C1906" t="str">
            <v>Aglaonema 12</v>
          </cell>
          <cell r="D1906" t="str">
            <v>Ruby Rock™ (Siam Violet)</v>
          </cell>
          <cell r="E1906" t="str">
            <v>Available</v>
          </cell>
          <cell r="F1906" t="str">
            <v>TRIAL- Aglaonema Ruby Rock™ (Siam Violet) - 12</v>
          </cell>
          <cell r="G1906">
            <v>12</v>
          </cell>
          <cell r="H1906" t="str">
            <v>12cm</v>
          </cell>
          <cell r="I1906" t="str">
            <v>PREMIUM</v>
          </cell>
          <cell r="J1906">
            <v>18.3</v>
          </cell>
          <cell r="K1906">
            <v>18.3</v>
          </cell>
          <cell r="L1906">
            <v>19</v>
          </cell>
          <cell r="M1906">
            <v>19</v>
          </cell>
          <cell r="N1906">
            <v>18.8</v>
          </cell>
          <cell r="O1906">
            <v>1.9000000000000001</v>
          </cell>
        </row>
        <row r="1907">
          <cell r="A1907" t="str">
            <v>FP-2236</v>
          </cell>
          <cell r="B1907" t="str">
            <v>PREMIUM</v>
          </cell>
          <cell r="C1907" t="str">
            <v>Aglaonema 12</v>
          </cell>
          <cell r="D1907" t="str">
            <v>Ruby Rock™ (Siam Violet)</v>
          </cell>
          <cell r="E1907" t="str">
            <v>Available</v>
          </cell>
          <cell r="F1907" t="str">
            <v>TRIAL- Aglaonema Ruby Rock™ (Siam Violet) - 12</v>
          </cell>
          <cell r="G1907">
            <v>12</v>
          </cell>
          <cell r="H1907" t="str">
            <v>12cm</v>
          </cell>
          <cell r="I1907" t="str">
            <v>PREMIUM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</row>
        <row r="1908">
          <cell r="A1908" t="str">
            <v>FP-2236</v>
          </cell>
          <cell r="C1908"/>
          <cell r="D1908"/>
          <cell r="E1908"/>
          <cell r="F1908" t="str">
            <v>TRIAL- Aglaonema Ruby Rock™ (Siam Violet) - 12 - Balance</v>
          </cell>
          <cell r="G1908">
            <v>12</v>
          </cell>
          <cell r="H1908" t="str">
            <v>12cm</v>
          </cell>
          <cell r="I1908"/>
          <cell r="J1908">
            <v>18.3</v>
          </cell>
          <cell r="K1908">
            <v>18.3</v>
          </cell>
          <cell r="L1908">
            <v>19</v>
          </cell>
          <cell r="M1908">
            <v>19</v>
          </cell>
          <cell r="N1908">
            <v>18.8</v>
          </cell>
          <cell r="O1908">
            <v>1.9000000000000001</v>
          </cell>
        </row>
        <row r="1909">
          <cell r="B1909"/>
          <cell r="C1909"/>
          <cell r="D1909"/>
          <cell r="E1909"/>
          <cell r="F1909"/>
          <cell r="G1909"/>
          <cell r="H1909"/>
          <cell r="I1909"/>
        </row>
        <row r="1910">
          <cell r="A1910" t="str">
            <v>FP-2619</v>
          </cell>
          <cell r="B1910" t="str">
            <v>BOUTIQUE</v>
          </cell>
          <cell r="C1910" t="str">
            <v>Aglonema 12</v>
          </cell>
          <cell r="D1910" t="str">
            <v>DS-04</v>
          </cell>
          <cell r="E1910" t="str">
            <v>Available</v>
          </cell>
          <cell r="F1910" t="str">
            <v>TRIAL- Aglonema DS-04- 12</v>
          </cell>
          <cell r="G1910">
            <v>12</v>
          </cell>
          <cell r="H1910" t="str">
            <v>12cm</v>
          </cell>
          <cell r="I1910" t="str">
            <v>BOUTIQUE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</row>
        <row r="1911">
          <cell r="A1911" t="str">
            <v>FP-2619</v>
          </cell>
          <cell r="B1911" t="str">
            <v>BOUTIQUE</v>
          </cell>
          <cell r="C1911" t="str">
            <v>Aglonema 12</v>
          </cell>
          <cell r="D1911" t="str">
            <v>DS-04</v>
          </cell>
          <cell r="E1911" t="str">
            <v>Available</v>
          </cell>
          <cell r="F1911" t="str">
            <v>TRIAL- Aglonema DS-04- 12</v>
          </cell>
          <cell r="G1911">
            <v>12</v>
          </cell>
          <cell r="H1911" t="str">
            <v>12cm</v>
          </cell>
          <cell r="I1911" t="str">
            <v>BOUTIQUE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</row>
        <row r="1912">
          <cell r="A1912" t="str">
            <v>FP-2619</v>
          </cell>
          <cell r="C1912"/>
          <cell r="D1912"/>
          <cell r="E1912"/>
          <cell r="F1912" t="str">
            <v>TRIAL- Aglonema DS-04- 12 - Balance</v>
          </cell>
          <cell r="G1912">
            <v>12</v>
          </cell>
          <cell r="H1912" t="str">
            <v>12cm</v>
          </cell>
          <cell r="I1912"/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</row>
        <row r="1913">
          <cell r="B1913"/>
          <cell r="C1913"/>
          <cell r="D1913"/>
          <cell r="E1913"/>
          <cell r="F1913"/>
          <cell r="G1913"/>
          <cell r="H1913"/>
          <cell r="I1913"/>
        </row>
        <row r="1914">
          <cell r="A1914" t="str">
            <v>FP-2746</v>
          </cell>
          <cell r="B1914" t="str">
            <v>COLLECTORS</v>
          </cell>
          <cell r="C1914" t="str">
            <v>Alocasia</v>
          </cell>
          <cell r="D1914" t="str">
            <v>Dwarf Amazonica Variegated</v>
          </cell>
          <cell r="E1914" t="str">
            <v>Available</v>
          </cell>
          <cell r="F1914" t="str">
            <v>TRIAL - Alocasia Dwarf Amazonica Variegated - 12</v>
          </cell>
          <cell r="G1914">
            <v>12</v>
          </cell>
          <cell r="H1914" t="str">
            <v>12cm</v>
          </cell>
          <cell r="I1914" t="str">
            <v>COLLECTORS</v>
          </cell>
          <cell r="J1914">
            <v>0</v>
          </cell>
          <cell r="K1914">
            <v>0</v>
          </cell>
          <cell r="L1914">
            <v>0.4</v>
          </cell>
          <cell r="M1914">
            <v>0.4</v>
          </cell>
          <cell r="N1914">
            <v>0.30000000000000004</v>
          </cell>
          <cell r="O1914">
            <v>0.30000000000000004</v>
          </cell>
        </row>
        <row r="1915">
          <cell r="A1915" t="str">
            <v>FP-2746</v>
          </cell>
          <cell r="B1915" t="str">
            <v>COLLECTORS</v>
          </cell>
          <cell r="C1915" t="str">
            <v>Alocasia</v>
          </cell>
          <cell r="D1915" t="str">
            <v>Dwarf Amazonica Variegated</v>
          </cell>
          <cell r="E1915" t="str">
            <v>Available</v>
          </cell>
          <cell r="F1915" t="str">
            <v>TRIAL - Alocasia Dwarf Amazonica Variegated - 12</v>
          </cell>
          <cell r="G1915">
            <v>12</v>
          </cell>
          <cell r="H1915" t="str">
            <v>12cm</v>
          </cell>
          <cell r="I1915" t="str">
            <v>COLLECTORS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</row>
        <row r="1916">
          <cell r="A1916" t="str">
            <v>FP-2746</v>
          </cell>
          <cell r="C1916"/>
          <cell r="D1916"/>
          <cell r="E1916"/>
          <cell r="F1916" t="str">
            <v>TRIAL - Alocasia Dwarf Amazonica Variegated - 12 - Balance</v>
          </cell>
          <cell r="G1916">
            <v>12</v>
          </cell>
          <cell r="H1916" t="str">
            <v>12cm</v>
          </cell>
          <cell r="I1916"/>
          <cell r="J1916">
            <v>0</v>
          </cell>
          <cell r="K1916">
            <v>0</v>
          </cell>
          <cell r="L1916">
            <v>0.4</v>
          </cell>
          <cell r="M1916">
            <v>0.4</v>
          </cell>
          <cell r="N1916">
            <v>0.30000000000000004</v>
          </cell>
          <cell r="O1916">
            <v>0.30000000000000004</v>
          </cell>
        </row>
        <row r="1917">
          <cell r="C1917"/>
          <cell r="D1917"/>
          <cell r="E1917"/>
          <cell r="F1917"/>
          <cell r="G1917"/>
          <cell r="H1917"/>
          <cell r="I1917"/>
        </row>
        <row r="1918">
          <cell r="A1918" t="str">
            <v>FP-1414</v>
          </cell>
          <cell r="B1918" t="str">
            <v>PREMIUM</v>
          </cell>
          <cell r="C1918" t="str">
            <v>Alocasia 12</v>
          </cell>
          <cell r="D1918" t="str">
            <v>Cuprea Green</v>
          </cell>
          <cell r="E1918" t="str">
            <v>Available</v>
          </cell>
          <cell r="F1918" t="str">
            <v>TRIAL - Alocasia Cuprea Green - 12</v>
          </cell>
          <cell r="G1918">
            <v>12</v>
          </cell>
          <cell r="H1918" t="str">
            <v>12cm</v>
          </cell>
          <cell r="I1918" t="str">
            <v>PREMIUM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</row>
        <row r="1919">
          <cell r="A1919" t="str">
            <v>FP-1414</v>
          </cell>
          <cell r="B1919" t="str">
            <v>PREMIUM</v>
          </cell>
          <cell r="C1919" t="str">
            <v>Alocasia 12</v>
          </cell>
          <cell r="D1919" t="str">
            <v>Cuprea Green</v>
          </cell>
          <cell r="E1919" t="str">
            <v>Available</v>
          </cell>
          <cell r="F1919" t="str">
            <v>TRIAL - Alocasia Cuprea Green - 12</v>
          </cell>
          <cell r="G1919">
            <v>12</v>
          </cell>
          <cell r="H1919" t="str">
            <v>12cm</v>
          </cell>
          <cell r="I1919" t="str">
            <v>PREMIUM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</row>
        <row r="1920">
          <cell r="A1920" t="str">
            <v>FP-1414</v>
          </cell>
          <cell r="C1920"/>
          <cell r="D1920"/>
          <cell r="E1920"/>
          <cell r="F1920" t="str">
            <v>TRIAL - Alocasia Cuprea Green - 12 - Balance</v>
          </cell>
          <cell r="G1920">
            <v>12</v>
          </cell>
          <cell r="H1920" t="str">
            <v>12cm</v>
          </cell>
          <cell r="I1920"/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</row>
        <row r="1921">
          <cell r="B1921"/>
          <cell r="C1921"/>
          <cell r="D1921"/>
          <cell r="E1921"/>
          <cell r="F1921"/>
          <cell r="G1921"/>
          <cell r="H1921"/>
          <cell r="I1921"/>
        </row>
        <row r="1922">
          <cell r="A1922" t="str">
            <v>FP-1487</v>
          </cell>
          <cell r="B1922" t="str">
            <v>PREMIUM</v>
          </cell>
          <cell r="C1922" t="str">
            <v>Alocasia 12</v>
          </cell>
          <cell r="D1922" t="str">
            <v>Cuprea Koch</v>
          </cell>
          <cell r="E1922" t="str">
            <v>Available</v>
          </cell>
          <cell r="F1922" t="str">
            <v>TRIAL - Alocasia Cuprea Koch - 12</v>
          </cell>
          <cell r="G1922">
            <v>12</v>
          </cell>
          <cell r="H1922" t="str">
            <v>12cm</v>
          </cell>
          <cell r="I1922" t="str">
            <v>PREMIUM</v>
          </cell>
          <cell r="J1922">
            <v>1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</row>
        <row r="1923">
          <cell r="A1923" t="str">
            <v>FP-1487</v>
          </cell>
          <cell r="B1923" t="str">
            <v>PREMIUM</v>
          </cell>
          <cell r="C1923" t="str">
            <v>Alocasia 12</v>
          </cell>
          <cell r="D1923" t="str">
            <v>Cuprea Koch</v>
          </cell>
          <cell r="E1923" t="str">
            <v>Available</v>
          </cell>
          <cell r="F1923" t="str">
            <v>TRIAL - Alocasia Cuprea Koch - 12</v>
          </cell>
          <cell r="G1923">
            <v>12</v>
          </cell>
          <cell r="H1923" t="str">
            <v>12cm</v>
          </cell>
          <cell r="I1923" t="str">
            <v>PREMIUM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</row>
        <row r="1924">
          <cell r="A1924" t="str">
            <v>FP-1487</v>
          </cell>
          <cell r="C1924"/>
          <cell r="D1924"/>
          <cell r="E1924"/>
          <cell r="F1924" t="str">
            <v>TRIAL - Alocasia Cuprea Koch - 12 - Balance</v>
          </cell>
          <cell r="G1924">
            <v>12</v>
          </cell>
          <cell r="H1924" t="str">
            <v>12cm</v>
          </cell>
          <cell r="I1924"/>
          <cell r="J1924">
            <v>1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</row>
        <row r="1925">
          <cell r="B1925"/>
          <cell r="C1925"/>
          <cell r="D1925"/>
          <cell r="E1925"/>
          <cell r="F1925"/>
          <cell r="G1925"/>
          <cell r="H1925"/>
          <cell r="I1925"/>
        </row>
        <row r="1926">
          <cell r="A1926" t="str">
            <v>FP-1591</v>
          </cell>
          <cell r="B1926" t="str">
            <v>BOUTIQUE</v>
          </cell>
          <cell r="C1926" t="str">
            <v>Alocasia 12</v>
          </cell>
          <cell r="D1926" t="str">
            <v>Green Unicorn</v>
          </cell>
          <cell r="E1926" t="str">
            <v>Available</v>
          </cell>
          <cell r="F1926" t="str">
            <v>TRIAL - Alocasia Green Unicorn - 12</v>
          </cell>
          <cell r="G1926">
            <v>12</v>
          </cell>
          <cell r="H1926" t="str">
            <v>12cm</v>
          </cell>
          <cell r="I1926" t="str">
            <v>BOUTIQUE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</row>
        <row r="1927">
          <cell r="A1927" t="str">
            <v>FP-1591</v>
          </cell>
          <cell r="B1927" t="str">
            <v>BOUTIQUE</v>
          </cell>
          <cell r="C1927" t="str">
            <v>Alocasia 12</v>
          </cell>
          <cell r="D1927" t="str">
            <v>Green Unicorn</v>
          </cell>
          <cell r="E1927" t="str">
            <v>Available</v>
          </cell>
          <cell r="F1927" t="str">
            <v>TRIAL - Alocasia Green Unicorn - 12</v>
          </cell>
          <cell r="G1927">
            <v>12</v>
          </cell>
          <cell r="H1927" t="str">
            <v>12cm</v>
          </cell>
          <cell r="I1927" t="str">
            <v>BOUTIQUE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</row>
        <row r="1928">
          <cell r="A1928" t="str">
            <v>FP-1591</v>
          </cell>
          <cell r="B1928"/>
          <cell r="C1928"/>
          <cell r="D1928"/>
          <cell r="E1928"/>
          <cell r="F1928" t="str">
            <v>TRIAL - Alocasia Green Unicorn - 12 - Balance</v>
          </cell>
          <cell r="G1928">
            <v>12</v>
          </cell>
          <cell r="H1928" t="str">
            <v>12cm</v>
          </cell>
          <cell r="I1928"/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</row>
        <row r="1929">
          <cell r="B1929"/>
          <cell r="C1929"/>
          <cell r="D1929"/>
          <cell r="E1929"/>
          <cell r="F1929"/>
          <cell r="G1929"/>
          <cell r="H1929"/>
          <cell r="I1929"/>
        </row>
        <row r="1930">
          <cell r="A1930" t="str">
            <v>FP-2360</v>
          </cell>
          <cell r="B1930" t="str">
            <v>PREMIUM</v>
          </cell>
          <cell r="C1930" t="str">
            <v>Alocasia 12</v>
          </cell>
          <cell r="D1930" t="str">
            <v>Little Zebrina</v>
          </cell>
          <cell r="E1930" t="str">
            <v>Available</v>
          </cell>
          <cell r="F1930" t="str">
            <v>TRIAL- Alocasia Little Zebrina-12</v>
          </cell>
          <cell r="G1930">
            <v>12</v>
          </cell>
          <cell r="H1930" t="str">
            <v>12cm</v>
          </cell>
          <cell r="I1930" t="str">
            <v>PREMIUM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</row>
        <row r="1931">
          <cell r="A1931" t="str">
            <v>FP-2360</v>
          </cell>
          <cell r="B1931" t="str">
            <v>PREMIUM</v>
          </cell>
          <cell r="C1931" t="str">
            <v>Alocasia 12</v>
          </cell>
          <cell r="D1931" t="str">
            <v>Little Zebrina</v>
          </cell>
          <cell r="E1931" t="str">
            <v>Available</v>
          </cell>
          <cell r="F1931" t="str">
            <v>TRIAL- Alocasia Little Zebrina-12</v>
          </cell>
          <cell r="G1931">
            <v>12</v>
          </cell>
          <cell r="H1931" t="str">
            <v>12cm</v>
          </cell>
          <cell r="I1931" t="str">
            <v>PREMIUM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</row>
        <row r="1932">
          <cell r="A1932" t="str">
            <v>FP-2360</v>
          </cell>
          <cell r="C1932"/>
          <cell r="D1932"/>
          <cell r="E1932"/>
          <cell r="F1932" t="str">
            <v>TRIAL- Alocasia Little Zebrina-12 - Balance</v>
          </cell>
          <cell r="G1932">
            <v>12</v>
          </cell>
          <cell r="H1932" t="str">
            <v>12cm</v>
          </cell>
          <cell r="I1932"/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</row>
        <row r="1933">
          <cell r="B1933"/>
          <cell r="C1933"/>
          <cell r="D1933"/>
          <cell r="E1933"/>
          <cell r="F1933"/>
          <cell r="G1933"/>
          <cell r="H1933"/>
          <cell r="I1933"/>
        </row>
        <row r="1934">
          <cell r="A1934" t="str">
            <v>FP-601</v>
          </cell>
          <cell r="B1934" t="str">
            <v>BOUTIQUE</v>
          </cell>
          <cell r="C1934" t="str">
            <v>Alocasia 12</v>
          </cell>
          <cell r="D1934" t="str">
            <v xml:space="preserve">Lukiwan </v>
          </cell>
          <cell r="E1934" t="str">
            <v>Available</v>
          </cell>
          <cell r="F1934" t="str">
            <v>TRIAL - Alocasia Lukiwan - 12</v>
          </cell>
          <cell r="G1934">
            <v>12</v>
          </cell>
          <cell r="H1934" t="str">
            <v>12cm</v>
          </cell>
          <cell r="I1934" t="str">
            <v>BOUTIQUE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</row>
        <row r="1935">
          <cell r="A1935" t="str">
            <v>FP-601</v>
          </cell>
          <cell r="B1935" t="str">
            <v>BOUTIQUE</v>
          </cell>
          <cell r="C1935" t="str">
            <v>Alocasia 12</v>
          </cell>
          <cell r="D1935" t="str">
            <v xml:space="preserve">Lukiwan </v>
          </cell>
          <cell r="E1935" t="str">
            <v>Available</v>
          </cell>
          <cell r="F1935" t="str">
            <v>TRIAL - Alocasia Lukiwan - 12</v>
          </cell>
          <cell r="G1935">
            <v>12</v>
          </cell>
          <cell r="H1935" t="str">
            <v>12cm</v>
          </cell>
          <cell r="I1935" t="str">
            <v>BOUTIQUE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</row>
        <row r="1936">
          <cell r="A1936" t="str">
            <v>FP-601</v>
          </cell>
          <cell r="B1936"/>
          <cell r="C1936"/>
          <cell r="D1936"/>
          <cell r="E1936"/>
          <cell r="F1936" t="str">
            <v>TRIAL - Alocasia Lukiwan - 12 - Balance</v>
          </cell>
          <cell r="G1936">
            <v>12</v>
          </cell>
          <cell r="H1936" t="str">
            <v>12cm</v>
          </cell>
          <cell r="I1936"/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</row>
        <row r="1937">
          <cell r="B1937"/>
          <cell r="C1937"/>
          <cell r="D1937"/>
          <cell r="E1937" t="str">
            <v xml:space="preserve"> </v>
          </cell>
          <cell r="F1937"/>
          <cell r="G1937"/>
          <cell r="H1937"/>
          <cell r="I1937"/>
        </row>
        <row r="1938">
          <cell r="A1938" t="str">
            <v>FP-041</v>
          </cell>
          <cell r="B1938" t="str">
            <v>BOUTIQUE</v>
          </cell>
          <cell r="C1938" t="str">
            <v>Alocasia 12</v>
          </cell>
          <cell r="D1938" t="str">
            <v>Nebula</v>
          </cell>
          <cell r="E1938" t="str">
            <v>Available</v>
          </cell>
          <cell r="F1938" t="str">
            <v>TRIAL- Alocasia Nebula - 12</v>
          </cell>
          <cell r="G1938">
            <v>12</v>
          </cell>
          <cell r="H1938" t="str">
            <v>12cm</v>
          </cell>
          <cell r="I1938" t="str">
            <v>BOUTIQUE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</row>
        <row r="1939">
          <cell r="A1939" t="str">
            <v>FP-041</v>
          </cell>
          <cell r="B1939" t="str">
            <v>BOUTIQUE</v>
          </cell>
          <cell r="C1939" t="str">
            <v>Alocasia 12</v>
          </cell>
          <cell r="D1939" t="str">
            <v>Nebula</v>
          </cell>
          <cell r="E1939" t="str">
            <v>Available</v>
          </cell>
          <cell r="F1939" t="str">
            <v>TRIAL- Alocasia Nebula - 12</v>
          </cell>
          <cell r="G1939">
            <v>12</v>
          </cell>
          <cell r="H1939" t="str">
            <v>12cm</v>
          </cell>
          <cell r="I1939" t="str">
            <v>BOUTIQUE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</row>
        <row r="1940">
          <cell r="A1940" t="str">
            <v>FP-041</v>
          </cell>
          <cell r="B1940"/>
          <cell r="C1940"/>
          <cell r="D1940"/>
          <cell r="E1940"/>
          <cell r="F1940" t="str">
            <v>TRIAL- Alocasia Nebula - 12 - Balance</v>
          </cell>
          <cell r="G1940">
            <v>12</v>
          </cell>
          <cell r="H1940" t="str">
            <v>12cm</v>
          </cell>
          <cell r="I1940"/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</row>
        <row r="1941">
          <cell r="B1941"/>
          <cell r="C1941"/>
          <cell r="D1941"/>
          <cell r="E1941" t="str">
            <v xml:space="preserve"> </v>
          </cell>
          <cell r="F1941"/>
          <cell r="G1941"/>
          <cell r="H1941"/>
          <cell r="I1941"/>
        </row>
        <row r="1942">
          <cell r="A1942" t="str">
            <v>FP-1488</v>
          </cell>
          <cell r="B1942" t="str">
            <v>PREMIUM</v>
          </cell>
          <cell r="C1942" t="str">
            <v>Alocasia 12</v>
          </cell>
          <cell r="D1942" t="str">
            <v>Reginae L. Lindenex N.E. Br</v>
          </cell>
          <cell r="E1942" t="str">
            <v>Available</v>
          </cell>
          <cell r="F1942" t="str">
            <v>TRIAL - Alocasia Reginae L. Lindenex N.E. Br - 12</v>
          </cell>
          <cell r="G1942">
            <v>12</v>
          </cell>
          <cell r="H1942" t="str">
            <v>12cm</v>
          </cell>
          <cell r="I1942" t="str">
            <v>PREMIUM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</row>
        <row r="1943">
          <cell r="A1943" t="str">
            <v>FP-1488</v>
          </cell>
          <cell r="B1943" t="str">
            <v>PREMIUM</v>
          </cell>
          <cell r="C1943" t="str">
            <v>Alocasia 12</v>
          </cell>
          <cell r="D1943" t="str">
            <v>Reginae L. Lindenex N.E. Br</v>
          </cell>
          <cell r="E1943" t="str">
            <v>Available</v>
          </cell>
          <cell r="F1943" t="str">
            <v>TRIAL - Alocasia Reginae L. Lindenex N.E. Br - 12</v>
          </cell>
          <cell r="G1943">
            <v>12</v>
          </cell>
          <cell r="H1943" t="str">
            <v>12cm</v>
          </cell>
          <cell r="I1943" t="str">
            <v>PREMIUM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</row>
        <row r="1944">
          <cell r="A1944" t="str">
            <v>FP-1488</v>
          </cell>
          <cell r="C1944"/>
          <cell r="D1944"/>
          <cell r="E1944"/>
          <cell r="F1944" t="str">
            <v>TRIAL - Alocasia Reginae L. Lindenex N.E. Br - 12 - Balance</v>
          </cell>
          <cell r="G1944">
            <v>12</v>
          </cell>
          <cell r="H1944" t="str">
            <v>12cm</v>
          </cell>
          <cell r="I1944"/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</row>
        <row r="1945">
          <cell r="C1945"/>
          <cell r="D1945"/>
          <cell r="E1945"/>
          <cell r="F1945"/>
          <cell r="G1945"/>
          <cell r="H1945"/>
          <cell r="I1945"/>
        </row>
        <row r="1946">
          <cell r="A1946" t="str">
            <v>FP-1706</v>
          </cell>
          <cell r="B1946" t="str">
            <v>PREMIUM</v>
          </cell>
          <cell r="C1946" t="str">
            <v>Alpinia 12</v>
          </cell>
          <cell r="D1946" t="str">
            <v>Luteocarpa Red Rubin</v>
          </cell>
          <cell r="E1946" t="str">
            <v>Available</v>
          </cell>
          <cell r="F1946" t="str">
            <v>TRIAL - Luteocarpa Red Rubin - 12</v>
          </cell>
          <cell r="G1946">
            <v>12</v>
          </cell>
          <cell r="H1946" t="str">
            <v>12cm</v>
          </cell>
          <cell r="I1946" t="str">
            <v>PREMIUM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</row>
        <row r="1947">
          <cell r="A1947" t="str">
            <v>FP-1706</v>
          </cell>
          <cell r="B1947" t="str">
            <v>PREMIUM</v>
          </cell>
          <cell r="C1947" t="str">
            <v>Alpinia 12</v>
          </cell>
          <cell r="D1947" t="str">
            <v>Luteocarpa Red Rubin</v>
          </cell>
          <cell r="E1947" t="str">
            <v>Available</v>
          </cell>
          <cell r="F1947" t="str">
            <v>TRIAL - Luteocarpa Red Rubin - 12</v>
          </cell>
          <cell r="G1947">
            <v>12</v>
          </cell>
          <cell r="H1947" t="str">
            <v>12cm</v>
          </cell>
          <cell r="I1947" t="str">
            <v>PREMIUM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</row>
        <row r="1948">
          <cell r="A1948" t="str">
            <v>FP-1706</v>
          </cell>
          <cell r="C1948"/>
          <cell r="D1948"/>
          <cell r="E1948"/>
          <cell r="F1948" t="str">
            <v>TRIAL - Luteocarpa Red Rubin - 12 - Balance</v>
          </cell>
          <cell r="G1948">
            <v>12</v>
          </cell>
          <cell r="H1948" t="str">
            <v>12cm</v>
          </cell>
          <cell r="I1948"/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</row>
        <row r="1949">
          <cell r="B1949"/>
          <cell r="C1949"/>
          <cell r="D1949"/>
          <cell r="E1949"/>
          <cell r="F1949"/>
          <cell r="G1949"/>
          <cell r="H1949"/>
          <cell r="I1949"/>
        </row>
        <row r="1950">
          <cell r="A1950" t="str">
            <v>FP-2649</v>
          </cell>
          <cell r="B1950" t="str">
            <v>CLIMB-ITT™ BOUTIQUE</v>
          </cell>
          <cell r="C1950" t="str">
            <v>Amydrium 12</v>
          </cell>
          <cell r="D1950" t="str">
            <v>Medium Silver on Climb-itt Pole</v>
          </cell>
          <cell r="E1950" t="str">
            <v>Available</v>
          </cell>
          <cell r="F1950" t="str">
            <v>Trial- Amydrium Medium Silver on Climb-itt™ Pole- 12</v>
          </cell>
          <cell r="G1950">
            <v>12</v>
          </cell>
          <cell r="H1950" t="str">
            <v>12cm</v>
          </cell>
          <cell r="I1950" t="str">
            <v>CLIMB-ITT™ BOUTIQUE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</row>
        <row r="1951">
          <cell r="A1951" t="str">
            <v>FP-2649</v>
          </cell>
          <cell r="B1951" t="str">
            <v>CLIMB-ITT™ BOUTIQUE</v>
          </cell>
          <cell r="C1951" t="str">
            <v>Amydrium 12</v>
          </cell>
          <cell r="D1951" t="str">
            <v>Medium Silver on Climb-itt Pole</v>
          </cell>
          <cell r="E1951" t="str">
            <v>Available</v>
          </cell>
          <cell r="F1951" t="str">
            <v>Trial- Amydrium Medium Silver on Climb-itt™ Pole- 12</v>
          </cell>
          <cell r="G1951">
            <v>12</v>
          </cell>
          <cell r="H1951" t="str">
            <v>12cm</v>
          </cell>
          <cell r="I1951" t="str">
            <v>CLIMB-ITT™ BOUTIQUE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</row>
        <row r="1952">
          <cell r="A1952" t="str">
            <v>FP-2649</v>
          </cell>
          <cell r="B1952"/>
          <cell r="C1952"/>
          <cell r="D1952"/>
          <cell r="E1952"/>
          <cell r="F1952" t="str">
            <v>Trial- Amydrium Medium Silver on Climb-itt™ Pole- 12 - Balance</v>
          </cell>
          <cell r="G1952">
            <v>12</v>
          </cell>
          <cell r="H1952" t="str">
            <v>12cm</v>
          </cell>
          <cell r="I1952"/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</row>
        <row r="1953">
          <cell r="C1953"/>
          <cell r="D1953"/>
          <cell r="E1953"/>
          <cell r="F1953"/>
          <cell r="G1953"/>
          <cell r="H1953"/>
          <cell r="I1953"/>
        </row>
        <row r="1954">
          <cell r="A1954" t="str">
            <v>FP-2247</v>
          </cell>
          <cell r="B1954" t="str">
            <v>COLLECTORS</v>
          </cell>
          <cell r="C1954" t="str">
            <v>Anthurium 12</v>
          </cell>
          <cell r="D1954" t="str">
            <v>Clarinervium hybrid sulanjana</v>
          </cell>
          <cell r="E1954" t="str">
            <v>Available</v>
          </cell>
          <cell r="F1954" t="str">
            <v>TRIAL - Anthurium Clarinervium hybrid sulanjana - 12</v>
          </cell>
          <cell r="G1954">
            <v>12</v>
          </cell>
          <cell r="H1954" t="str">
            <v>12cm</v>
          </cell>
          <cell r="I1954" t="str">
            <v>COLLECTORS</v>
          </cell>
          <cell r="J1954">
            <v>-0.8</v>
          </cell>
          <cell r="K1954">
            <v>-0.8</v>
          </cell>
          <cell r="L1954">
            <v>1</v>
          </cell>
          <cell r="M1954">
            <v>1</v>
          </cell>
          <cell r="N1954">
            <v>0</v>
          </cell>
          <cell r="O1954">
            <v>0</v>
          </cell>
        </row>
        <row r="1955">
          <cell r="A1955" t="str">
            <v>FP-2247</v>
          </cell>
          <cell r="B1955" t="str">
            <v>COLLECTORS</v>
          </cell>
          <cell r="C1955" t="str">
            <v>Anthurium 12</v>
          </cell>
          <cell r="D1955" t="str">
            <v>Clarinervium hybrid sulanjana</v>
          </cell>
          <cell r="E1955" t="str">
            <v>Available</v>
          </cell>
          <cell r="F1955" t="str">
            <v>TRIAL - Anthurium Clarinervium hybrid sulanjana - 12</v>
          </cell>
          <cell r="G1955">
            <v>12</v>
          </cell>
          <cell r="H1955" t="str">
            <v>12cm</v>
          </cell>
          <cell r="I1955" t="str">
            <v>COLLECTORS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</row>
        <row r="1956">
          <cell r="A1956" t="str">
            <v>FP-2247</v>
          </cell>
          <cell r="C1956"/>
          <cell r="D1956"/>
          <cell r="E1956"/>
          <cell r="F1956" t="str">
            <v>TRIAL - Anthurium Clarinervium hybrid sulanjana - 12 - Balance</v>
          </cell>
          <cell r="G1956">
            <v>12</v>
          </cell>
          <cell r="H1956" t="str">
            <v>12cm</v>
          </cell>
          <cell r="I1956"/>
          <cell r="J1956">
            <v>-0.8</v>
          </cell>
          <cell r="K1956">
            <v>-0.8</v>
          </cell>
          <cell r="L1956">
            <v>1</v>
          </cell>
          <cell r="M1956">
            <v>1</v>
          </cell>
          <cell r="N1956">
            <v>0</v>
          </cell>
          <cell r="O1956">
            <v>0</v>
          </cell>
        </row>
        <row r="1957">
          <cell r="C1957"/>
          <cell r="D1957"/>
          <cell r="E1957"/>
          <cell r="F1957"/>
          <cell r="G1957"/>
          <cell r="H1957"/>
          <cell r="I1957"/>
        </row>
        <row r="1958">
          <cell r="A1958" t="str">
            <v>FP-1191</v>
          </cell>
          <cell r="B1958" t="str">
            <v>BOUTIQUE</v>
          </cell>
          <cell r="C1958" t="str">
            <v>Anthurium 12</v>
          </cell>
          <cell r="D1958" t="str">
            <v>Doryaki Silver</v>
          </cell>
          <cell r="E1958" t="str">
            <v>Available</v>
          </cell>
          <cell r="F1958" t="str">
            <v>TRIAL - Anthurium Doryaki Silver - 12</v>
          </cell>
          <cell r="G1958">
            <v>12</v>
          </cell>
          <cell r="H1958" t="str">
            <v>12cm</v>
          </cell>
          <cell r="I1958" t="str">
            <v>BOUTIQUE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</row>
        <row r="1959">
          <cell r="A1959" t="str">
            <v>FP-1191</v>
          </cell>
          <cell r="B1959" t="str">
            <v>BOUTIQUE</v>
          </cell>
          <cell r="C1959" t="str">
            <v>Anthurium 12</v>
          </cell>
          <cell r="D1959" t="str">
            <v>Doryaki Silver</v>
          </cell>
          <cell r="E1959" t="str">
            <v>Available</v>
          </cell>
          <cell r="F1959" t="str">
            <v>TRIAL - Anthurium Doryaki Silver - 12</v>
          </cell>
          <cell r="G1959">
            <v>12</v>
          </cell>
          <cell r="H1959" t="str">
            <v>12cm</v>
          </cell>
          <cell r="I1959" t="str">
            <v>BOUTIQUE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</row>
        <row r="1960">
          <cell r="A1960" t="str">
            <v>FP-1191</v>
          </cell>
          <cell r="B1960"/>
          <cell r="C1960"/>
          <cell r="D1960"/>
          <cell r="E1960"/>
          <cell r="F1960" t="str">
            <v>TRIAL - Anthurium Doryaki Silver - 12 - Balance</v>
          </cell>
          <cell r="G1960">
            <v>12</v>
          </cell>
          <cell r="H1960" t="str">
            <v>12cm</v>
          </cell>
          <cell r="I1960"/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</row>
        <row r="1961">
          <cell r="B1961"/>
          <cell r="C1961"/>
          <cell r="D1961"/>
          <cell r="E1961"/>
          <cell r="F1961"/>
          <cell r="G1961"/>
          <cell r="H1961"/>
          <cell r="I1961"/>
        </row>
        <row r="1962">
          <cell r="A1962" t="str">
            <v>FP-1360</v>
          </cell>
          <cell r="B1962" t="str">
            <v>BOUTIQUE</v>
          </cell>
          <cell r="C1962" t="str">
            <v>Anthurium 12</v>
          </cell>
          <cell r="D1962" t="str">
            <v>Forgettii No. 1</v>
          </cell>
          <cell r="E1962" t="str">
            <v>Available</v>
          </cell>
          <cell r="F1962" t="str">
            <v>TRIAL - Anthurium Forgettii No. 1 - 12</v>
          </cell>
          <cell r="G1962">
            <v>12</v>
          </cell>
          <cell r="H1962" t="str">
            <v>12cm</v>
          </cell>
          <cell r="I1962" t="str">
            <v>BOUTIQUE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</row>
        <row r="1963">
          <cell r="A1963" t="str">
            <v>FP-1360</v>
          </cell>
          <cell r="B1963" t="str">
            <v>BOUTIQUE</v>
          </cell>
          <cell r="C1963" t="str">
            <v>Anthurium 12</v>
          </cell>
          <cell r="D1963" t="str">
            <v>Forgettii No. 1</v>
          </cell>
          <cell r="E1963" t="str">
            <v>Available</v>
          </cell>
          <cell r="F1963" t="str">
            <v>TRIAL - Anthurium Forgettii No. 1 - 12</v>
          </cell>
          <cell r="G1963">
            <v>12</v>
          </cell>
          <cell r="H1963" t="str">
            <v>12cm</v>
          </cell>
          <cell r="I1963" t="str">
            <v>BOUTIQUE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</row>
        <row r="1964">
          <cell r="A1964" t="str">
            <v>FP-1360</v>
          </cell>
          <cell r="B1964"/>
          <cell r="C1964"/>
          <cell r="D1964"/>
          <cell r="E1964"/>
          <cell r="F1964" t="str">
            <v>TRIAL - Anthurium Forgettii No. 1 - 12 - Balance</v>
          </cell>
          <cell r="G1964">
            <v>12</v>
          </cell>
          <cell r="H1964" t="str">
            <v>12cm</v>
          </cell>
          <cell r="I1964"/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</row>
        <row r="1965">
          <cell r="B1965"/>
          <cell r="C1965"/>
          <cell r="D1965"/>
          <cell r="E1965"/>
          <cell r="F1965"/>
          <cell r="G1965"/>
          <cell r="H1965"/>
          <cell r="I1965"/>
        </row>
        <row r="1966">
          <cell r="A1966" t="str">
            <v>FP-1417</v>
          </cell>
          <cell r="B1966" t="str">
            <v>BOUTIQUE</v>
          </cell>
          <cell r="C1966" t="str">
            <v>Anthurium 12</v>
          </cell>
          <cell r="D1966" t="str">
            <v>Forgettii No. 2</v>
          </cell>
          <cell r="E1966" t="str">
            <v>Available</v>
          </cell>
          <cell r="F1966" t="str">
            <v>TRIAL - Anthurium Forgettii No. 2 - 12</v>
          </cell>
          <cell r="G1966">
            <v>12</v>
          </cell>
          <cell r="H1966" t="str">
            <v>12cm</v>
          </cell>
          <cell r="I1966" t="str">
            <v>BOUTIQUE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</row>
        <row r="1967">
          <cell r="A1967" t="str">
            <v>FP-1417</v>
          </cell>
          <cell r="B1967" t="str">
            <v>BOUTIQUE</v>
          </cell>
          <cell r="C1967" t="str">
            <v>Anthurium 12</v>
          </cell>
          <cell r="D1967" t="str">
            <v>Forgettii No. 2</v>
          </cell>
          <cell r="E1967" t="str">
            <v>Available</v>
          </cell>
          <cell r="F1967" t="str">
            <v>TRIAL - Anthurium Forgettii No. 2 - 12</v>
          </cell>
          <cell r="G1967">
            <v>12</v>
          </cell>
          <cell r="H1967" t="str">
            <v>12cm</v>
          </cell>
          <cell r="I1967" t="str">
            <v>BOUTIQUE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</row>
        <row r="1968">
          <cell r="A1968" t="str">
            <v>FP-1417</v>
          </cell>
          <cell r="B1968"/>
          <cell r="C1968"/>
          <cell r="D1968"/>
          <cell r="E1968"/>
          <cell r="F1968" t="str">
            <v>TRIAL - Anthurium Forgettii No. 2 - 12 - Balance</v>
          </cell>
          <cell r="G1968">
            <v>12</v>
          </cell>
          <cell r="H1968" t="str">
            <v>12cm</v>
          </cell>
          <cell r="I1968"/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</row>
        <row r="1969">
          <cell r="B1969"/>
          <cell r="C1969"/>
          <cell r="D1969"/>
          <cell r="E1969"/>
          <cell r="F1969"/>
          <cell r="G1969"/>
          <cell r="H1969"/>
          <cell r="I1969"/>
        </row>
        <row r="1970">
          <cell r="A1970" t="str">
            <v>FP-2172</v>
          </cell>
          <cell r="B1970" t="str">
            <v>COLLECTORS</v>
          </cell>
          <cell r="C1970" t="str">
            <v>Anthurium 12</v>
          </cell>
          <cell r="D1970" t="str">
            <v>Hookeri Aurea Variegated</v>
          </cell>
          <cell r="E1970" t="str">
            <v>Available</v>
          </cell>
          <cell r="F1970" t="str">
            <v>TRIAL - Anthurium Hookeri Aurea Variegated - 12</v>
          </cell>
          <cell r="G1970">
            <v>12</v>
          </cell>
          <cell r="H1970" t="str">
            <v>12cm</v>
          </cell>
          <cell r="I1970" t="str">
            <v>COLLECTORS</v>
          </cell>
          <cell r="J1970">
            <v>3</v>
          </cell>
          <cell r="K1970">
            <v>3</v>
          </cell>
          <cell r="L1970">
            <v>0</v>
          </cell>
          <cell r="M1970">
            <v>0</v>
          </cell>
          <cell r="N1970">
            <v>1.5</v>
          </cell>
          <cell r="O1970">
            <v>-0.1</v>
          </cell>
        </row>
        <row r="1971">
          <cell r="A1971" t="str">
            <v>FP-2172</v>
          </cell>
          <cell r="B1971" t="str">
            <v>COLLECTORS</v>
          </cell>
          <cell r="C1971" t="str">
            <v>Anthurium 12</v>
          </cell>
          <cell r="D1971" t="str">
            <v>Hookeri Aurea Variegated</v>
          </cell>
          <cell r="E1971" t="str">
            <v>Available</v>
          </cell>
          <cell r="F1971" t="str">
            <v>TRIAL - Anthurium Hookeri Aurea Variegated - 12</v>
          </cell>
          <cell r="G1971">
            <v>12</v>
          </cell>
          <cell r="H1971" t="str">
            <v>12cm</v>
          </cell>
          <cell r="I1971" t="str">
            <v>COLLECTORS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2</v>
          </cell>
          <cell r="O1971">
            <v>0</v>
          </cell>
        </row>
        <row r="1972">
          <cell r="A1972" t="str">
            <v>FP-2172</v>
          </cell>
          <cell r="C1972"/>
          <cell r="D1972"/>
          <cell r="E1972"/>
          <cell r="F1972" t="str">
            <v>TRIAL - Anthurium Hookeri Aurea Variegated - 12 - Balance</v>
          </cell>
          <cell r="G1972">
            <v>12</v>
          </cell>
          <cell r="H1972" t="str">
            <v>12cm</v>
          </cell>
          <cell r="I1972"/>
          <cell r="J1972">
            <v>3</v>
          </cell>
          <cell r="K1972">
            <v>3</v>
          </cell>
          <cell r="L1972">
            <v>0</v>
          </cell>
          <cell r="M1972">
            <v>0</v>
          </cell>
          <cell r="N1972">
            <v>-0.5</v>
          </cell>
          <cell r="O1972">
            <v>-0.1</v>
          </cell>
        </row>
        <row r="1973">
          <cell r="B1973"/>
          <cell r="C1973"/>
          <cell r="D1973"/>
          <cell r="E1973"/>
          <cell r="F1973"/>
          <cell r="G1973"/>
          <cell r="H1973"/>
          <cell r="I1973"/>
        </row>
        <row r="1974">
          <cell r="A1974" t="str">
            <v>FP-1192</v>
          </cell>
          <cell r="B1974" t="str">
            <v>BOUTIQUE</v>
          </cell>
          <cell r="C1974" t="str">
            <v>Anthurium 12</v>
          </cell>
          <cell r="D1974" t="str">
            <v>Magnificum</v>
          </cell>
          <cell r="E1974" t="str">
            <v>Available</v>
          </cell>
          <cell r="F1974" t="str">
            <v>TRIAL - Anthurium Magnificum - 12</v>
          </cell>
          <cell r="G1974">
            <v>12</v>
          </cell>
          <cell r="H1974" t="str">
            <v>12cm</v>
          </cell>
          <cell r="I1974" t="str">
            <v>BOUTIQUE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</row>
        <row r="1975">
          <cell r="A1975" t="str">
            <v>FP-1192</v>
          </cell>
          <cell r="B1975" t="str">
            <v>BOUTIQUE</v>
          </cell>
          <cell r="C1975" t="str">
            <v>Anthurium 12</v>
          </cell>
          <cell r="D1975" t="str">
            <v>Magnificum</v>
          </cell>
          <cell r="E1975" t="str">
            <v>Available</v>
          </cell>
          <cell r="F1975" t="str">
            <v>TRIAL - Anthurium Magnificum - 12</v>
          </cell>
          <cell r="G1975">
            <v>12</v>
          </cell>
          <cell r="H1975" t="str">
            <v>12cm</v>
          </cell>
          <cell r="I1975" t="str">
            <v>BOUTIQUE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</row>
        <row r="1976">
          <cell r="A1976" t="str">
            <v>FP-1192</v>
          </cell>
          <cell r="B1976"/>
          <cell r="C1976"/>
          <cell r="D1976"/>
          <cell r="E1976"/>
          <cell r="F1976" t="str">
            <v>TRIAL - Anthurium Magnificum - 12 - Balance</v>
          </cell>
          <cell r="G1976">
            <v>12</v>
          </cell>
          <cell r="H1976" t="str">
            <v>12cm</v>
          </cell>
          <cell r="I1976"/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</row>
        <row r="1977">
          <cell r="C1977"/>
          <cell r="D1977"/>
          <cell r="E1977"/>
          <cell r="F1977"/>
          <cell r="G1977"/>
          <cell r="H1977"/>
          <cell r="I1977"/>
        </row>
        <row r="1978">
          <cell r="A1978" t="str">
            <v>FP-1685</v>
          </cell>
          <cell r="B1978" t="str">
            <v>COLLECTORS</v>
          </cell>
          <cell r="C1978" t="str">
            <v>Anthurium 12</v>
          </cell>
          <cell r="D1978" t="str">
            <v>Veitchii</v>
          </cell>
          <cell r="E1978" t="str">
            <v>Available</v>
          </cell>
          <cell r="F1978" t="str">
            <v>TRIAL - Anthurium Veitchii - 12</v>
          </cell>
          <cell r="G1978">
            <v>12</v>
          </cell>
          <cell r="H1978" t="str">
            <v>12cm</v>
          </cell>
          <cell r="I1978" t="str">
            <v>COLLECTORS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</row>
        <row r="1979">
          <cell r="A1979" t="str">
            <v>FP-1685</v>
          </cell>
          <cell r="B1979" t="str">
            <v>COLLECTORS</v>
          </cell>
          <cell r="C1979" t="str">
            <v>Anthurium 12</v>
          </cell>
          <cell r="D1979" t="str">
            <v>Veitchii</v>
          </cell>
          <cell r="E1979" t="str">
            <v>Available</v>
          </cell>
          <cell r="F1979" t="str">
            <v>TRIAL - Anthurium Veitchii - 12</v>
          </cell>
          <cell r="G1979">
            <v>12</v>
          </cell>
          <cell r="H1979" t="str">
            <v>12cm</v>
          </cell>
          <cell r="I1979" t="str">
            <v>COLLECTORS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</row>
        <row r="1980">
          <cell r="A1980" t="str">
            <v>FP-1685</v>
          </cell>
          <cell r="B1980"/>
          <cell r="C1980"/>
          <cell r="D1980"/>
          <cell r="E1980"/>
          <cell r="F1980" t="str">
            <v>TRIAL - Anthurium Veitchii - 12 - Balance</v>
          </cell>
          <cell r="G1980">
            <v>12</v>
          </cell>
          <cell r="H1980" t="str">
            <v>12cm</v>
          </cell>
          <cell r="I1980"/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</row>
        <row r="1981">
          <cell r="B1981"/>
          <cell r="C1981"/>
          <cell r="D1981"/>
          <cell r="E1981"/>
          <cell r="F1981"/>
          <cell r="G1981"/>
          <cell r="H1981"/>
          <cell r="I1981"/>
        </row>
        <row r="1982">
          <cell r="A1982" t="str">
            <v>FP-1604</v>
          </cell>
          <cell r="B1982" t="str">
            <v>BOUTIQUE</v>
          </cell>
          <cell r="C1982" t="str">
            <v>Anthurium 12</v>
          </cell>
          <cell r="D1982" t="str">
            <v>Villenaorum</v>
          </cell>
          <cell r="E1982" t="str">
            <v>Available</v>
          </cell>
          <cell r="F1982" t="str">
            <v>TRIAL - Anthurium Villenaorum - 12</v>
          </cell>
          <cell r="G1982">
            <v>12</v>
          </cell>
          <cell r="H1982" t="str">
            <v>12cm</v>
          </cell>
          <cell r="I1982" t="str">
            <v>BOUTIQUE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</row>
        <row r="1983">
          <cell r="A1983" t="str">
            <v>FP-1604</v>
          </cell>
          <cell r="B1983" t="str">
            <v>BOUTIQUE</v>
          </cell>
          <cell r="C1983" t="str">
            <v>Anthurium 12</v>
          </cell>
          <cell r="D1983" t="str">
            <v>Villenaorum</v>
          </cell>
          <cell r="E1983" t="str">
            <v>Available</v>
          </cell>
          <cell r="F1983" t="str">
            <v>TRIAL - Anthurium Villenaorum - 12</v>
          </cell>
          <cell r="G1983">
            <v>12</v>
          </cell>
          <cell r="H1983" t="str">
            <v>12cm</v>
          </cell>
          <cell r="I1983" t="str">
            <v>BOUTIQUE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</row>
        <row r="1984">
          <cell r="A1984" t="str">
            <v>FP-1604</v>
          </cell>
          <cell r="C1984"/>
          <cell r="D1984"/>
          <cell r="E1984"/>
          <cell r="F1984" t="str">
            <v>TRIAL - Anthurium Villenaorum - 12 - Balance</v>
          </cell>
          <cell r="G1984">
            <v>12</v>
          </cell>
          <cell r="H1984" t="str">
            <v>12cm</v>
          </cell>
          <cell r="I1984"/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</row>
        <row r="1985">
          <cell r="A1985"/>
          <cell r="B1985"/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</row>
        <row r="1986">
          <cell r="A1986" t="str">
            <v>FP-2032</v>
          </cell>
          <cell r="B1986" t="str">
            <v>PREMIUM</v>
          </cell>
          <cell r="C1986" t="str">
            <v>Anthurium 12</v>
          </cell>
          <cell r="D1986" t="str">
            <v>Waroqueanum</v>
          </cell>
          <cell r="E1986" t="str">
            <v>Available</v>
          </cell>
          <cell r="F1986" t="str">
            <v>TRIAL - Anthurium Waroqueanum - 12</v>
          </cell>
          <cell r="G1986">
            <v>12</v>
          </cell>
          <cell r="H1986" t="str">
            <v>12cm</v>
          </cell>
          <cell r="I1986" t="str">
            <v>PREMIUM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</row>
        <row r="1987">
          <cell r="A1987" t="str">
            <v>FP-2032</v>
          </cell>
          <cell r="B1987" t="str">
            <v>PREMIUM</v>
          </cell>
          <cell r="C1987" t="str">
            <v>Anthurium 12</v>
          </cell>
          <cell r="D1987" t="str">
            <v>Waroqueanum</v>
          </cell>
          <cell r="E1987" t="str">
            <v>Available</v>
          </cell>
          <cell r="F1987" t="str">
            <v>TRIAL - Anthurium Waroqueanum - 12</v>
          </cell>
          <cell r="G1987">
            <v>12</v>
          </cell>
          <cell r="H1987" t="str">
            <v>12cm</v>
          </cell>
          <cell r="I1987" t="str">
            <v>PREMIUM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</row>
        <row r="1988">
          <cell r="A1988" t="str">
            <v>FP-2032</v>
          </cell>
          <cell r="C1988"/>
          <cell r="D1988"/>
          <cell r="E1988"/>
          <cell r="F1988" t="str">
            <v>TRIAL - Anthurium Waroqueanum - 12 - Balance</v>
          </cell>
          <cell r="G1988">
            <v>12</v>
          </cell>
          <cell r="H1988" t="str">
            <v>12cm</v>
          </cell>
          <cell r="I1988"/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</row>
        <row r="1989">
          <cell r="A1989"/>
          <cell r="B1989"/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</row>
        <row r="1990">
          <cell r="A1990" t="str">
            <v>FP-995</v>
          </cell>
          <cell r="B1990" t="str">
            <v>COLLECTORS</v>
          </cell>
          <cell r="C1990" t="str">
            <v xml:space="preserve">Anthurium 12 </v>
          </cell>
          <cell r="D1990" t="str">
            <v>Follow Your Heart™ (clarinervium)</v>
          </cell>
          <cell r="E1990" t="str">
            <v>Available</v>
          </cell>
          <cell r="F1990" t="str">
            <v>TRIAL - Anthurium Follow Your Heart™ (clarinervium)- 12</v>
          </cell>
          <cell r="G1990">
            <v>12</v>
          </cell>
          <cell r="H1990" t="str">
            <v>12cm</v>
          </cell>
          <cell r="I1990" t="str">
            <v>COLLECTORS</v>
          </cell>
          <cell r="J1990">
            <v>41.2</v>
          </cell>
          <cell r="K1990">
            <v>38.200000000000003</v>
          </cell>
          <cell r="L1990">
            <v>2.1</v>
          </cell>
          <cell r="M1990">
            <v>2.1</v>
          </cell>
          <cell r="N1990">
            <v>21</v>
          </cell>
          <cell r="O1990">
            <v>20.400000000000002</v>
          </cell>
        </row>
        <row r="1991">
          <cell r="A1991" t="str">
            <v>FP-995</v>
          </cell>
          <cell r="B1991" t="str">
            <v>COLLECTORS</v>
          </cell>
          <cell r="C1991" t="str">
            <v xml:space="preserve">Anthurium 12 </v>
          </cell>
          <cell r="D1991" t="str">
            <v>Follow Your Heart™ (clarinervium)</v>
          </cell>
          <cell r="E1991" t="str">
            <v>Available</v>
          </cell>
          <cell r="F1991" t="str">
            <v>TRIAL - Anthurium Follow Your Heart™ (clarinervium)- 12</v>
          </cell>
          <cell r="G1991">
            <v>12</v>
          </cell>
          <cell r="H1991" t="str">
            <v>12cm</v>
          </cell>
          <cell r="I1991" t="str">
            <v>COLLECTORS</v>
          </cell>
          <cell r="J1991">
            <v>3</v>
          </cell>
          <cell r="K1991">
            <v>0</v>
          </cell>
          <cell r="L1991">
            <v>0</v>
          </cell>
          <cell r="M1991">
            <v>0</v>
          </cell>
          <cell r="N1991">
            <v>6</v>
          </cell>
          <cell r="O1991">
            <v>0</v>
          </cell>
        </row>
        <row r="1992">
          <cell r="A1992" t="str">
            <v>FP-995</v>
          </cell>
          <cell r="C1992"/>
          <cell r="D1992"/>
          <cell r="E1992"/>
          <cell r="F1992" t="str">
            <v>TRIAL - Anthurium Follow Your Heart™ (clarinervium)- 12 - Balance</v>
          </cell>
          <cell r="G1992">
            <v>12</v>
          </cell>
          <cell r="H1992" t="str">
            <v>12cm</v>
          </cell>
          <cell r="I1992"/>
          <cell r="J1992">
            <v>38.200000000000003</v>
          </cell>
          <cell r="K1992">
            <v>38.200000000000003</v>
          </cell>
          <cell r="L1992">
            <v>2.1</v>
          </cell>
          <cell r="M1992">
            <v>2.1</v>
          </cell>
          <cell r="N1992">
            <v>15</v>
          </cell>
          <cell r="O1992">
            <v>20.400000000000002</v>
          </cell>
        </row>
        <row r="1993">
          <cell r="B1993"/>
          <cell r="C1993"/>
          <cell r="D1993"/>
          <cell r="E1993"/>
          <cell r="F1993"/>
          <cell r="G1993"/>
          <cell r="H1993"/>
          <cell r="I1993"/>
        </row>
        <row r="1994">
          <cell r="A1994" t="str">
            <v>FP-955</v>
          </cell>
          <cell r="B1994" t="str">
            <v>BOUTIQUE</v>
          </cell>
          <cell r="C1994" t="str">
            <v xml:space="preserve">Anthurium 12 </v>
          </cell>
          <cell r="D1994" t="str">
            <v>Forgetii</v>
          </cell>
          <cell r="E1994" t="str">
            <v>Available</v>
          </cell>
          <cell r="F1994" t="str">
            <v>TRIAL - Anthurium Forgetii - 12</v>
          </cell>
          <cell r="G1994">
            <v>12</v>
          </cell>
          <cell r="H1994" t="str">
            <v>12cm</v>
          </cell>
          <cell r="I1994" t="str">
            <v>BOUTIQUE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</row>
        <row r="1995">
          <cell r="A1995" t="str">
            <v>FP-955</v>
          </cell>
          <cell r="B1995" t="str">
            <v>BOUTIQUE</v>
          </cell>
          <cell r="C1995" t="str">
            <v xml:space="preserve">Anthurium 12 </v>
          </cell>
          <cell r="D1995" t="str">
            <v>Forgetii</v>
          </cell>
          <cell r="E1995" t="str">
            <v>Available</v>
          </cell>
          <cell r="F1995" t="str">
            <v>TRIAL - Anthurium Forgetii - 12</v>
          </cell>
          <cell r="G1995">
            <v>12</v>
          </cell>
          <cell r="H1995" t="str">
            <v>12cm</v>
          </cell>
          <cell r="I1995" t="str">
            <v>BOUTIQUE</v>
          </cell>
          <cell r="J1995">
            <v>0</v>
          </cell>
          <cell r="K1995">
            <v>6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</row>
        <row r="1996">
          <cell r="A1996" t="str">
            <v>FP-955</v>
          </cell>
          <cell r="B1996"/>
          <cell r="C1996"/>
          <cell r="D1996"/>
          <cell r="E1996"/>
          <cell r="F1996" t="str">
            <v>TRIAL - Anthurium Forgetii - 12 - Balance</v>
          </cell>
          <cell r="G1996">
            <v>12</v>
          </cell>
          <cell r="H1996" t="str">
            <v>12cm</v>
          </cell>
          <cell r="I1996"/>
          <cell r="J1996">
            <v>0</v>
          </cell>
          <cell r="K1996">
            <v>-6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</row>
        <row r="1997">
          <cell r="B1997"/>
          <cell r="C1997"/>
          <cell r="D1997"/>
          <cell r="E1997"/>
          <cell r="F1997"/>
          <cell r="G1997"/>
          <cell r="H1997"/>
          <cell r="I1997"/>
        </row>
        <row r="1998">
          <cell r="A1998" t="str">
            <v>FP-1240</v>
          </cell>
          <cell r="B1998" t="str">
            <v>PREMIUM</v>
          </cell>
          <cell r="C1998" t="str">
            <v xml:space="preserve">Anthurium 12 </v>
          </cell>
          <cell r="D1998" t="str">
            <v>Futura Superba</v>
          </cell>
          <cell r="E1998" t="str">
            <v>Available</v>
          </cell>
          <cell r="F1998" t="str">
            <v>TRIAL - Anthurium Futura Superba - 12</v>
          </cell>
          <cell r="G1998">
            <v>12</v>
          </cell>
          <cell r="H1998" t="str">
            <v>12cm</v>
          </cell>
          <cell r="I1998" t="str">
            <v>PREMIUM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</row>
        <row r="1999">
          <cell r="A1999" t="str">
            <v>FP-1240</v>
          </cell>
          <cell r="B1999" t="str">
            <v>PREMIUM</v>
          </cell>
          <cell r="C1999" t="str">
            <v xml:space="preserve">Anthurium 12 </v>
          </cell>
          <cell r="D1999" t="str">
            <v>Futura Superba</v>
          </cell>
          <cell r="E1999" t="str">
            <v>Available</v>
          </cell>
          <cell r="F1999" t="str">
            <v>TRIAL - Anthurium Futura Superba - 12</v>
          </cell>
          <cell r="G1999">
            <v>12</v>
          </cell>
          <cell r="H1999" t="str">
            <v>12cm</v>
          </cell>
          <cell r="I1999" t="str">
            <v>PREMIUM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</row>
        <row r="2000">
          <cell r="A2000" t="str">
            <v>FP-1240</v>
          </cell>
          <cell r="C2000"/>
          <cell r="D2000"/>
          <cell r="E2000"/>
          <cell r="F2000" t="str">
            <v>TRIAL - Anthurium Futura Superba - 12 - Balance</v>
          </cell>
          <cell r="G2000">
            <v>12</v>
          </cell>
          <cell r="H2000" t="str">
            <v>12cm</v>
          </cell>
          <cell r="I2000"/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</row>
        <row r="2001">
          <cell r="B2001"/>
          <cell r="C2001"/>
          <cell r="D2001"/>
          <cell r="E2001"/>
          <cell r="F2001"/>
          <cell r="G2001"/>
          <cell r="H2001"/>
          <cell r="I2001"/>
        </row>
        <row r="2002">
          <cell r="A2002" t="str">
            <v>FP-731</v>
          </cell>
          <cell r="B2002" t="str">
            <v>BOUTIQUE</v>
          </cell>
          <cell r="C2002" t="str">
            <v xml:space="preserve">Anthurium 12 </v>
          </cell>
          <cell r="D2002" t="str">
            <v>Hookeri</v>
          </cell>
          <cell r="E2002" t="str">
            <v>Available</v>
          </cell>
          <cell r="F2002" t="str">
            <v>TRIAL - Anthurium Hookeri - 12</v>
          </cell>
          <cell r="G2002">
            <v>12</v>
          </cell>
          <cell r="H2002" t="str">
            <v>12cm</v>
          </cell>
          <cell r="I2002" t="str">
            <v>BOUTIQUE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</row>
        <row r="2003">
          <cell r="A2003" t="str">
            <v>FP-731</v>
          </cell>
          <cell r="B2003" t="str">
            <v>BOUTIQUE</v>
          </cell>
          <cell r="C2003" t="str">
            <v xml:space="preserve">Anthurium 12 </v>
          </cell>
          <cell r="D2003" t="str">
            <v>Hookeri</v>
          </cell>
          <cell r="E2003" t="str">
            <v>Available</v>
          </cell>
          <cell r="F2003" t="str">
            <v>TRIAL - Anthurium Hookeri - 12</v>
          </cell>
          <cell r="G2003">
            <v>12</v>
          </cell>
          <cell r="H2003" t="str">
            <v>12cm</v>
          </cell>
          <cell r="I2003" t="str">
            <v>BOUTIQUE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</row>
        <row r="2004">
          <cell r="A2004" t="str">
            <v>FP-731</v>
          </cell>
          <cell r="B2004"/>
          <cell r="C2004"/>
          <cell r="D2004"/>
          <cell r="E2004"/>
          <cell r="F2004" t="str">
            <v>TRIAL - Anthurium Hookeri - 12 - Balance</v>
          </cell>
          <cell r="G2004">
            <v>12</v>
          </cell>
          <cell r="H2004" t="str">
            <v>12cm</v>
          </cell>
          <cell r="I2004"/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</row>
        <row r="2005">
          <cell r="B2005"/>
          <cell r="C2005"/>
          <cell r="D2005"/>
          <cell r="E2005"/>
          <cell r="F2005"/>
          <cell r="G2005"/>
          <cell r="H2005"/>
          <cell r="I2005"/>
        </row>
        <row r="2006">
          <cell r="A2006" t="str">
            <v>FP-997</v>
          </cell>
          <cell r="B2006" t="str">
            <v>COLLECTORS</v>
          </cell>
          <cell r="C2006" t="str">
            <v xml:space="preserve">Anthurium 12 </v>
          </cell>
          <cell r="D2006" t="str">
            <v>Hookeri No 3</v>
          </cell>
          <cell r="E2006" t="str">
            <v>Available</v>
          </cell>
          <cell r="F2006" t="str">
            <v>TRIAL - Anthurium Hookeri No 3  - 12</v>
          </cell>
          <cell r="G2006">
            <v>12</v>
          </cell>
          <cell r="H2006" t="str">
            <v>12cm</v>
          </cell>
          <cell r="I2006" t="str">
            <v>COLLECTORS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</row>
        <row r="2007">
          <cell r="A2007" t="str">
            <v>FP-997</v>
          </cell>
          <cell r="B2007" t="str">
            <v>COLLECTORS</v>
          </cell>
          <cell r="C2007" t="str">
            <v xml:space="preserve">Anthurium 12 </v>
          </cell>
          <cell r="D2007" t="str">
            <v>Hookeri No 3</v>
          </cell>
          <cell r="E2007" t="str">
            <v>Available</v>
          </cell>
          <cell r="F2007" t="str">
            <v>TRIAL - Anthurium Hookeri No 3  - 12</v>
          </cell>
          <cell r="G2007">
            <v>12</v>
          </cell>
          <cell r="H2007" t="str">
            <v>12cm</v>
          </cell>
          <cell r="I2007" t="str">
            <v>COLLECTORS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</row>
        <row r="2008">
          <cell r="A2008" t="str">
            <v>FP-997</v>
          </cell>
          <cell r="C2008"/>
          <cell r="D2008"/>
          <cell r="E2008"/>
          <cell r="F2008" t="str">
            <v>TRIAL - Anthurium Hookeri No 3  - 12 - Balance</v>
          </cell>
          <cell r="G2008">
            <v>12</v>
          </cell>
          <cell r="H2008" t="str">
            <v>12cm</v>
          </cell>
          <cell r="I2008"/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</row>
        <row r="2009">
          <cell r="C2009"/>
          <cell r="D2009"/>
          <cell r="E2009"/>
          <cell r="F2009"/>
          <cell r="G2009"/>
          <cell r="H2009"/>
          <cell r="I2009"/>
        </row>
        <row r="2010">
          <cell r="A2010" t="str">
            <v>FP-1365</v>
          </cell>
          <cell r="B2010" t="str">
            <v>COLLECTORS</v>
          </cell>
          <cell r="C2010" t="str">
            <v xml:space="preserve">Anthurium 12 </v>
          </cell>
          <cell r="D2010" t="str">
            <v>Hookeri Variegated (Mint)</v>
          </cell>
          <cell r="E2010" t="str">
            <v>Available</v>
          </cell>
          <cell r="F2010" t="str">
            <v>TRIAL - Anthurium Hookeri Variegated (Mint) - 12</v>
          </cell>
          <cell r="G2010">
            <v>12</v>
          </cell>
          <cell r="H2010" t="str">
            <v>12cm</v>
          </cell>
          <cell r="I2010" t="str">
            <v>COLLECTORS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</row>
        <row r="2011">
          <cell r="A2011" t="str">
            <v>FP-1365</v>
          </cell>
          <cell r="B2011" t="str">
            <v>COLLECTORS</v>
          </cell>
          <cell r="C2011" t="str">
            <v xml:space="preserve">Anthurium 12 </v>
          </cell>
          <cell r="D2011" t="str">
            <v>Hookeri Variegated (Mint)</v>
          </cell>
          <cell r="E2011" t="str">
            <v>Available</v>
          </cell>
          <cell r="F2011" t="str">
            <v>TRIAL - Anthurium Hookeri Variegated (Mint) - 12</v>
          </cell>
          <cell r="G2011">
            <v>12</v>
          </cell>
          <cell r="H2011" t="str">
            <v>12cm</v>
          </cell>
          <cell r="I2011" t="str">
            <v>COLLECTORS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</row>
        <row r="2012">
          <cell r="A2012" t="str">
            <v>FP-1365</v>
          </cell>
          <cell r="C2012"/>
          <cell r="D2012"/>
          <cell r="E2012"/>
          <cell r="F2012" t="str">
            <v>TRIAL - Anthurium Hookeri Variegated (Mint) - 12 - Balance</v>
          </cell>
          <cell r="G2012">
            <v>12</v>
          </cell>
          <cell r="H2012" t="str">
            <v>12cm</v>
          </cell>
          <cell r="I2012"/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</row>
        <row r="2013">
          <cell r="B2013"/>
          <cell r="C2013"/>
          <cell r="D2013"/>
          <cell r="E2013"/>
          <cell r="F2013"/>
          <cell r="G2013"/>
          <cell r="H2013"/>
          <cell r="I2013"/>
        </row>
        <row r="2014">
          <cell r="A2014" t="str">
            <v>FP-956</v>
          </cell>
          <cell r="B2014" t="str">
            <v>BOUTIQUE</v>
          </cell>
          <cell r="C2014" t="str">
            <v xml:space="preserve">Anthurium 12 </v>
          </cell>
          <cell r="D2014" t="str">
            <v>Jenmanii</v>
          </cell>
          <cell r="E2014" t="str">
            <v>Available</v>
          </cell>
          <cell r="F2014" t="str">
            <v>TRIAL - Anthurium Jenamnii - 12</v>
          </cell>
          <cell r="G2014">
            <v>12</v>
          </cell>
          <cell r="H2014" t="str">
            <v>12cm</v>
          </cell>
          <cell r="I2014" t="str">
            <v>BOUTIQUE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</row>
        <row r="2015">
          <cell r="A2015" t="str">
            <v>FP-956</v>
          </cell>
          <cell r="B2015" t="str">
            <v>BOUTIQUE</v>
          </cell>
          <cell r="C2015" t="str">
            <v xml:space="preserve">Anthurium 12 </v>
          </cell>
          <cell r="D2015" t="str">
            <v>Jenmanii</v>
          </cell>
          <cell r="E2015" t="str">
            <v>Available</v>
          </cell>
          <cell r="F2015" t="str">
            <v>TRIAL - Anthurium Jenamnii - 12</v>
          </cell>
          <cell r="G2015">
            <v>12</v>
          </cell>
          <cell r="H2015" t="str">
            <v>12cm</v>
          </cell>
          <cell r="I2015" t="str">
            <v>BOUTIQUE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</row>
        <row r="2016">
          <cell r="A2016" t="str">
            <v>FP-956</v>
          </cell>
          <cell r="B2016"/>
          <cell r="C2016"/>
          <cell r="D2016"/>
          <cell r="E2016"/>
          <cell r="F2016" t="str">
            <v>TRIAL - Anthurium Jenamnii - 12 - Balance</v>
          </cell>
          <cell r="G2016">
            <v>12</v>
          </cell>
          <cell r="H2016" t="str">
            <v>12cm</v>
          </cell>
          <cell r="I2016"/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</row>
        <row r="2017">
          <cell r="B2017"/>
          <cell r="C2017"/>
          <cell r="D2017"/>
          <cell r="E2017"/>
          <cell r="F2017"/>
          <cell r="G2017"/>
          <cell r="H2017"/>
          <cell r="I2017"/>
        </row>
        <row r="2018">
          <cell r="A2018" t="str">
            <v>FP-2650</v>
          </cell>
          <cell r="B2018" t="str">
            <v>BOUTIQUE</v>
          </cell>
          <cell r="C2018" t="str">
            <v xml:space="preserve">Anthurium 12 </v>
          </cell>
          <cell r="D2018" t="str">
            <v>Jenmanii Green Lady</v>
          </cell>
          <cell r="E2018" t="str">
            <v>Available</v>
          </cell>
          <cell r="F2018" t="str">
            <v>TRIAL - Anthurium Jenmanii Green Lady - 12</v>
          </cell>
          <cell r="G2018">
            <v>12</v>
          </cell>
          <cell r="H2018" t="str">
            <v>12cm</v>
          </cell>
          <cell r="I2018" t="str">
            <v>BOUTIQUE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</row>
        <row r="2019">
          <cell r="A2019" t="str">
            <v>FP-2650</v>
          </cell>
          <cell r="B2019" t="str">
            <v>BOUTIQUE</v>
          </cell>
          <cell r="C2019" t="str">
            <v xml:space="preserve">Anthurium 12 </v>
          </cell>
          <cell r="D2019" t="str">
            <v>Jenmanii Green Lady</v>
          </cell>
          <cell r="E2019" t="str">
            <v>Available</v>
          </cell>
          <cell r="F2019" t="str">
            <v>TRIAL - Anthurium Jenmanii Green Lady - 12</v>
          </cell>
          <cell r="G2019">
            <v>12</v>
          </cell>
          <cell r="H2019" t="str">
            <v>12cm</v>
          </cell>
          <cell r="I2019" t="str">
            <v>BOUTIQUE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</row>
        <row r="2020">
          <cell r="A2020" t="str">
            <v>FP-2650</v>
          </cell>
          <cell r="B2020"/>
          <cell r="C2020"/>
          <cell r="D2020"/>
          <cell r="E2020"/>
          <cell r="F2020" t="str">
            <v>TRIAL - Anthurium Jenmanii Green Lady - 12 - Balance</v>
          </cell>
          <cell r="G2020">
            <v>12</v>
          </cell>
          <cell r="H2020" t="str">
            <v>12cm</v>
          </cell>
          <cell r="I2020"/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</row>
        <row r="2021">
          <cell r="B2021"/>
          <cell r="C2021"/>
          <cell r="D2021"/>
          <cell r="E2021"/>
          <cell r="F2021"/>
          <cell r="G2021"/>
          <cell r="H2021"/>
          <cell r="I2021"/>
        </row>
        <row r="2022">
          <cell r="A2022" t="str">
            <v>FP-2651</v>
          </cell>
          <cell r="B2022" t="str">
            <v>COLLECTORS</v>
          </cell>
          <cell r="C2022" t="str">
            <v xml:space="preserve">Anthurium 12 </v>
          </cell>
          <cell r="D2022" t="str">
            <v>Jenmanii Variegated</v>
          </cell>
          <cell r="E2022" t="str">
            <v>Available</v>
          </cell>
          <cell r="F2022" t="str">
            <v>TRIAL - Anthurium Jenmanii Variegated - 12</v>
          </cell>
          <cell r="G2022">
            <v>12</v>
          </cell>
          <cell r="H2022" t="str">
            <v>12cm</v>
          </cell>
          <cell r="I2022" t="str">
            <v>COLLECTORS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</row>
        <row r="2023">
          <cell r="A2023" t="str">
            <v>FP-2651</v>
          </cell>
          <cell r="B2023" t="str">
            <v>COLLECTORS</v>
          </cell>
          <cell r="C2023" t="str">
            <v xml:space="preserve">Anthurium 12 </v>
          </cell>
          <cell r="D2023" t="str">
            <v>Jenmanii Variegated</v>
          </cell>
          <cell r="E2023" t="str">
            <v>Available</v>
          </cell>
          <cell r="F2023" t="str">
            <v>TRIAL - Anthurium Jenmanii Variegated - 12</v>
          </cell>
          <cell r="G2023">
            <v>12</v>
          </cell>
          <cell r="H2023" t="str">
            <v>12cm</v>
          </cell>
          <cell r="I2023" t="str">
            <v>COLLECTORS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</row>
        <row r="2024">
          <cell r="A2024" t="str">
            <v>FP-2651</v>
          </cell>
          <cell r="C2024"/>
          <cell r="D2024"/>
          <cell r="E2024"/>
          <cell r="F2024" t="str">
            <v>TRIAL - Anthurium Jenmanii Variegated - 12 - Balance</v>
          </cell>
          <cell r="G2024">
            <v>12</v>
          </cell>
          <cell r="H2024" t="str">
            <v>12cm</v>
          </cell>
          <cell r="I2024"/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</row>
        <row r="2025">
          <cell r="B2025"/>
          <cell r="C2025"/>
          <cell r="D2025"/>
          <cell r="E2025"/>
          <cell r="F2025"/>
          <cell r="G2025"/>
          <cell r="H2025"/>
          <cell r="I2025"/>
        </row>
        <row r="2026">
          <cell r="A2026" t="str">
            <v>FP-957</v>
          </cell>
          <cell r="B2026" t="str">
            <v>COLLECTORS</v>
          </cell>
          <cell r="C2026" t="str">
            <v xml:space="preserve">Anthurium 12 </v>
          </cell>
          <cell r="D2026" t="str">
            <v>Magnificum Crystallinum</v>
          </cell>
          <cell r="E2026" t="str">
            <v>Available</v>
          </cell>
          <cell r="F2026" t="str">
            <v>TRIAL - Anthurium Magnificum Crystallinum - 12</v>
          </cell>
          <cell r="G2026">
            <v>12</v>
          </cell>
          <cell r="H2026" t="str">
            <v>12cm</v>
          </cell>
          <cell r="I2026" t="str">
            <v>COLLECTORS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</row>
        <row r="2027">
          <cell r="A2027" t="str">
            <v>FP-957</v>
          </cell>
          <cell r="B2027" t="str">
            <v>COLLECTORS</v>
          </cell>
          <cell r="C2027" t="str">
            <v xml:space="preserve">Anthurium 12 </v>
          </cell>
          <cell r="D2027" t="str">
            <v>Magnificum Crystallinum</v>
          </cell>
          <cell r="E2027" t="str">
            <v>Available</v>
          </cell>
          <cell r="F2027" t="str">
            <v>TRIAL - Anthurium Magnificum Crystallinum - 12</v>
          </cell>
          <cell r="G2027">
            <v>12</v>
          </cell>
          <cell r="H2027" t="str">
            <v>12cm</v>
          </cell>
          <cell r="I2027" t="str">
            <v>COLLECTORS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</row>
        <row r="2028">
          <cell r="A2028" t="str">
            <v>FP-957</v>
          </cell>
          <cell r="B2028"/>
          <cell r="C2028"/>
          <cell r="D2028"/>
          <cell r="E2028"/>
          <cell r="F2028" t="str">
            <v>TRIAL - Anthurium Magnificum Crystallinum - 12 - Balance</v>
          </cell>
          <cell r="G2028">
            <v>12</v>
          </cell>
          <cell r="H2028" t="str">
            <v>12cm</v>
          </cell>
          <cell r="I2028"/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</row>
        <row r="2029">
          <cell r="A2029"/>
          <cell r="B2029"/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</row>
        <row r="2030">
          <cell r="A2030" t="str">
            <v>FP-734</v>
          </cell>
          <cell r="B2030" t="str">
            <v>PREMIUM</v>
          </cell>
          <cell r="C2030" t="str">
            <v xml:space="preserve">Anthurium 12 </v>
          </cell>
          <cell r="D2030" t="str">
            <v xml:space="preserve">Vittariifolium </v>
          </cell>
          <cell r="E2030" t="str">
            <v>Available</v>
          </cell>
          <cell r="F2030" t="str">
            <v>TRIAL - Anthurium Vittariifolium  - 12</v>
          </cell>
          <cell r="G2030">
            <v>12</v>
          </cell>
          <cell r="H2030" t="str">
            <v>12cm</v>
          </cell>
          <cell r="I2030" t="str">
            <v>PREMIUM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</row>
        <row r="2031">
          <cell r="A2031" t="str">
            <v>FP-734</v>
          </cell>
          <cell r="B2031" t="str">
            <v>PREMIUM</v>
          </cell>
          <cell r="C2031" t="str">
            <v xml:space="preserve">Anthurium 12 </v>
          </cell>
          <cell r="D2031" t="str">
            <v xml:space="preserve">Vittariifolium </v>
          </cell>
          <cell r="E2031" t="str">
            <v>Available</v>
          </cell>
          <cell r="F2031" t="str">
            <v>TRIAL - Anthurium Vittariifolium  - 12</v>
          </cell>
          <cell r="G2031">
            <v>12</v>
          </cell>
          <cell r="H2031" t="str">
            <v>12cm</v>
          </cell>
          <cell r="I2031" t="str">
            <v>PREMIUM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</row>
        <row r="2032">
          <cell r="A2032" t="str">
            <v>FP-734</v>
          </cell>
          <cell r="C2032"/>
          <cell r="D2032"/>
          <cell r="E2032"/>
          <cell r="F2032" t="str">
            <v>TRIAL - Anthurium Vittariifolium  - 12 - Balance</v>
          </cell>
          <cell r="G2032">
            <v>12</v>
          </cell>
          <cell r="H2032" t="str">
            <v>12cm</v>
          </cell>
          <cell r="I2032"/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</row>
        <row r="2033">
          <cell r="A2033"/>
          <cell r="B2033"/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</row>
        <row r="2034">
          <cell r="A2034" t="str">
            <v>FP-1922</v>
          </cell>
          <cell r="B2034" t="str">
            <v>PREMIUM</v>
          </cell>
          <cell r="C2034" t="str">
            <v>Aphelandra 12</v>
          </cell>
          <cell r="D2034" t="str">
            <v>Squarrosa Dania</v>
          </cell>
          <cell r="E2034" t="str">
            <v>Available</v>
          </cell>
          <cell r="F2034" t="str">
            <v>TRIAL - Aphelandra Squarrosa Dania - 12</v>
          </cell>
          <cell r="G2034">
            <v>12</v>
          </cell>
          <cell r="H2034" t="str">
            <v>12cm</v>
          </cell>
          <cell r="I2034" t="str">
            <v>PREMIUM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</row>
        <row r="2035">
          <cell r="A2035" t="str">
            <v>FP-1922</v>
          </cell>
          <cell r="B2035" t="str">
            <v>PREMIUM</v>
          </cell>
          <cell r="C2035" t="str">
            <v>Aphelandra 12</v>
          </cell>
          <cell r="D2035" t="str">
            <v>Squarrosa Dania</v>
          </cell>
          <cell r="E2035" t="str">
            <v>Available</v>
          </cell>
          <cell r="F2035" t="str">
            <v>TRIAL - Aphelandra Squarrosa Dania - 12</v>
          </cell>
          <cell r="G2035">
            <v>12</v>
          </cell>
          <cell r="H2035" t="str">
            <v>12cm</v>
          </cell>
          <cell r="I2035" t="str">
            <v>PREMIUM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</row>
        <row r="2036">
          <cell r="A2036" t="str">
            <v>FP-1922</v>
          </cell>
          <cell r="B2036"/>
          <cell r="C2036"/>
          <cell r="D2036"/>
          <cell r="E2036"/>
          <cell r="F2036" t="str">
            <v>TRIAL - Aphelandra Squarrosa Dania - 12 - Balance</v>
          </cell>
          <cell r="G2036">
            <v>12</v>
          </cell>
          <cell r="H2036" t="str">
            <v>12cm</v>
          </cell>
          <cell r="I2036"/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</row>
        <row r="2037">
          <cell r="B2037"/>
          <cell r="C2037"/>
          <cell r="D2037"/>
          <cell r="E2037"/>
          <cell r="F2037"/>
          <cell r="G2037"/>
          <cell r="H2037"/>
          <cell r="I2037"/>
        </row>
        <row r="2038">
          <cell r="A2038" t="str">
            <v>FP-2145</v>
          </cell>
          <cell r="B2038" t="str">
            <v>PREMIUM</v>
          </cell>
          <cell r="C2038" t="str">
            <v>Aphelandra 12</v>
          </cell>
          <cell r="D2038" t="str">
            <v>White Wash</v>
          </cell>
          <cell r="E2038" t="str">
            <v>Available</v>
          </cell>
          <cell r="F2038" t="str">
            <v>TRIAL - Aphelandra White Wash - 12</v>
          </cell>
          <cell r="G2038">
            <v>12</v>
          </cell>
          <cell r="H2038" t="str">
            <v>12cm</v>
          </cell>
          <cell r="I2038" t="str">
            <v>PREMIUM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</row>
        <row r="2039">
          <cell r="A2039" t="str">
            <v>FP-2145</v>
          </cell>
          <cell r="B2039" t="str">
            <v>PREMIUM</v>
          </cell>
          <cell r="C2039" t="str">
            <v>Aphelandra 12</v>
          </cell>
          <cell r="D2039" t="str">
            <v>White Wash</v>
          </cell>
          <cell r="E2039" t="str">
            <v>Available</v>
          </cell>
          <cell r="F2039" t="str">
            <v>TRIAL - Aphelandra White Wash - 12</v>
          </cell>
          <cell r="G2039">
            <v>12</v>
          </cell>
          <cell r="H2039" t="str">
            <v>12cm</v>
          </cell>
          <cell r="I2039" t="str">
            <v>PREMIUM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</row>
        <row r="2040">
          <cell r="A2040" t="str">
            <v>FP-2145</v>
          </cell>
          <cell r="B2040"/>
          <cell r="C2040"/>
          <cell r="D2040"/>
          <cell r="E2040"/>
          <cell r="F2040" t="str">
            <v>TRIAL - Aphelandra White Wash - 12 - Balance</v>
          </cell>
          <cell r="G2040">
            <v>12</v>
          </cell>
          <cell r="H2040" t="str">
            <v>12cm</v>
          </cell>
          <cell r="I2040"/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</row>
        <row r="2041">
          <cell r="B2041"/>
          <cell r="C2041"/>
          <cell r="D2041"/>
          <cell r="E2041"/>
          <cell r="F2041"/>
          <cell r="G2041"/>
          <cell r="H2041"/>
          <cell r="I2041"/>
        </row>
        <row r="2042">
          <cell r="A2042" t="str">
            <v>FP-2169</v>
          </cell>
          <cell r="B2042" t="str">
            <v>PREMIUM</v>
          </cell>
          <cell r="C2042" t="str">
            <v>Aphelandra 12</v>
          </cell>
          <cell r="D2042" t="str">
            <v>Zebra</v>
          </cell>
          <cell r="E2042" t="str">
            <v>Available</v>
          </cell>
          <cell r="F2042" t="str">
            <v>TRIAL - Aphelandra Zebra - 12</v>
          </cell>
          <cell r="G2042">
            <v>12</v>
          </cell>
          <cell r="H2042" t="str">
            <v>12cm</v>
          </cell>
          <cell r="I2042" t="str">
            <v>PREMIUM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</row>
        <row r="2043">
          <cell r="A2043" t="str">
            <v>FP-2169</v>
          </cell>
          <cell r="B2043" t="str">
            <v>PREMIUM</v>
          </cell>
          <cell r="C2043" t="str">
            <v>Aphelandra 12</v>
          </cell>
          <cell r="D2043" t="str">
            <v>Zebra</v>
          </cell>
          <cell r="E2043" t="str">
            <v>Available</v>
          </cell>
          <cell r="F2043" t="str">
            <v>TRIAL - Aphelandra Zebra - 12</v>
          </cell>
          <cell r="G2043">
            <v>12</v>
          </cell>
          <cell r="H2043" t="str">
            <v>12cm</v>
          </cell>
          <cell r="I2043" t="str">
            <v>PREMIUM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</row>
        <row r="2044">
          <cell r="A2044" t="str">
            <v>FP-2169</v>
          </cell>
          <cell r="B2044"/>
          <cell r="C2044"/>
          <cell r="D2044"/>
          <cell r="E2044"/>
          <cell r="F2044" t="str">
            <v>TRIAL - Aphelandra Zebra - 12 - Balance</v>
          </cell>
          <cell r="G2044">
            <v>12</v>
          </cell>
          <cell r="H2044" t="str">
            <v>12cm</v>
          </cell>
          <cell r="I2044"/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</row>
        <row r="2045">
          <cell r="B2045"/>
          <cell r="C2045"/>
          <cell r="D2045"/>
          <cell r="E2045"/>
          <cell r="F2045"/>
          <cell r="G2045"/>
          <cell r="H2045"/>
          <cell r="I2045"/>
        </row>
        <row r="2046">
          <cell r="A2046" t="str">
            <v>FP-1916</v>
          </cell>
          <cell r="B2046" t="str">
            <v>PREMIUM</v>
          </cell>
          <cell r="C2046" t="str">
            <v>Begonia 12</v>
          </cell>
          <cell r="D2046" t="str">
            <v>Criss Cross™ (masoniana Boulder)</v>
          </cell>
          <cell r="E2046" t="str">
            <v>Available</v>
          </cell>
          <cell r="F2046" t="str">
            <v>TRIAL - Begonia Criss Cross™ (masoniana Boulder) - 12</v>
          </cell>
          <cell r="G2046">
            <v>12</v>
          </cell>
          <cell r="H2046" t="str">
            <v>12cm</v>
          </cell>
          <cell r="I2046" t="str">
            <v>PREMIUM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</row>
        <row r="2047">
          <cell r="A2047" t="str">
            <v>FP-1916</v>
          </cell>
          <cell r="B2047" t="str">
            <v>PREMIUM</v>
          </cell>
          <cell r="C2047" t="str">
            <v>Begonia 12</v>
          </cell>
          <cell r="D2047" t="str">
            <v>Criss Cross™ (masoniana Boulder)</v>
          </cell>
          <cell r="E2047" t="str">
            <v>Available</v>
          </cell>
          <cell r="F2047" t="str">
            <v>TRIAL - Begonia Criss Cross™ (masoniana Boulder) - 12</v>
          </cell>
          <cell r="G2047">
            <v>12</v>
          </cell>
          <cell r="H2047" t="str">
            <v>12cm</v>
          </cell>
          <cell r="I2047" t="str">
            <v>PREMIUM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</row>
        <row r="2048">
          <cell r="A2048" t="str">
            <v>FP-1916</v>
          </cell>
          <cell r="B2048"/>
          <cell r="C2048"/>
          <cell r="D2048"/>
          <cell r="E2048"/>
          <cell r="F2048" t="str">
            <v>TRIAL - Begonia Criss Cross™ (masoniana Boulder) - 12 - Balance</v>
          </cell>
          <cell r="G2048">
            <v>12</v>
          </cell>
          <cell r="H2048" t="str">
            <v>12cm</v>
          </cell>
          <cell r="I2048"/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</row>
        <row r="2049">
          <cell r="B2049"/>
          <cell r="C2049"/>
          <cell r="D2049"/>
          <cell r="E2049"/>
          <cell r="F2049"/>
          <cell r="G2049"/>
          <cell r="H2049"/>
          <cell r="I2049"/>
        </row>
        <row r="2050">
          <cell r="A2050" t="str">
            <v>FP-2489</v>
          </cell>
          <cell r="B2050" t="str">
            <v>PREMIUM</v>
          </cell>
          <cell r="C2050" t="str">
            <v>Calathea 12</v>
          </cell>
          <cell r="D2050" t="str">
            <v>Bella</v>
          </cell>
          <cell r="E2050" t="str">
            <v>Available</v>
          </cell>
          <cell r="F2050" t="str">
            <v>TRIAL- Calathea Bella - 12</v>
          </cell>
          <cell r="G2050">
            <v>12</v>
          </cell>
          <cell r="H2050" t="str">
            <v>12cm</v>
          </cell>
          <cell r="I2050" t="str">
            <v>PREMIUM</v>
          </cell>
          <cell r="J2050">
            <v>0</v>
          </cell>
          <cell r="K2050">
            <v>0</v>
          </cell>
          <cell r="L2050">
            <v>8.5</v>
          </cell>
          <cell r="M2050">
            <v>8.5</v>
          </cell>
          <cell r="N2050">
            <v>13</v>
          </cell>
          <cell r="O2050">
            <v>13</v>
          </cell>
        </row>
        <row r="2051">
          <cell r="A2051" t="str">
            <v>FP-2489</v>
          </cell>
          <cell r="B2051" t="str">
            <v>PREMIUM</v>
          </cell>
          <cell r="C2051" t="str">
            <v>Calathea 12</v>
          </cell>
          <cell r="D2051" t="str">
            <v>Bella</v>
          </cell>
          <cell r="E2051" t="str">
            <v>Available</v>
          </cell>
          <cell r="F2051" t="str">
            <v>TRIAL- Calathea Bella - 12</v>
          </cell>
          <cell r="G2051">
            <v>12</v>
          </cell>
          <cell r="H2051" t="str">
            <v>12cm</v>
          </cell>
          <cell r="I2051" t="str">
            <v>PREMIUM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</row>
        <row r="2052">
          <cell r="A2052" t="str">
            <v>FP-2489</v>
          </cell>
          <cell r="B2052"/>
          <cell r="C2052"/>
          <cell r="D2052"/>
          <cell r="E2052"/>
          <cell r="F2052" t="str">
            <v>TRIAL- Calathea Bella - 12 - Balance</v>
          </cell>
          <cell r="G2052">
            <v>12</v>
          </cell>
          <cell r="H2052" t="str">
            <v>12cm</v>
          </cell>
          <cell r="I2052"/>
          <cell r="J2052">
            <v>0</v>
          </cell>
          <cell r="K2052">
            <v>0</v>
          </cell>
          <cell r="L2052">
            <v>8.5</v>
          </cell>
          <cell r="M2052">
            <v>8.5</v>
          </cell>
          <cell r="N2052">
            <v>13</v>
          </cell>
          <cell r="O2052">
            <v>13</v>
          </cell>
        </row>
        <row r="2053">
          <cell r="B2053"/>
          <cell r="C2053"/>
          <cell r="D2053"/>
          <cell r="E2053"/>
          <cell r="F2053"/>
          <cell r="G2053"/>
          <cell r="H2053"/>
          <cell r="I2053"/>
        </row>
        <row r="2054">
          <cell r="A2054" t="str">
            <v>FP-2202</v>
          </cell>
          <cell r="B2054" t="str">
            <v>PREMIUM</v>
          </cell>
          <cell r="C2054" t="str">
            <v>Calathea 12</v>
          </cell>
          <cell r="D2054" t="str">
            <v>C049</v>
          </cell>
          <cell r="E2054" t="str">
            <v>Available</v>
          </cell>
          <cell r="F2054" t="str">
            <v>TRIAL- Calathea C049 - 12</v>
          </cell>
          <cell r="G2054">
            <v>12</v>
          </cell>
          <cell r="H2054" t="str">
            <v>12cm</v>
          </cell>
          <cell r="I2054" t="str">
            <v>PREMIUM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</row>
        <row r="2055">
          <cell r="A2055" t="str">
            <v>FP-2202</v>
          </cell>
          <cell r="B2055" t="str">
            <v>PREMIUM</v>
          </cell>
          <cell r="C2055" t="str">
            <v>Calathea 12</v>
          </cell>
          <cell r="D2055" t="str">
            <v>C049</v>
          </cell>
          <cell r="E2055" t="str">
            <v>Available</v>
          </cell>
          <cell r="F2055" t="str">
            <v>TRIAL- Calathea C049 - 12</v>
          </cell>
          <cell r="G2055">
            <v>12</v>
          </cell>
          <cell r="H2055" t="str">
            <v>12cm</v>
          </cell>
          <cell r="I2055" t="str">
            <v>PREMIUM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</row>
        <row r="2056">
          <cell r="A2056" t="str">
            <v>FP-2202</v>
          </cell>
          <cell r="B2056"/>
          <cell r="C2056"/>
          <cell r="D2056"/>
          <cell r="E2056"/>
          <cell r="F2056" t="str">
            <v>TRIAL- Calathea C049 - 12 - Balance</v>
          </cell>
          <cell r="G2056">
            <v>12</v>
          </cell>
          <cell r="H2056" t="str">
            <v>12cm</v>
          </cell>
          <cell r="I2056"/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</row>
        <row r="2057">
          <cell r="B2057"/>
          <cell r="C2057"/>
          <cell r="D2057"/>
          <cell r="E2057"/>
          <cell r="F2057"/>
          <cell r="G2057"/>
          <cell r="H2057"/>
          <cell r="I2057"/>
        </row>
        <row r="2058">
          <cell r="A2058" t="str">
            <v>FP-2203</v>
          </cell>
          <cell r="B2058" t="str">
            <v>PREMIUM</v>
          </cell>
          <cell r="C2058" t="str">
            <v>Calathea 12</v>
          </cell>
          <cell r="D2058" t="str">
            <v>C054</v>
          </cell>
          <cell r="E2058" t="str">
            <v>Available</v>
          </cell>
          <cell r="F2058" t="str">
            <v>Trial- Calathea C054-12</v>
          </cell>
          <cell r="G2058">
            <v>12</v>
          </cell>
          <cell r="H2058" t="str">
            <v>12cm</v>
          </cell>
          <cell r="I2058" t="str">
            <v>PREMIUM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</row>
        <row r="2059">
          <cell r="A2059" t="str">
            <v>FP-2203</v>
          </cell>
          <cell r="B2059" t="str">
            <v>PREMIUM</v>
          </cell>
          <cell r="C2059" t="str">
            <v>Calathea 12</v>
          </cell>
          <cell r="D2059" t="str">
            <v>C054</v>
          </cell>
          <cell r="E2059" t="str">
            <v>Available</v>
          </cell>
          <cell r="F2059" t="str">
            <v>Trial- Calathea C054-12</v>
          </cell>
          <cell r="G2059">
            <v>12</v>
          </cell>
          <cell r="H2059" t="str">
            <v>12cm</v>
          </cell>
          <cell r="I2059" t="str">
            <v>PREMIUM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</row>
        <row r="2060">
          <cell r="A2060" t="str">
            <v>FP-2203</v>
          </cell>
          <cell r="B2060"/>
          <cell r="C2060"/>
          <cell r="D2060"/>
          <cell r="E2060"/>
          <cell r="F2060" t="str">
            <v>Trial- Calathea C054-12 - Balance</v>
          </cell>
          <cell r="G2060">
            <v>12</v>
          </cell>
          <cell r="H2060" t="str">
            <v>12cm</v>
          </cell>
          <cell r="I2060"/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</row>
        <row r="2061">
          <cell r="B2061"/>
          <cell r="C2061"/>
          <cell r="D2061"/>
          <cell r="E2061"/>
          <cell r="F2061"/>
          <cell r="G2061"/>
          <cell r="H2061"/>
          <cell r="I2061"/>
        </row>
        <row r="2062">
          <cell r="A2062" t="str">
            <v>FP-2204</v>
          </cell>
          <cell r="B2062" t="str">
            <v>PREMIUM</v>
          </cell>
          <cell r="C2062" t="str">
            <v>Calathea 12</v>
          </cell>
          <cell r="D2062" t="str">
            <v>C055</v>
          </cell>
          <cell r="E2062" t="str">
            <v>Available</v>
          </cell>
          <cell r="F2062" t="str">
            <v>Trial- Calathea C055- 12</v>
          </cell>
          <cell r="G2062">
            <v>12</v>
          </cell>
          <cell r="H2062" t="str">
            <v>12cm</v>
          </cell>
          <cell r="I2062" t="str">
            <v>PREMIUM</v>
          </cell>
          <cell r="J2062">
            <v>8.3000000000000007</v>
          </cell>
          <cell r="K2062">
            <v>8.3000000000000007</v>
          </cell>
          <cell r="L2062">
            <v>2.1</v>
          </cell>
          <cell r="M2062">
            <v>2.1</v>
          </cell>
          <cell r="N2062">
            <v>10</v>
          </cell>
          <cell r="O2062">
            <v>10</v>
          </cell>
        </row>
        <row r="2063">
          <cell r="A2063" t="str">
            <v>FP-2204</v>
          </cell>
          <cell r="B2063" t="str">
            <v>PREMIUM</v>
          </cell>
          <cell r="C2063" t="str">
            <v>Calathea 12</v>
          </cell>
          <cell r="D2063" t="str">
            <v>C055</v>
          </cell>
          <cell r="E2063" t="str">
            <v>Available</v>
          </cell>
          <cell r="F2063" t="str">
            <v>Trial- Calathea C055- 12</v>
          </cell>
          <cell r="G2063">
            <v>12</v>
          </cell>
          <cell r="H2063" t="str">
            <v>12cm</v>
          </cell>
          <cell r="I2063" t="str">
            <v>PREMIUM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</row>
        <row r="2064">
          <cell r="A2064" t="str">
            <v>FP-2204</v>
          </cell>
          <cell r="B2064"/>
          <cell r="C2064"/>
          <cell r="D2064"/>
          <cell r="E2064"/>
          <cell r="F2064" t="str">
            <v>Trial- Calathea C055- 12 - Balance</v>
          </cell>
          <cell r="G2064">
            <v>12</v>
          </cell>
          <cell r="H2064" t="str">
            <v>12cm</v>
          </cell>
          <cell r="I2064"/>
          <cell r="J2064">
            <v>8.3000000000000007</v>
          </cell>
          <cell r="K2064">
            <v>8.3000000000000007</v>
          </cell>
          <cell r="L2064">
            <v>2.1</v>
          </cell>
          <cell r="M2064">
            <v>2.1</v>
          </cell>
          <cell r="N2064">
            <v>10</v>
          </cell>
          <cell r="O2064">
            <v>10</v>
          </cell>
        </row>
        <row r="2065">
          <cell r="B2065"/>
          <cell r="C2065"/>
          <cell r="D2065"/>
          <cell r="E2065"/>
          <cell r="F2065"/>
          <cell r="G2065"/>
          <cell r="H2065"/>
          <cell r="I2065"/>
        </row>
        <row r="2066">
          <cell r="A2066" t="str">
            <v>FP-2205</v>
          </cell>
          <cell r="B2066" t="str">
            <v>PREMIUM</v>
          </cell>
          <cell r="C2066" t="str">
            <v>Calathea 12</v>
          </cell>
          <cell r="D2066" t="str">
            <v>C056</v>
          </cell>
          <cell r="E2066" t="str">
            <v>Available</v>
          </cell>
          <cell r="F2066" t="str">
            <v>Trial- Calathea C056-12</v>
          </cell>
          <cell r="G2066">
            <v>12</v>
          </cell>
          <cell r="H2066" t="str">
            <v>12cm</v>
          </cell>
          <cell r="I2066" t="str">
            <v>PREMIUM</v>
          </cell>
          <cell r="J2066">
            <v>3</v>
          </cell>
          <cell r="K2066">
            <v>3</v>
          </cell>
          <cell r="L2066">
            <v>0</v>
          </cell>
          <cell r="M2066">
            <v>0</v>
          </cell>
          <cell r="N2066">
            <v>0.8</v>
          </cell>
          <cell r="O2066">
            <v>0.8</v>
          </cell>
        </row>
        <row r="2067">
          <cell r="A2067" t="str">
            <v>FP-2205</v>
          </cell>
          <cell r="B2067" t="str">
            <v>PREMIUM</v>
          </cell>
          <cell r="C2067" t="str">
            <v>Calathea 12</v>
          </cell>
          <cell r="D2067" t="str">
            <v>C056</v>
          </cell>
          <cell r="E2067" t="str">
            <v>Available</v>
          </cell>
          <cell r="F2067" t="str">
            <v>Trial- Calathea C056-12</v>
          </cell>
          <cell r="G2067">
            <v>12</v>
          </cell>
          <cell r="H2067" t="str">
            <v>12cm</v>
          </cell>
          <cell r="I2067" t="str">
            <v>PREMIUM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</row>
        <row r="2068">
          <cell r="A2068" t="str">
            <v>FP-2205</v>
          </cell>
          <cell r="B2068"/>
          <cell r="C2068"/>
          <cell r="D2068"/>
          <cell r="E2068"/>
          <cell r="F2068" t="str">
            <v>Trial- Calathea C056-12 - Balance</v>
          </cell>
          <cell r="G2068">
            <v>12</v>
          </cell>
          <cell r="H2068" t="str">
            <v>12cm</v>
          </cell>
          <cell r="I2068"/>
          <cell r="J2068">
            <v>3</v>
          </cell>
          <cell r="K2068">
            <v>3</v>
          </cell>
          <cell r="L2068">
            <v>0</v>
          </cell>
          <cell r="M2068">
            <v>0</v>
          </cell>
          <cell r="N2068">
            <v>0.8</v>
          </cell>
          <cell r="O2068">
            <v>0.8</v>
          </cell>
        </row>
        <row r="2069">
          <cell r="B2069"/>
          <cell r="C2069"/>
          <cell r="D2069"/>
          <cell r="E2069"/>
          <cell r="F2069"/>
          <cell r="G2069"/>
          <cell r="H2069"/>
          <cell r="I2069"/>
        </row>
        <row r="2070">
          <cell r="A2070" t="str">
            <v>FP-2206</v>
          </cell>
          <cell r="B2070" t="str">
            <v>PREMIUM</v>
          </cell>
          <cell r="C2070" t="str">
            <v>Calathea 12</v>
          </cell>
          <cell r="D2070" t="str">
            <v>C057</v>
          </cell>
          <cell r="E2070" t="str">
            <v>Available</v>
          </cell>
          <cell r="F2070" t="str">
            <v>Trial- Calathea C057- 12</v>
          </cell>
          <cell r="G2070">
            <v>12</v>
          </cell>
          <cell r="H2070" t="str">
            <v>12cm</v>
          </cell>
          <cell r="I2070" t="str">
            <v>PREMIUM</v>
          </cell>
          <cell r="J2070">
            <v>4.5</v>
          </cell>
          <cell r="K2070">
            <v>4.5</v>
          </cell>
          <cell r="L2070">
            <v>4</v>
          </cell>
          <cell r="M2070">
            <v>4</v>
          </cell>
          <cell r="N2070">
            <v>4.5</v>
          </cell>
          <cell r="O2070">
            <v>0.5</v>
          </cell>
        </row>
        <row r="2071">
          <cell r="A2071" t="str">
            <v>FP-2206</v>
          </cell>
          <cell r="B2071" t="str">
            <v>PREMIUM</v>
          </cell>
          <cell r="C2071" t="str">
            <v>Calathea 12</v>
          </cell>
          <cell r="D2071" t="str">
            <v>C057</v>
          </cell>
          <cell r="E2071" t="str">
            <v>Available</v>
          </cell>
          <cell r="F2071" t="str">
            <v>Trial- Calathea C057- 12</v>
          </cell>
          <cell r="G2071">
            <v>12</v>
          </cell>
          <cell r="H2071" t="str">
            <v>12cm</v>
          </cell>
          <cell r="I2071" t="str">
            <v>PREMIUM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</row>
        <row r="2072">
          <cell r="A2072" t="str">
            <v>FP-2206</v>
          </cell>
          <cell r="B2072"/>
          <cell r="C2072"/>
          <cell r="D2072"/>
          <cell r="E2072"/>
          <cell r="F2072" t="str">
            <v>Trial- Calathea C057- 12 - Balance</v>
          </cell>
          <cell r="G2072">
            <v>12</v>
          </cell>
          <cell r="H2072" t="str">
            <v>12cm</v>
          </cell>
          <cell r="I2072"/>
          <cell r="J2072">
            <v>4.5</v>
          </cell>
          <cell r="K2072">
            <v>4.5</v>
          </cell>
          <cell r="L2072">
            <v>4</v>
          </cell>
          <cell r="M2072">
            <v>4</v>
          </cell>
          <cell r="N2072">
            <v>4.5</v>
          </cell>
          <cell r="O2072">
            <v>0.5</v>
          </cell>
        </row>
        <row r="2073">
          <cell r="B2073"/>
          <cell r="C2073"/>
          <cell r="D2073"/>
          <cell r="E2073"/>
          <cell r="F2073"/>
          <cell r="G2073"/>
          <cell r="H2073"/>
          <cell r="I2073"/>
        </row>
        <row r="2074">
          <cell r="A2074" t="str">
            <v>FP-736</v>
          </cell>
          <cell r="B2074" t="str">
            <v>BOUTIQUE</v>
          </cell>
          <cell r="C2074" t="str">
            <v>Calathea 12</v>
          </cell>
          <cell r="D2074" t="str">
            <v>Fasciata Borussica</v>
          </cell>
          <cell r="E2074" t="str">
            <v>Available</v>
          </cell>
          <cell r="F2074" t="str">
            <v>TRIAL - Calathea Fasciata Borusica - 12</v>
          </cell>
          <cell r="G2074">
            <v>12</v>
          </cell>
          <cell r="H2074" t="str">
            <v>12cm</v>
          </cell>
          <cell r="I2074" t="str">
            <v>BOUTIQUE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</row>
        <row r="2075">
          <cell r="A2075" t="str">
            <v>FP-736</v>
          </cell>
          <cell r="B2075" t="str">
            <v>BOUTIQUE</v>
          </cell>
          <cell r="C2075" t="str">
            <v>Calathea 12</v>
          </cell>
          <cell r="D2075" t="str">
            <v>Fasciata Borussica</v>
          </cell>
          <cell r="E2075" t="str">
            <v>Available</v>
          </cell>
          <cell r="F2075" t="str">
            <v>TRIAL - Calathea Fasciata Borusica - 12</v>
          </cell>
          <cell r="G2075">
            <v>12</v>
          </cell>
          <cell r="H2075" t="str">
            <v>12cm</v>
          </cell>
          <cell r="I2075" t="str">
            <v>BOUTIQUE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</row>
        <row r="2076">
          <cell r="A2076" t="str">
            <v>FP-736</v>
          </cell>
          <cell r="B2076"/>
          <cell r="C2076"/>
          <cell r="D2076"/>
          <cell r="E2076"/>
          <cell r="F2076" t="str">
            <v>TRIAL - Calathea Fasciata Borusica - 12 - Balance</v>
          </cell>
          <cell r="G2076">
            <v>12</v>
          </cell>
          <cell r="H2076" t="str">
            <v>12cm</v>
          </cell>
          <cell r="I2076"/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</row>
        <row r="2077">
          <cell r="B2077"/>
          <cell r="C2077"/>
          <cell r="D2077"/>
          <cell r="E2077"/>
          <cell r="F2077"/>
          <cell r="G2077"/>
          <cell r="H2077"/>
          <cell r="I2077"/>
        </row>
        <row r="2078">
          <cell r="A2078" t="str">
            <v>FP-2090</v>
          </cell>
          <cell r="B2078" t="str">
            <v>BOUTIQUE</v>
          </cell>
          <cell r="C2078" t="str">
            <v>Calathea 12</v>
          </cell>
          <cell r="D2078" t="str">
            <v>Fusion White</v>
          </cell>
          <cell r="E2078" t="str">
            <v>Available</v>
          </cell>
          <cell r="F2078" t="str">
            <v>TRIAL - Calathea Fusion White - 12</v>
          </cell>
          <cell r="G2078">
            <v>12</v>
          </cell>
          <cell r="H2078" t="str">
            <v>12cm</v>
          </cell>
          <cell r="I2078" t="str">
            <v>BOUTIQUE</v>
          </cell>
          <cell r="J2078">
            <v>8.8000000000000007</v>
          </cell>
          <cell r="K2078">
            <v>8.8000000000000007</v>
          </cell>
          <cell r="L2078">
            <v>3.4000000000000004</v>
          </cell>
          <cell r="M2078">
            <v>-27.6</v>
          </cell>
          <cell r="N2078">
            <v>0</v>
          </cell>
          <cell r="O2078">
            <v>0</v>
          </cell>
        </row>
        <row r="2079">
          <cell r="A2079" t="str">
            <v>FP-2090</v>
          </cell>
          <cell r="B2079" t="str">
            <v>BOUTIQUE</v>
          </cell>
          <cell r="C2079" t="str">
            <v>Calathea 12</v>
          </cell>
          <cell r="D2079" t="str">
            <v>Fusion White</v>
          </cell>
          <cell r="E2079" t="str">
            <v>Available</v>
          </cell>
          <cell r="F2079" t="str">
            <v>TRIAL - Calathea Fusion White - 12</v>
          </cell>
          <cell r="G2079">
            <v>12</v>
          </cell>
          <cell r="H2079" t="str">
            <v>12cm</v>
          </cell>
          <cell r="I2079" t="str">
            <v>BOUTIQUE</v>
          </cell>
          <cell r="J2079">
            <v>0</v>
          </cell>
          <cell r="K2079">
            <v>0</v>
          </cell>
          <cell r="L2079">
            <v>31</v>
          </cell>
          <cell r="M2079">
            <v>0</v>
          </cell>
          <cell r="N2079">
            <v>0</v>
          </cell>
          <cell r="O2079">
            <v>0</v>
          </cell>
        </row>
        <row r="2080">
          <cell r="A2080" t="str">
            <v>FP-2090</v>
          </cell>
          <cell r="C2080"/>
          <cell r="D2080"/>
          <cell r="E2080"/>
          <cell r="F2080" t="str">
            <v>TRIAL - Calathea Fusion White - 12 - Balance</v>
          </cell>
          <cell r="G2080">
            <v>12</v>
          </cell>
          <cell r="H2080" t="str">
            <v>12cm</v>
          </cell>
          <cell r="I2080"/>
          <cell r="J2080">
            <v>8.8000000000000007</v>
          </cell>
          <cell r="K2080">
            <v>8.8000000000000007</v>
          </cell>
          <cell r="L2080">
            <v>-27.6</v>
          </cell>
          <cell r="M2080">
            <v>-27.6</v>
          </cell>
          <cell r="N2080">
            <v>0</v>
          </cell>
          <cell r="O2080">
            <v>0</v>
          </cell>
        </row>
        <row r="2081">
          <cell r="C2081"/>
          <cell r="D2081"/>
          <cell r="E2081"/>
          <cell r="F2081"/>
          <cell r="G2081"/>
          <cell r="H2081"/>
          <cell r="I2081"/>
        </row>
        <row r="2082">
          <cell r="A2082" t="str">
            <v>FP-1367</v>
          </cell>
          <cell r="B2082" t="str">
            <v>BOUTIQUE</v>
          </cell>
          <cell r="C2082" t="str">
            <v>Calathea 12</v>
          </cell>
          <cell r="D2082" t="str">
            <v>Fusion Yellow</v>
          </cell>
          <cell r="E2082" t="str">
            <v>Available</v>
          </cell>
          <cell r="F2082" t="str">
            <v>TRIAL - Calathea Fusion Yellow - 12</v>
          </cell>
          <cell r="G2082">
            <v>12</v>
          </cell>
          <cell r="H2082" t="str">
            <v>12cm</v>
          </cell>
          <cell r="I2082" t="str">
            <v>BOUTIQUE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</row>
        <row r="2083">
          <cell r="A2083" t="str">
            <v>FP-1367</v>
          </cell>
          <cell r="B2083" t="str">
            <v>BOUTIQUE</v>
          </cell>
          <cell r="C2083" t="str">
            <v>Calathea 12</v>
          </cell>
          <cell r="D2083" t="str">
            <v>Fusion Yellow</v>
          </cell>
          <cell r="E2083" t="str">
            <v>Available</v>
          </cell>
          <cell r="F2083" t="str">
            <v>TRIAL - Calathea Fusion Yellow - 12</v>
          </cell>
          <cell r="G2083">
            <v>12</v>
          </cell>
          <cell r="H2083" t="str">
            <v>12cm</v>
          </cell>
          <cell r="I2083" t="str">
            <v>BOUTIQUE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</row>
        <row r="2084">
          <cell r="A2084" t="str">
            <v>FP-1367</v>
          </cell>
          <cell r="C2084"/>
          <cell r="D2084"/>
          <cell r="E2084"/>
          <cell r="F2084" t="str">
            <v>TRIAL - Calathea Fusion Yellow - 12 - Balance</v>
          </cell>
          <cell r="G2084">
            <v>12</v>
          </cell>
          <cell r="H2084" t="str">
            <v>12cm</v>
          </cell>
          <cell r="I2084"/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</row>
        <row r="2085">
          <cell r="B2085"/>
          <cell r="C2085"/>
          <cell r="D2085"/>
          <cell r="E2085"/>
          <cell r="F2085"/>
          <cell r="G2085"/>
          <cell r="H2085"/>
          <cell r="I2085"/>
        </row>
        <row r="2086">
          <cell r="A2086" t="str">
            <v>FP-2101</v>
          </cell>
          <cell r="B2086" t="str">
            <v>PREMIUM</v>
          </cell>
          <cell r="C2086" t="str">
            <v>Calathea 12</v>
          </cell>
          <cell r="D2086" t="str">
            <v>Gandersii</v>
          </cell>
          <cell r="E2086" t="str">
            <v>Available</v>
          </cell>
          <cell r="F2086" t="str">
            <v>TRIAL- Calathea Gandersii - 12</v>
          </cell>
          <cell r="G2086">
            <v>12</v>
          </cell>
          <cell r="H2086" t="str">
            <v>12cm</v>
          </cell>
          <cell r="I2086" t="str">
            <v>PREMIUM</v>
          </cell>
          <cell r="J2086">
            <v>12</v>
          </cell>
          <cell r="K2086">
            <v>12</v>
          </cell>
          <cell r="L2086">
            <v>12</v>
          </cell>
          <cell r="M2086">
            <v>12</v>
          </cell>
          <cell r="N2086">
            <v>1.2000000000000002</v>
          </cell>
          <cell r="O2086">
            <v>1.2000000000000002</v>
          </cell>
        </row>
        <row r="2087">
          <cell r="A2087" t="str">
            <v>FP-2101</v>
          </cell>
          <cell r="B2087" t="str">
            <v>PREMIUM</v>
          </cell>
          <cell r="C2087" t="str">
            <v>Calathea 12</v>
          </cell>
          <cell r="D2087" t="str">
            <v>Gandersii</v>
          </cell>
          <cell r="E2087" t="str">
            <v>Available</v>
          </cell>
          <cell r="F2087" t="str">
            <v>TRIAL- Calathea Gandersii - 12</v>
          </cell>
          <cell r="G2087">
            <v>12</v>
          </cell>
          <cell r="H2087" t="str">
            <v>12cm</v>
          </cell>
          <cell r="I2087" t="str">
            <v>PREMIUM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</row>
        <row r="2088">
          <cell r="A2088" t="str">
            <v>FP-2101</v>
          </cell>
          <cell r="C2088"/>
          <cell r="D2088"/>
          <cell r="E2088"/>
          <cell r="F2088" t="str">
            <v>TRIAL- Calathea Gandersii - 12 - Balance</v>
          </cell>
          <cell r="G2088">
            <v>12</v>
          </cell>
          <cell r="H2088" t="str">
            <v>12cm</v>
          </cell>
          <cell r="I2088"/>
          <cell r="J2088">
            <v>12</v>
          </cell>
          <cell r="K2088">
            <v>12</v>
          </cell>
          <cell r="L2088">
            <v>12</v>
          </cell>
          <cell r="M2088">
            <v>12</v>
          </cell>
          <cell r="N2088">
            <v>1.2000000000000002</v>
          </cell>
          <cell r="O2088">
            <v>1.2000000000000002</v>
          </cell>
        </row>
        <row r="2089">
          <cell r="B2089"/>
          <cell r="C2089"/>
          <cell r="D2089"/>
          <cell r="E2089"/>
          <cell r="F2089"/>
          <cell r="G2089"/>
          <cell r="H2089"/>
          <cell r="I2089"/>
        </row>
        <row r="2090">
          <cell r="A2090" t="str">
            <v>FP-1066</v>
          </cell>
          <cell r="B2090" t="str">
            <v>PREMIUM</v>
          </cell>
          <cell r="C2090" t="str">
            <v>Calathea 12</v>
          </cell>
          <cell r="D2090" t="str">
            <v>Helen Kennedy</v>
          </cell>
          <cell r="E2090" t="str">
            <v>Available</v>
          </cell>
          <cell r="F2090" t="str">
            <v>TRIAL - Calathea Helen Kennedy - 12</v>
          </cell>
          <cell r="G2090">
            <v>12</v>
          </cell>
          <cell r="H2090" t="str">
            <v>12cm</v>
          </cell>
          <cell r="I2090" t="str">
            <v>PREMIUM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</row>
        <row r="2091">
          <cell r="A2091" t="str">
            <v>FP-1066</v>
          </cell>
          <cell r="B2091" t="str">
            <v>PREMIUM</v>
          </cell>
          <cell r="C2091" t="str">
            <v>Calathea 12</v>
          </cell>
          <cell r="D2091" t="str">
            <v>Helen Kennedy</v>
          </cell>
          <cell r="E2091" t="str">
            <v>Available</v>
          </cell>
          <cell r="F2091" t="str">
            <v>TRIAL - Calathea Helen Kennedy - 12</v>
          </cell>
          <cell r="G2091">
            <v>12</v>
          </cell>
          <cell r="H2091" t="str">
            <v>12cm</v>
          </cell>
          <cell r="I2091" t="str">
            <v>PREMIUM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</row>
        <row r="2092">
          <cell r="A2092" t="str">
            <v>FP-1066</v>
          </cell>
          <cell r="C2092"/>
          <cell r="D2092"/>
          <cell r="E2092"/>
          <cell r="F2092" t="str">
            <v>TRIAL - Calathea Helen Kennedy - 12 - Balance</v>
          </cell>
          <cell r="G2092">
            <v>12</v>
          </cell>
          <cell r="H2092" t="str">
            <v>12cm</v>
          </cell>
          <cell r="I2092"/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</row>
        <row r="2093">
          <cell r="B2093"/>
          <cell r="C2093"/>
          <cell r="D2093"/>
          <cell r="E2093"/>
          <cell r="F2093"/>
          <cell r="G2093"/>
          <cell r="H2093"/>
          <cell r="I2093"/>
        </row>
        <row r="2094">
          <cell r="A2094" t="str">
            <v>FP-1118</v>
          </cell>
          <cell r="B2094" t="str">
            <v>PREMIUM</v>
          </cell>
          <cell r="C2094" t="str">
            <v>Calathea 12</v>
          </cell>
          <cell r="D2094" t="str">
            <v>Illustris</v>
          </cell>
          <cell r="E2094" t="str">
            <v>Available</v>
          </cell>
          <cell r="F2094" t="str">
            <v>TRIAL - Calathea Illustris - 12</v>
          </cell>
          <cell r="G2094">
            <v>12</v>
          </cell>
          <cell r="H2094" t="str">
            <v>12cm</v>
          </cell>
          <cell r="I2094" t="str">
            <v>PREMIUM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</row>
        <row r="2095">
          <cell r="A2095" t="str">
            <v>FP-1118</v>
          </cell>
          <cell r="B2095" t="str">
            <v>PREMIUM</v>
          </cell>
          <cell r="C2095" t="str">
            <v>Calathea 12</v>
          </cell>
          <cell r="D2095" t="str">
            <v>Illustris</v>
          </cell>
          <cell r="E2095" t="str">
            <v>Available</v>
          </cell>
          <cell r="F2095" t="str">
            <v>TRIAL - Calathea Illustris - 12</v>
          </cell>
          <cell r="G2095">
            <v>12</v>
          </cell>
          <cell r="H2095" t="str">
            <v>12cm</v>
          </cell>
          <cell r="I2095" t="str">
            <v>PREMIUM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</row>
        <row r="2096">
          <cell r="A2096" t="str">
            <v>FP-1118</v>
          </cell>
          <cell r="C2096"/>
          <cell r="D2096"/>
          <cell r="E2096"/>
          <cell r="F2096" t="str">
            <v>TRIAL - Calathea Illustris - 12 - Balance</v>
          </cell>
          <cell r="G2096">
            <v>12</v>
          </cell>
          <cell r="H2096" t="str">
            <v>12cm</v>
          </cell>
          <cell r="I2096"/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</row>
        <row r="2097">
          <cell r="B2097"/>
          <cell r="C2097"/>
          <cell r="D2097"/>
          <cell r="E2097"/>
          <cell r="F2097"/>
          <cell r="G2097"/>
          <cell r="H2097"/>
          <cell r="I2097"/>
        </row>
        <row r="2098">
          <cell r="A2098" t="str">
            <v>FP-1203</v>
          </cell>
          <cell r="B2098" t="str">
            <v>PREMIUM</v>
          </cell>
          <cell r="C2098" t="str">
            <v>Calathea 12</v>
          </cell>
          <cell r="D2098" t="str">
            <v>Julia</v>
          </cell>
          <cell r="E2098" t="str">
            <v>Available</v>
          </cell>
          <cell r="F2098" t="str">
            <v>TRIAL - Calathea Julia - 12</v>
          </cell>
          <cell r="G2098">
            <v>12</v>
          </cell>
          <cell r="H2098" t="str">
            <v>12cm</v>
          </cell>
          <cell r="I2098" t="str">
            <v>PREMIUM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</row>
        <row r="2099">
          <cell r="A2099" t="str">
            <v>FP-1203</v>
          </cell>
          <cell r="B2099" t="str">
            <v>PREMIUM</v>
          </cell>
          <cell r="C2099" t="str">
            <v>Calathea 12</v>
          </cell>
          <cell r="D2099" t="str">
            <v>Julia</v>
          </cell>
          <cell r="E2099" t="str">
            <v>Available</v>
          </cell>
          <cell r="F2099" t="str">
            <v>TRIAL - Calathea Julia - 12</v>
          </cell>
          <cell r="G2099">
            <v>12</v>
          </cell>
          <cell r="H2099" t="str">
            <v>12cm</v>
          </cell>
          <cell r="I2099" t="str">
            <v>PREMIUM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</row>
        <row r="2100">
          <cell r="A2100" t="str">
            <v>FP-1203</v>
          </cell>
          <cell r="B2100"/>
          <cell r="C2100"/>
          <cell r="D2100"/>
          <cell r="E2100"/>
          <cell r="F2100" t="str">
            <v>TRIAL - Calathea Julia - 12 - Balance</v>
          </cell>
          <cell r="G2100">
            <v>12</v>
          </cell>
          <cell r="H2100" t="str">
            <v>12cm</v>
          </cell>
          <cell r="I2100"/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</row>
        <row r="2101">
          <cell r="B2101"/>
          <cell r="C2101"/>
          <cell r="D2101"/>
          <cell r="E2101"/>
          <cell r="F2101"/>
          <cell r="G2101"/>
          <cell r="H2101"/>
          <cell r="I2101"/>
        </row>
        <row r="2102">
          <cell r="A2102" t="str">
            <v>FP-2091</v>
          </cell>
          <cell r="B2102" t="str">
            <v>BOUTIQUE</v>
          </cell>
          <cell r="C2102" t="str">
            <v>Calathea 12</v>
          </cell>
          <cell r="D2102" t="str">
            <v>Louisae Thai Beauty</v>
          </cell>
          <cell r="E2102" t="str">
            <v>Available</v>
          </cell>
          <cell r="F2102" t="str">
            <v>TRIAL - Calathea Louisae Thai Beauty - 12</v>
          </cell>
          <cell r="G2102">
            <v>12</v>
          </cell>
          <cell r="H2102" t="str">
            <v>12cm</v>
          </cell>
          <cell r="I2102" t="str">
            <v>BOUTIQUE</v>
          </cell>
          <cell r="J2102">
            <v>23.8</v>
          </cell>
          <cell r="K2102">
            <v>17.8</v>
          </cell>
          <cell r="L2102">
            <v>4.5</v>
          </cell>
          <cell r="M2102">
            <v>4.5</v>
          </cell>
          <cell r="N2102">
            <v>0</v>
          </cell>
          <cell r="O2102">
            <v>0</v>
          </cell>
        </row>
        <row r="2103">
          <cell r="A2103" t="str">
            <v>FP-2091</v>
          </cell>
          <cell r="B2103" t="str">
            <v>BOUTIQUE</v>
          </cell>
          <cell r="C2103" t="str">
            <v>Calathea 12</v>
          </cell>
          <cell r="D2103" t="str">
            <v>Louisae Thai Beauty</v>
          </cell>
          <cell r="E2103" t="str">
            <v>Available</v>
          </cell>
          <cell r="F2103" t="str">
            <v>TRIAL - Calathea Louisae Thai Beauty - 12</v>
          </cell>
          <cell r="G2103">
            <v>12</v>
          </cell>
          <cell r="H2103" t="str">
            <v>12cm</v>
          </cell>
          <cell r="I2103" t="str">
            <v>BOUTIQUE</v>
          </cell>
          <cell r="J2103">
            <v>6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</row>
        <row r="2104">
          <cell r="A2104" t="str">
            <v>FP-2091</v>
          </cell>
          <cell r="C2104"/>
          <cell r="D2104"/>
          <cell r="E2104"/>
          <cell r="F2104" t="str">
            <v>TRIAL - Calathea Louisae Thai Beauty - 12 - Balance</v>
          </cell>
          <cell r="G2104">
            <v>12</v>
          </cell>
          <cell r="H2104" t="str">
            <v>12cm</v>
          </cell>
          <cell r="I2104"/>
          <cell r="J2104">
            <v>17.8</v>
          </cell>
          <cell r="K2104">
            <v>17.8</v>
          </cell>
          <cell r="L2104">
            <v>4.5</v>
          </cell>
          <cell r="M2104">
            <v>4.5</v>
          </cell>
          <cell r="N2104">
            <v>0</v>
          </cell>
          <cell r="O2104">
            <v>0</v>
          </cell>
        </row>
        <row r="2105">
          <cell r="B2105"/>
          <cell r="C2105"/>
          <cell r="D2105"/>
          <cell r="E2105"/>
          <cell r="F2105"/>
          <cell r="G2105"/>
          <cell r="H2105"/>
          <cell r="I2105"/>
        </row>
        <row r="2106">
          <cell r="A2106" t="str">
            <v>FP-2491</v>
          </cell>
          <cell r="B2106" t="str">
            <v>PREMIUM</v>
          </cell>
          <cell r="C2106" t="str">
            <v>Calathea 12</v>
          </cell>
          <cell r="D2106" t="str">
            <v>Princess Black Rose</v>
          </cell>
          <cell r="E2106" t="str">
            <v>Available</v>
          </cell>
          <cell r="F2106" t="str">
            <v>TRIAL- Calathea Princess Black Rose - 12</v>
          </cell>
          <cell r="G2106">
            <v>12</v>
          </cell>
          <cell r="H2106" t="str">
            <v>12cm</v>
          </cell>
          <cell r="I2106" t="str">
            <v>PREMIUM</v>
          </cell>
          <cell r="J2106">
            <v>3</v>
          </cell>
          <cell r="K2106">
            <v>3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</row>
        <row r="2107">
          <cell r="A2107" t="str">
            <v>FP-2491</v>
          </cell>
          <cell r="B2107" t="str">
            <v>PREMIUM</v>
          </cell>
          <cell r="C2107" t="str">
            <v>Calathea 12</v>
          </cell>
          <cell r="D2107" t="str">
            <v>Princess Black Rose</v>
          </cell>
          <cell r="E2107" t="str">
            <v>Available</v>
          </cell>
          <cell r="F2107" t="str">
            <v>TRIAL- Calathea Princess Black Rose - 12</v>
          </cell>
          <cell r="G2107">
            <v>12</v>
          </cell>
          <cell r="H2107" t="str">
            <v>12cm</v>
          </cell>
          <cell r="I2107" t="str">
            <v>PREMIUM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</row>
        <row r="2108">
          <cell r="A2108" t="str">
            <v>FP-2491</v>
          </cell>
          <cell r="B2108"/>
          <cell r="C2108"/>
          <cell r="D2108"/>
          <cell r="E2108"/>
          <cell r="F2108" t="str">
            <v>TRIAL- Calathea Princess Black Rose - 12 - Balance</v>
          </cell>
          <cell r="G2108">
            <v>12</v>
          </cell>
          <cell r="H2108" t="str">
            <v>12cm</v>
          </cell>
          <cell r="I2108"/>
          <cell r="J2108">
            <v>3</v>
          </cell>
          <cell r="K2108">
            <v>3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</row>
        <row r="2109">
          <cell r="B2109"/>
          <cell r="C2109"/>
          <cell r="D2109"/>
          <cell r="E2109"/>
          <cell r="F2109"/>
          <cell r="G2109"/>
          <cell r="H2109"/>
          <cell r="I2109"/>
        </row>
        <row r="2110">
          <cell r="A2110" t="str">
            <v>FP-1571</v>
          </cell>
          <cell r="B2110" t="str">
            <v>BOUTIQUE</v>
          </cell>
          <cell r="C2110" t="str">
            <v>Calathea 12</v>
          </cell>
          <cell r="D2110" t="str">
            <v>Roseopicta</v>
          </cell>
          <cell r="E2110" t="str">
            <v>Available</v>
          </cell>
          <cell r="F2110" t="str">
            <v>TRIAL - Calathea Roseopicta - 12</v>
          </cell>
          <cell r="G2110">
            <v>12</v>
          </cell>
          <cell r="H2110" t="str">
            <v>12cm</v>
          </cell>
          <cell r="I2110" t="str">
            <v>BOUTIQUE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</row>
        <row r="2111">
          <cell r="A2111" t="str">
            <v>FP-1571</v>
          </cell>
          <cell r="B2111" t="str">
            <v>BOUTIQUE</v>
          </cell>
          <cell r="C2111" t="str">
            <v>Calathea 12</v>
          </cell>
          <cell r="D2111" t="str">
            <v>Roseopicta</v>
          </cell>
          <cell r="E2111" t="str">
            <v>Available</v>
          </cell>
          <cell r="F2111" t="str">
            <v>TRIAL - Calathea Roseopicta - 12</v>
          </cell>
          <cell r="G2111">
            <v>12</v>
          </cell>
          <cell r="H2111" t="str">
            <v>12cm</v>
          </cell>
          <cell r="I2111" t="str">
            <v>BOUTIQUE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</row>
        <row r="2112">
          <cell r="A2112" t="str">
            <v>FP-1571</v>
          </cell>
          <cell r="B2112"/>
          <cell r="C2112"/>
          <cell r="D2112"/>
          <cell r="E2112"/>
          <cell r="F2112" t="str">
            <v>TRIAL - Calathea Roseopicta - 12 - Balance</v>
          </cell>
          <cell r="G2112">
            <v>12</v>
          </cell>
          <cell r="H2112" t="str">
            <v>12cm</v>
          </cell>
          <cell r="I2112"/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</row>
        <row r="2113">
          <cell r="B2113"/>
          <cell r="C2113"/>
          <cell r="D2113"/>
          <cell r="E2113"/>
          <cell r="F2113"/>
          <cell r="G2113"/>
          <cell r="H2113"/>
          <cell r="I2113"/>
        </row>
        <row r="2114">
          <cell r="A2114" t="str">
            <v>FP-1570</v>
          </cell>
          <cell r="B2114" t="str">
            <v>BOUTIQUE</v>
          </cell>
          <cell r="C2114" t="str">
            <v>Calathea 12</v>
          </cell>
          <cell r="D2114" t="str">
            <v>Roseopicta Silvia</v>
          </cell>
          <cell r="E2114" t="str">
            <v>Available</v>
          </cell>
          <cell r="F2114" t="str">
            <v>TRIAL - Calathea Roseopicta Silvia - 12</v>
          </cell>
          <cell r="G2114">
            <v>12</v>
          </cell>
          <cell r="H2114" t="str">
            <v>12cm</v>
          </cell>
          <cell r="I2114" t="str">
            <v>BOUTIQUE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</row>
        <row r="2115">
          <cell r="A2115" t="str">
            <v>FP-1570</v>
          </cell>
          <cell r="B2115" t="str">
            <v>BOUTIQUE</v>
          </cell>
          <cell r="C2115" t="str">
            <v>Calathea 12</v>
          </cell>
          <cell r="D2115" t="str">
            <v>Roseopicta Silvia</v>
          </cell>
          <cell r="E2115" t="str">
            <v>Available</v>
          </cell>
          <cell r="F2115" t="str">
            <v>TRIAL - Calathea Roseopicta Silvia - 12</v>
          </cell>
          <cell r="G2115">
            <v>12</v>
          </cell>
          <cell r="H2115" t="str">
            <v>12cm</v>
          </cell>
          <cell r="I2115" t="str">
            <v>BOUTIQUE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</row>
        <row r="2116">
          <cell r="A2116" t="str">
            <v>FP-1570</v>
          </cell>
          <cell r="B2116"/>
          <cell r="C2116"/>
          <cell r="D2116"/>
          <cell r="E2116"/>
          <cell r="F2116" t="str">
            <v>TRIAL - Calathea Roseopicta Silvia - 12 - Balance</v>
          </cell>
          <cell r="G2116">
            <v>12</v>
          </cell>
          <cell r="H2116" t="str">
            <v>12cm</v>
          </cell>
          <cell r="I2116"/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</row>
        <row r="2117">
          <cell r="B2117"/>
          <cell r="C2117"/>
          <cell r="D2117"/>
          <cell r="E2117"/>
          <cell r="F2117"/>
          <cell r="G2117"/>
          <cell r="H2117"/>
          <cell r="I2117"/>
        </row>
        <row r="2118">
          <cell r="A2118" t="str">
            <v>FP-724</v>
          </cell>
          <cell r="B2118" t="str">
            <v>PREMIUM</v>
          </cell>
          <cell r="C2118" t="str">
            <v>Calathea 12</v>
          </cell>
          <cell r="D2118" t="str">
            <v>Silver Plate Red Leaf</v>
          </cell>
          <cell r="E2118" t="str">
            <v>Available</v>
          </cell>
          <cell r="F2118" t="str">
            <v>TRIAL - Calathea Silver Plate Red Leaf - 12</v>
          </cell>
          <cell r="G2118">
            <v>12</v>
          </cell>
          <cell r="H2118" t="str">
            <v>12cm</v>
          </cell>
          <cell r="I2118" t="str">
            <v>PREMIUM</v>
          </cell>
          <cell r="J2118">
            <v>9</v>
          </cell>
          <cell r="K2118">
            <v>9</v>
          </cell>
          <cell r="L2118">
            <v>0.9</v>
          </cell>
          <cell r="M2118">
            <v>0.9</v>
          </cell>
          <cell r="N2118">
            <v>0</v>
          </cell>
          <cell r="O2118">
            <v>0</v>
          </cell>
        </row>
        <row r="2119">
          <cell r="A2119" t="str">
            <v>FP-724</v>
          </cell>
          <cell r="B2119" t="str">
            <v>PREMIUM</v>
          </cell>
          <cell r="C2119" t="str">
            <v>Calathea 12</v>
          </cell>
          <cell r="D2119" t="str">
            <v>Silver Plate Red Leaf</v>
          </cell>
          <cell r="E2119" t="str">
            <v>Available</v>
          </cell>
          <cell r="F2119" t="str">
            <v>TRIAL - Calathea Silver Plate Red Leaf - 12</v>
          </cell>
          <cell r="G2119">
            <v>12</v>
          </cell>
          <cell r="H2119" t="str">
            <v>12cm</v>
          </cell>
          <cell r="I2119" t="str">
            <v>PREMIUM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</row>
        <row r="2120">
          <cell r="A2120" t="str">
            <v>FP-724</v>
          </cell>
          <cell r="C2120"/>
          <cell r="D2120"/>
          <cell r="E2120"/>
          <cell r="F2120" t="str">
            <v>TRIAL - Calathea Silver Plate Red Leaf - 12 - Balance</v>
          </cell>
          <cell r="G2120">
            <v>12</v>
          </cell>
          <cell r="H2120" t="str">
            <v>12cm</v>
          </cell>
          <cell r="I2120"/>
          <cell r="J2120">
            <v>9</v>
          </cell>
          <cell r="K2120">
            <v>9</v>
          </cell>
          <cell r="L2120">
            <v>0.9</v>
          </cell>
          <cell r="M2120">
            <v>0.9</v>
          </cell>
          <cell r="N2120">
            <v>0</v>
          </cell>
          <cell r="O2120">
            <v>0</v>
          </cell>
        </row>
        <row r="2121">
          <cell r="B2121"/>
          <cell r="C2121"/>
          <cell r="D2121"/>
          <cell r="E2121"/>
          <cell r="F2121"/>
          <cell r="G2121"/>
          <cell r="H2121"/>
          <cell r="I2121"/>
        </row>
        <row r="2122">
          <cell r="A2122" t="str">
            <v>FP-2208</v>
          </cell>
          <cell r="B2122" t="str">
            <v>PREMIUM</v>
          </cell>
          <cell r="C2122" t="str">
            <v>Calathea 12</v>
          </cell>
          <cell r="D2122" t="str">
            <v>Veitchiana</v>
          </cell>
          <cell r="E2122" t="str">
            <v>Available</v>
          </cell>
          <cell r="F2122" t="str">
            <v>TRIAL - Calathea Veitchiana - 12</v>
          </cell>
          <cell r="G2122">
            <v>12</v>
          </cell>
          <cell r="H2122" t="str">
            <v>12cm</v>
          </cell>
          <cell r="I2122" t="str">
            <v>PREMIUM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</row>
        <row r="2123">
          <cell r="A2123" t="str">
            <v>FP-2208</v>
          </cell>
          <cell r="B2123" t="str">
            <v>PREMIUM</v>
          </cell>
          <cell r="C2123" t="str">
            <v>Calathea 12</v>
          </cell>
          <cell r="D2123" t="str">
            <v>Veitchiana</v>
          </cell>
          <cell r="E2123" t="str">
            <v>Available</v>
          </cell>
          <cell r="F2123" t="str">
            <v>TRIAL - Calathea Veitchiana - 12</v>
          </cell>
          <cell r="G2123">
            <v>12</v>
          </cell>
          <cell r="H2123" t="str">
            <v>12cm</v>
          </cell>
          <cell r="I2123" t="str">
            <v>PREMIUM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</row>
        <row r="2124">
          <cell r="A2124" t="str">
            <v>FP-2208</v>
          </cell>
          <cell r="C2124"/>
          <cell r="D2124"/>
          <cell r="E2124"/>
          <cell r="F2124" t="str">
            <v>TRIAL - Calathea Veitchiana - 12 - Balance</v>
          </cell>
          <cell r="G2124">
            <v>12</v>
          </cell>
          <cell r="H2124" t="str">
            <v>12cm</v>
          </cell>
          <cell r="I2124"/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</row>
        <row r="2125">
          <cell r="B2125"/>
          <cell r="C2125"/>
          <cell r="D2125"/>
          <cell r="E2125"/>
          <cell r="F2125"/>
          <cell r="G2125"/>
          <cell r="H2125"/>
          <cell r="I2125"/>
        </row>
        <row r="2126">
          <cell r="A2126" t="str">
            <v>FP-117</v>
          </cell>
          <cell r="B2126" t="str">
            <v>PREMIUM</v>
          </cell>
          <cell r="C2126" t="str">
            <v>Calathea 12</v>
          </cell>
          <cell r="D2126" t="str">
            <v>Zebrina</v>
          </cell>
          <cell r="E2126" t="str">
            <v>Available</v>
          </cell>
          <cell r="F2126" t="str">
            <v>TRIAL - Calathea Zebrina - 12</v>
          </cell>
          <cell r="G2126">
            <v>12</v>
          </cell>
          <cell r="H2126" t="str">
            <v>12cm</v>
          </cell>
          <cell r="I2126" t="str">
            <v>PREMIUM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</row>
        <row r="2127">
          <cell r="A2127" t="str">
            <v>FP-117</v>
          </cell>
          <cell r="B2127" t="str">
            <v>PREMIUM</v>
          </cell>
          <cell r="C2127" t="str">
            <v>Calathea 12</v>
          </cell>
          <cell r="D2127" t="str">
            <v>Zebrina</v>
          </cell>
          <cell r="E2127" t="str">
            <v>Available</v>
          </cell>
          <cell r="F2127" t="str">
            <v>TRIAL - Calathea Zebrina - 12</v>
          </cell>
          <cell r="G2127">
            <v>12</v>
          </cell>
          <cell r="H2127" t="str">
            <v>12cm</v>
          </cell>
          <cell r="I2127" t="str">
            <v>PREMIUM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</row>
        <row r="2128">
          <cell r="A2128" t="str">
            <v>FP-117</v>
          </cell>
          <cell r="C2128"/>
          <cell r="D2128"/>
          <cell r="E2128"/>
          <cell r="F2128" t="str">
            <v>TRIAL - Calathea Zebrina - 12 - Balance</v>
          </cell>
          <cell r="G2128">
            <v>12</v>
          </cell>
          <cell r="H2128" t="str">
            <v>12cm</v>
          </cell>
          <cell r="I2128"/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</row>
        <row r="2129">
          <cell r="C2129"/>
          <cell r="D2129"/>
          <cell r="E2129"/>
          <cell r="F2129"/>
          <cell r="G2129"/>
          <cell r="H2129"/>
          <cell r="I2129"/>
        </row>
        <row r="2130">
          <cell r="A2130" t="str">
            <v>FP-1182</v>
          </cell>
          <cell r="B2130" t="str">
            <v>BOUTIQUE</v>
          </cell>
          <cell r="C2130" t="str">
            <v>Cercestis 12</v>
          </cell>
          <cell r="D2130" t="str">
            <v>Mirabilis</v>
          </cell>
          <cell r="E2130" t="str">
            <v>Available</v>
          </cell>
          <cell r="F2130" t="str">
            <v>TRIAL- Cercestis Mirabilis- 12</v>
          </cell>
          <cell r="G2130">
            <v>12</v>
          </cell>
          <cell r="H2130" t="str">
            <v>12cm</v>
          </cell>
          <cell r="I2130" t="str">
            <v>BOUTIQUE</v>
          </cell>
          <cell r="J2130">
            <v>1.3</v>
          </cell>
          <cell r="K2130">
            <v>1.3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</row>
        <row r="2131">
          <cell r="A2131" t="str">
            <v>FP-1182</v>
          </cell>
          <cell r="B2131" t="str">
            <v>BOUTIQUE</v>
          </cell>
          <cell r="C2131" t="str">
            <v>Cercestis 12</v>
          </cell>
          <cell r="D2131" t="str">
            <v>Mirabilis</v>
          </cell>
          <cell r="E2131" t="str">
            <v>Available</v>
          </cell>
          <cell r="F2131" t="str">
            <v>TRIAL- Cercestis Mirabilis- 12</v>
          </cell>
          <cell r="G2131">
            <v>12</v>
          </cell>
          <cell r="H2131" t="str">
            <v>12cm</v>
          </cell>
          <cell r="I2131" t="str">
            <v>BOUTIQUE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</row>
        <row r="2132">
          <cell r="A2132" t="str">
            <v>FP-1182</v>
          </cell>
          <cell r="C2132"/>
          <cell r="D2132"/>
          <cell r="E2132"/>
          <cell r="F2132" t="str">
            <v>TRIAL- Cercestis Mirabilis- 12 - Balance</v>
          </cell>
          <cell r="G2132">
            <v>12</v>
          </cell>
          <cell r="H2132" t="str">
            <v>12cm</v>
          </cell>
          <cell r="I2132"/>
          <cell r="J2132">
            <v>1.3</v>
          </cell>
          <cell r="K2132">
            <v>1.3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</row>
        <row r="2133">
          <cell r="B2133"/>
          <cell r="C2133"/>
          <cell r="D2133"/>
          <cell r="E2133"/>
          <cell r="F2133"/>
          <cell r="G2133"/>
          <cell r="H2133"/>
          <cell r="I2133"/>
        </row>
        <row r="2134">
          <cell r="A2134" t="str">
            <v>FP-2146</v>
          </cell>
          <cell r="B2134" t="str">
            <v>PREMIUM</v>
          </cell>
          <cell r="C2134" t="str">
            <v>Cissus 12</v>
          </cell>
          <cell r="D2134" t="str">
            <v>Verdant Tower™ (quadrangularis)</v>
          </cell>
          <cell r="E2134" t="str">
            <v>Available</v>
          </cell>
          <cell r="F2134" t="str">
            <v>TRIAL - Cissus Verdant Tower™ (quadrangularis)- 12</v>
          </cell>
          <cell r="G2134">
            <v>12</v>
          </cell>
          <cell r="H2134" t="str">
            <v>12cm</v>
          </cell>
          <cell r="I2134" t="str">
            <v>PREMIUM</v>
          </cell>
          <cell r="J2134">
            <v>9</v>
          </cell>
          <cell r="K2134">
            <v>9</v>
          </cell>
          <cell r="L2134">
            <v>1.8</v>
          </cell>
          <cell r="M2134">
            <v>1.8</v>
          </cell>
          <cell r="N2134">
            <v>4.5</v>
          </cell>
          <cell r="O2134">
            <v>0.5</v>
          </cell>
        </row>
        <row r="2135">
          <cell r="A2135" t="str">
            <v>FP-2146</v>
          </cell>
          <cell r="B2135" t="str">
            <v>PREMIUM</v>
          </cell>
          <cell r="C2135" t="str">
            <v>Cissus 12</v>
          </cell>
          <cell r="D2135" t="str">
            <v>Verdant Tower™ (quadrangularis)</v>
          </cell>
          <cell r="E2135" t="str">
            <v>Available</v>
          </cell>
          <cell r="F2135" t="str">
            <v>TRIAL - Cissus Verdant Tower™ (quadrangularis)- 12</v>
          </cell>
          <cell r="G2135">
            <v>12</v>
          </cell>
          <cell r="H2135" t="str">
            <v>12cm</v>
          </cell>
          <cell r="I2135" t="str">
            <v>PREMIUM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</row>
        <row r="2136">
          <cell r="A2136" t="str">
            <v>FP-2146</v>
          </cell>
          <cell r="C2136"/>
          <cell r="D2136"/>
          <cell r="E2136"/>
          <cell r="F2136" t="str">
            <v>TRIAL - Cissus Verdant Tower™ (quadrangularis)- 12 - Balance</v>
          </cell>
          <cell r="G2136">
            <v>12</v>
          </cell>
          <cell r="H2136" t="str">
            <v>12cm</v>
          </cell>
          <cell r="I2136"/>
          <cell r="J2136">
            <v>9</v>
          </cell>
          <cell r="K2136">
            <v>9</v>
          </cell>
          <cell r="L2136">
            <v>1.8</v>
          </cell>
          <cell r="M2136">
            <v>1.8</v>
          </cell>
          <cell r="N2136">
            <v>4.5</v>
          </cell>
          <cell r="O2136">
            <v>0.5</v>
          </cell>
        </row>
        <row r="2137">
          <cell r="B2137"/>
          <cell r="C2137"/>
          <cell r="D2137"/>
          <cell r="E2137"/>
          <cell r="F2137"/>
          <cell r="G2137"/>
          <cell r="H2137"/>
          <cell r="I2137"/>
        </row>
        <row r="2138">
          <cell r="A2138" t="str">
            <v>FP-2685</v>
          </cell>
          <cell r="B2138" t="str">
            <v>BOUTIQUE</v>
          </cell>
          <cell r="C2138" t="str">
            <v>Dieffenbachia 12</v>
          </cell>
          <cell r="D2138" t="str">
            <v xml:space="preserve"> Seguine Wilson's Delight</v>
          </cell>
          <cell r="E2138" t="str">
            <v>Available</v>
          </cell>
          <cell r="F2138" t="str">
            <v>TRIAL - Dieffenbachia  Seguine Wilsons's Delight - 12</v>
          </cell>
          <cell r="G2138">
            <v>12</v>
          </cell>
          <cell r="H2138" t="str">
            <v>12cm</v>
          </cell>
          <cell r="I2138" t="str">
            <v>BOUTIQUE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</row>
        <row r="2139">
          <cell r="A2139" t="str">
            <v>FP-2685</v>
          </cell>
          <cell r="B2139" t="str">
            <v>BOUTIQUE</v>
          </cell>
          <cell r="C2139" t="str">
            <v>Dieffenbachia 12</v>
          </cell>
          <cell r="D2139" t="str">
            <v xml:space="preserve"> Seguine Wilson's Delight</v>
          </cell>
          <cell r="E2139" t="str">
            <v>Available</v>
          </cell>
          <cell r="F2139" t="str">
            <v>TRIAL - Dieffenbachia  Seguine Wilsons's Delight - 12</v>
          </cell>
          <cell r="G2139">
            <v>12</v>
          </cell>
          <cell r="H2139" t="str">
            <v>12cm</v>
          </cell>
          <cell r="I2139" t="str">
            <v>BOUTIQUE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</row>
        <row r="2140">
          <cell r="A2140" t="str">
            <v>FP-2685</v>
          </cell>
          <cell r="C2140"/>
          <cell r="D2140"/>
          <cell r="E2140"/>
          <cell r="F2140" t="str">
            <v>TRIAL - Dieffenbachia  Seguine Wilsons's Delight - 12 - Balance</v>
          </cell>
          <cell r="G2140">
            <v>12</v>
          </cell>
          <cell r="H2140" t="str">
            <v>12cm</v>
          </cell>
          <cell r="I2140"/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</row>
        <row r="2141">
          <cell r="B2141"/>
          <cell r="C2141"/>
          <cell r="D2141"/>
          <cell r="E2141"/>
          <cell r="F2141"/>
          <cell r="G2141"/>
          <cell r="H2141"/>
          <cell r="I2141"/>
        </row>
        <row r="2142">
          <cell r="A2142" t="str">
            <v>FP-2184</v>
          </cell>
          <cell r="B2142" t="str">
            <v>PREMIUM</v>
          </cell>
          <cell r="C2142" t="str">
            <v>Dieffenbachia 12</v>
          </cell>
          <cell r="D2142" t="str">
            <v>Americano</v>
          </cell>
          <cell r="E2142" t="str">
            <v>Available</v>
          </cell>
          <cell r="F2142" t="str">
            <v>TRIAL- Dieffenbachia Americano-12</v>
          </cell>
          <cell r="G2142">
            <v>12</v>
          </cell>
          <cell r="H2142" t="str">
            <v>12cm</v>
          </cell>
          <cell r="I2142" t="str">
            <v>PREMIUM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</row>
        <row r="2143">
          <cell r="A2143" t="str">
            <v>FP-2184</v>
          </cell>
          <cell r="B2143" t="str">
            <v>PREMIUM</v>
          </cell>
          <cell r="C2143" t="str">
            <v>Dieffenbachia 12</v>
          </cell>
          <cell r="D2143" t="str">
            <v>Americano</v>
          </cell>
          <cell r="E2143" t="str">
            <v>Available</v>
          </cell>
          <cell r="F2143" t="str">
            <v>TRIAL- Dieffenbachia Americano-12</v>
          </cell>
          <cell r="G2143">
            <v>12</v>
          </cell>
          <cell r="H2143" t="str">
            <v>12cm</v>
          </cell>
          <cell r="I2143" t="str">
            <v>PREMIUM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</row>
        <row r="2144">
          <cell r="A2144" t="str">
            <v>FP-2184</v>
          </cell>
          <cell r="C2144"/>
          <cell r="D2144"/>
          <cell r="E2144"/>
          <cell r="F2144" t="str">
            <v>TRIAL- Dieffenbachia Americano-12 - Balance</v>
          </cell>
          <cell r="G2144">
            <v>12</v>
          </cell>
          <cell r="H2144" t="str">
            <v>12cm</v>
          </cell>
          <cell r="I2144"/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</row>
        <row r="2145">
          <cell r="B2145"/>
          <cell r="C2145"/>
          <cell r="D2145"/>
          <cell r="E2145"/>
          <cell r="F2145"/>
          <cell r="G2145"/>
          <cell r="H2145"/>
          <cell r="I2145"/>
        </row>
        <row r="2146">
          <cell r="A2146" t="str">
            <v>FP-1997</v>
          </cell>
          <cell r="B2146" t="str">
            <v>PREMIUM</v>
          </cell>
          <cell r="C2146" t="str">
            <v>Dieffenbachia 12</v>
          </cell>
          <cell r="D2146" t="str">
            <v>Sublime</v>
          </cell>
          <cell r="E2146" t="str">
            <v>Available</v>
          </cell>
          <cell r="F2146" t="str">
            <v xml:space="preserve">TRIAL- Dieffenbachia Sublime-12 </v>
          </cell>
          <cell r="G2146">
            <v>12</v>
          </cell>
          <cell r="H2146" t="str">
            <v>12cm</v>
          </cell>
          <cell r="I2146" t="str">
            <v>PREMIUM</v>
          </cell>
          <cell r="J2146">
            <v>-0.60000000000000009</v>
          </cell>
          <cell r="K2146">
            <v>-0.60000000000000009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</row>
        <row r="2147">
          <cell r="A2147" t="str">
            <v>FP-1997</v>
          </cell>
          <cell r="B2147" t="str">
            <v>PREMIUM</v>
          </cell>
          <cell r="C2147" t="str">
            <v>Dieffenbachia 12</v>
          </cell>
          <cell r="D2147" t="str">
            <v>Sublime</v>
          </cell>
          <cell r="E2147" t="str">
            <v>Available</v>
          </cell>
          <cell r="F2147" t="str">
            <v xml:space="preserve">TRIAL- Dieffenbachia Sublime-12 </v>
          </cell>
          <cell r="G2147">
            <v>12</v>
          </cell>
          <cell r="H2147" t="str">
            <v>12cm</v>
          </cell>
          <cell r="I2147" t="str">
            <v>PREMIUM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</row>
        <row r="2148">
          <cell r="A2148" t="str">
            <v>FP-1997</v>
          </cell>
          <cell r="C2148"/>
          <cell r="D2148"/>
          <cell r="E2148"/>
          <cell r="F2148" t="str">
            <v>TRIAL- Dieffenbachia Sublime-12  - Balance</v>
          </cell>
          <cell r="G2148">
            <v>12</v>
          </cell>
          <cell r="H2148" t="str">
            <v>12cm</v>
          </cell>
          <cell r="I2148"/>
          <cell r="J2148">
            <v>-0.60000000000000009</v>
          </cell>
          <cell r="K2148">
            <v>-0.60000000000000009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</row>
        <row r="2149">
          <cell r="B2149"/>
          <cell r="C2149"/>
          <cell r="D2149"/>
          <cell r="E2149"/>
          <cell r="F2149"/>
          <cell r="G2149"/>
          <cell r="H2149"/>
          <cell r="I2149"/>
        </row>
        <row r="2150">
          <cell r="A2150" t="str">
            <v>FP-2210</v>
          </cell>
          <cell r="B2150" t="str">
            <v>PREMIUM</v>
          </cell>
          <cell r="C2150" t="str">
            <v>Dieffenbachia 12</v>
          </cell>
          <cell r="D2150" t="str">
            <v>White Blizzard</v>
          </cell>
          <cell r="E2150" t="str">
            <v>Available</v>
          </cell>
          <cell r="F2150" t="str">
            <v>TRIAL - Dieffenbachia White Blizzard - 12</v>
          </cell>
          <cell r="G2150">
            <v>12</v>
          </cell>
          <cell r="H2150" t="str">
            <v>12cm</v>
          </cell>
          <cell r="I2150" t="str">
            <v>PREMIUM</v>
          </cell>
          <cell r="J2150">
            <v>6</v>
          </cell>
          <cell r="K2150">
            <v>6</v>
          </cell>
          <cell r="L2150">
            <v>-0.1</v>
          </cell>
          <cell r="M2150">
            <v>-0.1</v>
          </cell>
          <cell r="N2150">
            <v>0</v>
          </cell>
          <cell r="O2150">
            <v>0</v>
          </cell>
        </row>
        <row r="2151">
          <cell r="A2151" t="str">
            <v>FP-2210</v>
          </cell>
          <cell r="B2151" t="str">
            <v>PREMIUM</v>
          </cell>
          <cell r="C2151" t="str">
            <v>Dieffenbachia 12</v>
          </cell>
          <cell r="D2151" t="str">
            <v>White Blizzard</v>
          </cell>
          <cell r="E2151" t="str">
            <v>Available</v>
          </cell>
          <cell r="F2151" t="str">
            <v>TRIAL - Dieffenbachia White Blizzard - 12</v>
          </cell>
          <cell r="G2151">
            <v>12</v>
          </cell>
          <cell r="H2151" t="str">
            <v>12cm</v>
          </cell>
          <cell r="I2151" t="str">
            <v>PREMIUM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</row>
        <row r="2152">
          <cell r="A2152" t="str">
            <v>FP-2210</v>
          </cell>
          <cell r="C2152"/>
          <cell r="D2152"/>
          <cell r="E2152"/>
          <cell r="F2152" t="str">
            <v>TRIAL - Dieffenbachia White Blizzard - 12 - Balance</v>
          </cell>
          <cell r="G2152">
            <v>12</v>
          </cell>
          <cell r="H2152" t="str">
            <v>12cm</v>
          </cell>
          <cell r="I2152"/>
          <cell r="J2152">
            <v>6</v>
          </cell>
          <cell r="K2152">
            <v>6</v>
          </cell>
          <cell r="L2152">
            <v>-0.1</v>
          </cell>
          <cell r="M2152">
            <v>-0.1</v>
          </cell>
          <cell r="N2152">
            <v>0</v>
          </cell>
          <cell r="O2152">
            <v>0</v>
          </cell>
        </row>
        <row r="2153">
          <cell r="B2153"/>
          <cell r="C2153"/>
          <cell r="D2153"/>
          <cell r="E2153"/>
          <cell r="F2153"/>
          <cell r="G2153"/>
          <cell r="H2153"/>
          <cell r="I2153"/>
        </row>
        <row r="2154">
          <cell r="A2154" t="str">
            <v>FP-2103</v>
          </cell>
          <cell r="B2154" t="str">
            <v>PREMIUM</v>
          </cell>
          <cell r="C2154" t="str">
            <v xml:space="preserve">Dieffenbachia 12 </v>
          </cell>
          <cell r="D2154" t="str">
            <v>Moonlight</v>
          </cell>
          <cell r="E2154" t="str">
            <v>Available</v>
          </cell>
          <cell r="F2154" t="str">
            <v xml:space="preserve">TRIAL- Diedffenbachia Moonlight- 12 </v>
          </cell>
          <cell r="G2154">
            <v>12</v>
          </cell>
          <cell r="H2154" t="str">
            <v>12cm</v>
          </cell>
          <cell r="I2154" t="str">
            <v>PREMIUM</v>
          </cell>
          <cell r="J2154">
            <v>2.2000000000000002</v>
          </cell>
          <cell r="K2154">
            <v>2.2000000000000002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</row>
        <row r="2155">
          <cell r="A2155" t="str">
            <v>FP-2103</v>
          </cell>
          <cell r="B2155" t="str">
            <v>PREMIUM</v>
          </cell>
          <cell r="C2155" t="str">
            <v xml:space="preserve">Dieffenbachia 12 </v>
          </cell>
          <cell r="D2155" t="str">
            <v>Moonlight</v>
          </cell>
          <cell r="E2155" t="str">
            <v>Available</v>
          </cell>
          <cell r="F2155" t="str">
            <v xml:space="preserve">TRIAL- Diedffenbachia Moonlight- 12 </v>
          </cell>
          <cell r="G2155">
            <v>12</v>
          </cell>
          <cell r="H2155" t="str">
            <v>12cm</v>
          </cell>
          <cell r="I2155" t="str">
            <v>PREMIUM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</row>
        <row r="2156">
          <cell r="A2156" t="str">
            <v>FP-2103</v>
          </cell>
          <cell r="C2156"/>
          <cell r="D2156"/>
          <cell r="E2156"/>
          <cell r="F2156" t="str">
            <v>TRIAL- Diedffenbachia Moonlight- 12  - Balance</v>
          </cell>
          <cell r="G2156">
            <v>12</v>
          </cell>
          <cell r="H2156" t="str">
            <v>12cm</v>
          </cell>
          <cell r="I2156"/>
          <cell r="J2156">
            <v>2.2000000000000002</v>
          </cell>
          <cell r="K2156">
            <v>2.2000000000000002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</row>
        <row r="2157">
          <cell r="B2157"/>
          <cell r="C2157"/>
          <cell r="D2157"/>
          <cell r="E2157"/>
          <cell r="F2157"/>
          <cell r="G2157"/>
          <cell r="H2157"/>
          <cell r="I2157"/>
        </row>
        <row r="2158">
          <cell r="A2158" t="str">
            <v>FP-1964</v>
          </cell>
          <cell r="B2158" t="str">
            <v>PREMIUM</v>
          </cell>
          <cell r="C2158" t="str">
            <v>Dracaena 12</v>
          </cell>
          <cell r="D2158" t="str">
            <v>Black Kanzi</v>
          </cell>
          <cell r="E2158" t="str">
            <v>Available</v>
          </cell>
          <cell r="F2158" t="str">
            <v>TRIAL - Dracaena Black Kanzi - 12</v>
          </cell>
          <cell r="G2158">
            <v>12</v>
          </cell>
          <cell r="H2158" t="str">
            <v>12cm</v>
          </cell>
          <cell r="I2158" t="str">
            <v>PREMIUM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</row>
        <row r="2159">
          <cell r="A2159" t="str">
            <v>FP-1964</v>
          </cell>
          <cell r="B2159" t="str">
            <v>PREMIUM</v>
          </cell>
          <cell r="C2159" t="str">
            <v>Dracaena 12</v>
          </cell>
          <cell r="D2159" t="str">
            <v>Black Kanzi</v>
          </cell>
          <cell r="E2159" t="str">
            <v>Available</v>
          </cell>
          <cell r="F2159" t="str">
            <v>TRIAL - Dracaena Black Kanzi - 12</v>
          </cell>
          <cell r="G2159">
            <v>12</v>
          </cell>
          <cell r="H2159" t="str">
            <v>12cm</v>
          </cell>
          <cell r="I2159" t="str">
            <v>PREMIUM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</row>
        <row r="2160">
          <cell r="A2160" t="str">
            <v>FP-1964</v>
          </cell>
          <cell r="C2160"/>
          <cell r="D2160"/>
          <cell r="E2160"/>
          <cell r="F2160" t="str">
            <v>TRIAL - Dracaena Black Kanzi - 12 - Balance</v>
          </cell>
          <cell r="G2160">
            <v>12</v>
          </cell>
          <cell r="H2160" t="str">
            <v>12cm</v>
          </cell>
          <cell r="I2160"/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</row>
        <row r="2161">
          <cell r="B2161"/>
          <cell r="C2161"/>
          <cell r="D2161"/>
          <cell r="E2161"/>
          <cell r="F2161"/>
          <cell r="G2161"/>
          <cell r="H2161"/>
          <cell r="I2161"/>
        </row>
        <row r="2162">
          <cell r="A2162" t="str">
            <v>FP-2450</v>
          </cell>
          <cell r="B2162" t="str">
            <v>PREMIUM</v>
          </cell>
          <cell r="C2162" t="str">
            <v>Dracaena 12</v>
          </cell>
          <cell r="D2162" t="str">
            <v xml:space="preserve">Dragontree dorado </v>
          </cell>
          <cell r="E2162" t="str">
            <v>Available</v>
          </cell>
          <cell r="F2162" t="str">
            <v>Trial- Dracaena Dragontree dorado-12</v>
          </cell>
          <cell r="G2162">
            <v>12</v>
          </cell>
          <cell r="H2162" t="str">
            <v>12cm</v>
          </cell>
          <cell r="I2162" t="str">
            <v>PREMIUM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</row>
        <row r="2163">
          <cell r="A2163" t="str">
            <v>FP-2450</v>
          </cell>
          <cell r="B2163" t="str">
            <v>PREMIUM</v>
          </cell>
          <cell r="C2163" t="str">
            <v>Dracaena 12</v>
          </cell>
          <cell r="D2163" t="str">
            <v xml:space="preserve">Dragontree dorado </v>
          </cell>
          <cell r="E2163" t="str">
            <v>Available</v>
          </cell>
          <cell r="F2163" t="str">
            <v>Trial- Dracaena Dragontree dorado-12</v>
          </cell>
          <cell r="G2163">
            <v>12</v>
          </cell>
          <cell r="H2163" t="str">
            <v>12cm</v>
          </cell>
          <cell r="I2163" t="str">
            <v>PREMIUM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</row>
        <row r="2164">
          <cell r="A2164" t="str">
            <v>FP-2450</v>
          </cell>
          <cell r="C2164"/>
          <cell r="D2164"/>
          <cell r="E2164"/>
          <cell r="F2164" t="str">
            <v>Trial- Dracaena Dragontree dorado-12 - Balance</v>
          </cell>
          <cell r="G2164">
            <v>12</v>
          </cell>
          <cell r="H2164" t="str">
            <v>12cm</v>
          </cell>
          <cell r="I2164"/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</row>
        <row r="2165">
          <cell r="B2165"/>
          <cell r="C2165"/>
          <cell r="D2165"/>
          <cell r="E2165"/>
          <cell r="F2165"/>
          <cell r="G2165"/>
          <cell r="H2165"/>
          <cell r="I2165"/>
        </row>
        <row r="2166">
          <cell r="A2166" t="str">
            <v>FP-2237</v>
          </cell>
          <cell r="B2166" t="str">
            <v>PREMIUM</v>
          </cell>
          <cell r="C2166" t="str">
            <v>Dracaena 12</v>
          </cell>
          <cell r="D2166" t="str">
            <v>Jade Jewel</v>
          </cell>
          <cell r="E2166" t="str">
            <v>Available</v>
          </cell>
          <cell r="F2166" t="str">
            <v>Trial- Dracaena Jade Jewel-12</v>
          </cell>
          <cell r="G2166">
            <v>12</v>
          </cell>
          <cell r="H2166" t="str">
            <v>12cm</v>
          </cell>
          <cell r="I2166" t="str">
            <v>PREMIUM</v>
          </cell>
          <cell r="J2166">
            <v>-53.1</v>
          </cell>
          <cell r="K2166">
            <v>-53.1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</row>
        <row r="2167">
          <cell r="A2167" t="str">
            <v>FP-2237</v>
          </cell>
          <cell r="B2167" t="str">
            <v>PREMIUM</v>
          </cell>
          <cell r="C2167" t="str">
            <v>Dracaena 12</v>
          </cell>
          <cell r="D2167" t="str">
            <v>Jade Jewel</v>
          </cell>
          <cell r="E2167" t="str">
            <v>Available</v>
          </cell>
          <cell r="F2167" t="str">
            <v>Trial- Dracaena Jade Jewel-12</v>
          </cell>
          <cell r="G2167">
            <v>12</v>
          </cell>
          <cell r="H2167" t="str">
            <v>12cm</v>
          </cell>
          <cell r="I2167" t="str">
            <v>PREMIUM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</row>
        <row r="2168">
          <cell r="A2168" t="str">
            <v>FP-2237</v>
          </cell>
          <cell r="C2168"/>
          <cell r="D2168"/>
          <cell r="E2168"/>
          <cell r="F2168" t="str">
            <v>Trial- Dracaena Jade Jewel-12 - Balance</v>
          </cell>
          <cell r="G2168">
            <v>12</v>
          </cell>
          <cell r="H2168" t="str">
            <v>12cm</v>
          </cell>
          <cell r="I2168"/>
          <cell r="J2168">
            <v>-53.1</v>
          </cell>
          <cell r="K2168">
            <v>-53.1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</row>
        <row r="2169">
          <cell r="B2169"/>
          <cell r="C2169"/>
          <cell r="D2169"/>
          <cell r="E2169"/>
          <cell r="F2169"/>
          <cell r="G2169"/>
          <cell r="H2169"/>
          <cell r="I2169"/>
        </row>
        <row r="2170">
          <cell r="A2170" t="str">
            <v>FP-2548</v>
          </cell>
          <cell r="B2170" t="str">
            <v>PREMIUM</v>
          </cell>
          <cell r="C2170" t="str">
            <v>Dracaena 12</v>
          </cell>
          <cell r="D2170" t="str">
            <v xml:space="preserve">Sanderiana </v>
          </cell>
          <cell r="E2170" t="str">
            <v>Available</v>
          </cell>
          <cell r="F2170" t="str">
            <v>Trial- Dracaena Sanderiana- 12</v>
          </cell>
          <cell r="G2170">
            <v>12</v>
          </cell>
          <cell r="H2170" t="str">
            <v>12cm</v>
          </cell>
          <cell r="I2170" t="str">
            <v>PREMIUM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</row>
        <row r="2171">
          <cell r="A2171" t="str">
            <v>FP-2548</v>
          </cell>
          <cell r="B2171" t="str">
            <v>PREMIUM</v>
          </cell>
          <cell r="C2171" t="str">
            <v>Dracaena 12</v>
          </cell>
          <cell r="D2171" t="str">
            <v xml:space="preserve">Sanderiana </v>
          </cell>
          <cell r="E2171" t="str">
            <v>Available</v>
          </cell>
          <cell r="F2171" t="str">
            <v>Trial- Dracaena Sanderiana- 12</v>
          </cell>
          <cell r="G2171">
            <v>12</v>
          </cell>
          <cell r="H2171" t="str">
            <v>12cm</v>
          </cell>
          <cell r="I2171" t="str">
            <v>PREMIUM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</row>
        <row r="2172">
          <cell r="A2172" t="str">
            <v>FP-2548</v>
          </cell>
          <cell r="C2172"/>
          <cell r="D2172"/>
          <cell r="E2172"/>
          <cell r="F2172" t="str">
            <v>Trial- Dracaena Sanderiana- 12 - Balance</v>
          </cell>
          <cell r="G2172">
            <v>12</v>
          </cell>
          <cell r="H2172" t="str">
            <v>12cm</v>
          </cell>
          <cell r="I2172"/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</row>
        <row r="2173">
          <cell r="B2173"/>
          <cell r="C2173"/>
          <cell r="D2173"/>
          <cell r="E2173"/>
          <cell r="F2173"/>
          <cell r="G2173"/>
          <cell r="H2173"/>
          <cell r="I2173"/>
        </row>
        <row r="2174">
          <cell r="A2174" t="str">
            <v>FP-686</v>
          </cell>
          <cell r="B2174" t="str">
            <v>PREMIUM</v>
          </cell>
          <cell r="C2174" t="str">
            <v>Dracaena 12</v>
          </cell>
          <cell r="D2174" t="str">
            <v xml:space="preserve">Surprise </v>
          </cell>
          <cell r="E2174" t="str">
            <v>Available</v>
          </cell>
          <cell r="F2174" t="str">
            <v>Trial- Dracaena Surprise-12</v>
          </cell>
          <cell r="G2174">
            <v>12</v>
          </cell>
          <cell r="H2174" t="str">
            <v>12cm</v>
          </cell>
          <cell r="I2174" t="str">
            <v>PREMIUM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</row>
        <row r="2175">
          <cell r="A2175" t="str">
            <v>FP-686</v>
          </cell>
          <cell r="B2175" t="str">
            <v>PREMIUM</v>
          </cell>
          <cell r="C2175" t="str">
            <v>Dracaena 12</v>
          </cell>
          <cell r="D2175" t="str">
            <v xml:space="preserve">Surprise </v>
          </cell>
          <cell r="E2175" t="str">
            <v>Available</v>
          </cell>
          <cell r="F2175" t="str">
            <v>Trial- Dracaena Surprise-12</v>
          </cell>
          <cell r="G2175">
            <v>12</v>
          </cell>
          <cell r="H2175" t="str">
            <v>12cm</v>
          </cell>
          <cell r="I2175" t="str">
            <v>PREMIUM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</row>
        <row r="2176">
          <cell r="A2176" t="str">
            <v>FP-686</v>
          </cell>
          <cell r="C2176"/>
          <cell r="D2176"/>
          <cell r="E2176"/>
          <cell r="F2176" t="str">
            <v>Trial- Dracaena Surprise-12 - Balance</v>
          </cell>
          <cell r="G2176">
            <v>12</v>
          </cell>
          <cell r="H2176" t="str">
            <v>12cm</v>
          </cell>
          <cell r="I2176"/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</row>
        <row r="2177">
          <cell r="B2177"/>
          <cell r="C2177"/>
          <cell r="D2177"/>
          <cell r="E2177"/>
          <cell r="F2177"/>
          <cell r="G2177"/>
          <cell r="H2177"/>
          <cell r="I2177"/>
        </row>
        <row r="2178">
          <cell r="A2178" t="str">
            <v>FP-689</v>
          </cell>
          <cell r="B2178" t="str">
            <v>PREMIUM</v>
          </cell>
          <cell r="C2178" t="str">
            <v>Dracaena 12</v>
          </cell>
          <cell r="D2178" t="str">
            <v>White Jewel</v>
          </cell>
          <cell r="E2178" t="str">
            <v>Available</v>
          </cell>
          <cell r="F2178" t="str">
            <v>Trial- Dracaena White Jewel-12</v>
          </cell>
          <cell r="G2178">
            <v>12</v>
          </cell>
          <cell r="H2178" t="str">
            <v>12cm</v>
          </cell>
          <cell r="I2178" t="str">
            <v>PREMIUM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</row>
        <row r="2179">
          <cell r="A2179" t="str">
            <v>FP-689</v>
          </cell>
          <cell r="B2179" t="str">
            <v>PREMIUM</v>
          </cell>
          <cell r="C2179" t="str">
            <v>Dracaena 12</v>
          </cell>
          <cell r="D2179" t="str">
            <v>White Jewel</v>
          </cell>
          <cell r="E2179" t="str">
            <v>Available</v>
          </cell>
          <cell r="F2179" t="str">
            <v>Trial- Dracaena White Jewel-12</v>
          </cell>
          <cell r="G2179">
            <v>12</v>
          </cell>
          <cell r="H2179" t="str">
            <v>12cm</v>
          </cell>
          <cell r="I2179" t="str">
            <v>PREMIUM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</row>
        <row r="2180">
          <cell r="A2180" t="str">
            <v>FP-689</v>
          </cell>
          <cell r="C2180"/>
          <cell r="D2180"/>
          <cell r="E2180"/>
          <cell r="F2180" t="str">
            <v>Trial- Dracaena White Jewel-12 - Balance</v>
          </cell>
          <cell r="G2180">
            <v>12</v>
          </cell>
          <cell r="H2180" t="str">
            <v>12cm</v>
          </cell>
          <cell r="I2180"/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</row>
        <row r="2181">
          <cell r="B2181"/>
          <cell r="C2181"/>
          <cell r="D2181"/>
          <cell r="E2181"/>
          <cell r="F2181"/>
          <cell r="G2181"/>
          <cell r="H2181"/>
          <cell r="I2181"/>
        </row>
        <row r="2182">
          <cell r="A2182" t="str">
            <v>FP-1396</v>
          </cell>
          <cell r="B2182" t="str">
            <v>PREMIUM</v>
          </cell>
          <cell r="C2182" t="str">
            <v>Draceana 12</v>
          </cell>
          <cell r="D2182" t="str">
            <v xml:space="preserve">Janet Craig Compacta </v>
          </cell>
          <cell r="E2182" t="str">
            <v>Available</v>
          </cell>
          <cell r="F2182" t="str">
            <v>TRIAL- Draceana Janet Craig Compacta- 12</v>
          </cell>
          <cell r="G2182">
            <v>12</v>
          </cell>
          <cell r="H2182" t="str">
            <v>12cm</v>
          </cell>
          <cell r="I2182" t="str">
            <v>PREMIUM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</row>
        <row r="2183">
          <cell r="A2183" t="str">
            <v>FP-1396</v>
          </cell>
          <cell r="B2183" t="str">
            <v>PREMIUM</v>
          </cell>
          <cell r="C2183" t="str">
            <v>Draceana 12</v>
          </cell>
          <cell r="D2183" t="str">
            <v xml:space="preserve">Janet Craig Compacta </v>
          </cell>
          <cell r="E2183" t="str">
            <v>Available</v>
          </cell>
          <cell r="F2183" t="str">
            <v>TRIAL- Draceana Janet Craig Compacta- 12</v>
          </cell>
          <cell r="G2183">
            <v>12</v>
          </cell>
          <cell r="H2183" t="str">
            <v>12cm</v>
          </cell>
          <cell r="I2183" t="str">
            <v>PREMIUM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</row>
        <row r="2184">
          <cell r="A2184" t="str">
            <v>FP-1396</v>
          </cell>
          <cell r="C2184"/>
          <cell r="D2184"/>
          <cell r="E2184"/>
          <cell r="F2184" t="str">
            <v>TRIAL- Draceana Janet Craig Compacta- 12 - Balance</v>
          </cell>
          <cell r="G2184">
            <v>12</v>
          </cell>
          <cell r="H2184" t="str">
            <v>12cm</v>
          </cell>
          <cell r="I2184"/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</row>
        <row r="2185">
          <cell r="B2185"/>
          <cell r="C2185"/>
          <cell r="D2185"/>
          <cell r="E2185"/>
          <cell r="F2185"/>
          <cell r="G2185"/>
          <cell r="H2185"/>
          <cell r="I2185"/>
        </row>
        <row r="2186">
          <cell r="A2186" t="str">
            <v>FP-2744</v>
          </cell>
          <cell r="B2186" t="str">
            <v>CLIMB-ITT™ PREMIUM</v>
          </cell>
          <cell r="C2186" t="str">
            <v>Epipremnum 12</v>
          </cell>
          <cell r="D2186" t="str">
            <v xml:space="preserve">Cebu Blue  on Climb-itt™ Pole </v>
          </cell>
          <cell r="E2186" t="str">
            <v>Available</v>
          </cell>
          <cell r="F2186" t="str">
            <v>TRIAL - Epipremnum Cebu Blue on Climb-itt™ Pole - 12</v>
          </cell>
          <cell r="G2186">
            <v>12</v>
          </cell>
          <cell r="H2186" t="str">
            <v>12cm</v>
          </cell>
          <cell r="I2186" t="str">
            <v>CLIMB-ITT™ PREMIUM</v>
          </cell>
          <cell r="J2186">
            <v>1</v>
          </cell>
          <cell r="K2186">
            <v>1</v>
          </cell>
          <cell r="L2186">
            <v>0.9</v>
          </cell>
          <cell r="M2186">
            <v>0.9</v>
          </cell>
          <cell r="N2186">
            <v>1</v>
          </cell>
          <cell r="O2186">
            <v>1</v>
          </cell>
        </row>
        <row r="2187">
          <cell r="A2187" t="str">
            <v>FP-2744</v>
          </cell>
          <cell r="B2187" t="str">
            <v>CLIMB-ITT™ PREMIUM</v>
          </cell>
          <cell r="C2187" t="str">
            <v>Epipremnum 12</v>
          </cell>
          <cell r="D2187" t="str">
            <v xml:space="preserve">Cebu Blue  on Climb-itt™ Pole </v>
          </cell>
          <cell r="E2187" t="str">
            <v>Available</v>
          </cell>
          <cell r="F2187" t="str">
            <v>TRIAL - Epipremnum Cebu Blue on Climb-itt™ Pole - 12</v>
          </cell>
          <cell r="G2187">
            <v>12</v>
          </cell>
          <cell r="H2187" t="str">
            <v>12cm</v>
          </cell>
          <cell r="I2187" t="str">
            <v>CLIMB-ITT™ PREMIUM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</row>
        <row r="2188">
          <cell r="A2188" t="str">
            <v>FP-2744</v>
          </cell>
          <cell r="B2188"/>
          <cell r="C2188"/>
          <cell r="D2188"/>
          <cell r="E2188"/>
          <cell r="F2188" t="str">
            <v>TRIAL - Epipremnum Cebu Blue on Climb-itt™ Pole - 12 - Balance</v>
          </cell>
          <cell r="G2188">
            <v>12</v>
          </cell>
          <cell r="H2188" t="str">
            <v>12cm</v>
          </cell>
          <cell r="I2188"/>
          <cell r="J2188">
            <v>1</v>
          </cell>
          <cell r="K2188">
            <v>1</v>
          </cell>
          <cell r="L2188">
            <v>0.9</v>
          </cell>
          <cell r="M2188">
            <v>0.9</v>
          </cell>
          <cell r="N2188">
            <v>1</v>
          </cell>
          <cell r="O2188">
            <v>1</v>
          </cell>
        </row>
        <row r="2189">
          <cell r="B2189"/>
          <cell r="C2189"/>
          <cell r="D2189"/>
          <cell r="E2189"/>
          <cell r="F2189"/>
          <cell r="G2189"/>
          <cell r="H2189"/>
          <cell r="I2189"/>
        </row>
        <row r="2190">
          <cell r="A2190" t="str">
            <v>FP-2755</v>
          </cell>
          <cell r="B2190" t="str">
            <v>PREMIUM</v>
          </cell>
          <cell r="C2190" t="str">
            <v>Epipremnum 12</v>
          </cell>
          <cell r="D2190" t="str">
            <v>Champs Elysees</v>
          </cell>
          <cell r="E2190" t="str">
            <v>Available</v>
          </cell>
          <cell r="F2190" t="str">
            <v xml:space="preserve">TRIAL - Epipremnum Champs Elysees - 12 (Canopy) </v>
          </cell>
          <cell r="G2190">
            <v>12</v>
          </cell>
          <cell r="H2190" t="str">
            <v>12cm Canopy</v>
          </cell>
          <cell r="I2190" t="str">
            <v>PREMIUM</v>
          </cell>
          <cell r="J2190">
            <v>13</v>
          </cell>
          <cell r="K2190">
            <v>13</v>
          </cell>
          <cell r="L2190">
            <v>2</v>
          </cell>
          <cell r="M2190">
            <v>2</v>
          </cell>
          <cell r="N2190">
            <v>47</v>
          </cell>
          <cell r="O2190">
            <v>1.7000000000000002</v>
          </cell>
        </row>
        <row r="2191">
          <cell r="A2191" t="str">
            <v>FP-2755</v>
          </cell>
          <cell r="B2191" t="str">
            <v>PREMIUM</v>
          </cell>
          <cell r="C2191" t="str">
            <v>Epipremnum 12</v>
          </cell>
          <cell r="D2191" t="str">
            <v>Champs Elysees</v>
          </cell>
          <cell r="E2191" t="str">
            <v>Available</v>
          </cell>
          <cell r="F2191" t="str">
            <v xml:space="preserve">TRIAL - Epipremnum Champs Elysees - 12 (Canopy) </v>
          </cell>
          <cell r="G2191">
            <v>12</v>
          </cell>
          <cell r="H2191" t="str">
            <v>12cm Canopy</v>
          </cell>
          <cell r="I2191" t="str">
            <v>PREMIUM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30</v>
          </cell>
          <cell r="O2191">
            <v>0</v>
          </cell>
        </row>
        <row r="2192">
          <cell r="A2192" t="str">
            <v>FP-2755</v>
          </cell>
          <cell r="B2192"/>
          <cell r="C2192"/>
          <cell r="D2192"/>
          <cell r="E2192"/>
          <cell r="F2192" t="str">
            <v>TRIAL - Epipremnum Champs Elysees - 12 (Canopy)  - Balance</v>
          </cell>
          <cell r="G2192">
            <v>12</v>
          </cell>
          <cell r="H2192" t="str">
            <v>12cm Canopy</v>
          </cell>
          <cell r="I2192"/>
          <cell r="J2192">
            <v>13</v>
          </cell>
          <cell r="K2192">
            <v>13</v>
          </cell>
          <cell r="L2192">
            <v>2</v>
          </cell>
          <cell r="M2192">
            <v>2</v>
          </cell>
          <cell r="N2192">
            <v>17</v>
          </cell>
          <cell r="O2192">
            <v>1.7000000000000002</v>
          </cell>
        </row>
        <row r="2193">
          <cell r="B2193"/>
          <cell r="C2193"/>
          <cell r="D2193"/>
          <cell r="E2193"/>
          <cell r="F2193"/>
          <cell r="G2193"/>
          <cell r="H2193"/>
          <cell r="I2193"/>
        </row>
        <row r="2194">
          <cell r="A2194" t="str">
            <v>FP-2492</v>
          </cell>
          <cell r="B2194" t="str">
            <v>Collectors</v>
          </cell>
          <cell r="C2194" t="str">
            <v>Epipremnum 12</v>
          </cell>
          <cell r="D2194" t="str">
            <v>Gigantenum Variegated</v>
          </cell>
          <cell r="E2194" t="str">
            <v>Available</v>
          </cell>
          <cell r="F2194" t="str">
            <v xml:space="preserve">TRIAL- Epipremnum Gigantenum Variegated - 12 </v>
          </cell>
          <cell r="G2194">
            <v>12</v>
          </cell>
          <cell r="H2194" t="str">
            <v>12cm</v>
          </cell>
          <cell r="I2194" t="str">
            <v>Collectors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</row>
        <row r="2195">
          <cell r="A2195" t="str">
            <v>FP-2492</v>
          </cell>
          <cell r="B2195" t="str">
            <v>Collectors</v>
          </cell>
          <cell r="C2195" t="str">
            <v>Epipremnum 12</v>
          </cell>
          <cell r="D2195" t="str">
            <v>Gigantenum Variegated</v>
          </cell>
          <cell r="E2195" t="str">
            <v>Available</v>
          </cell>
          <cell r="F2195" t="str">
            <v xml:space="preserve">TRIAL- Epipremnum Gigantenum Variegated - 12 </v>
          </cell>
          <cell r="G2195">
            <v>12</v>
          </cell>
          <cell r="H2195" t="str">
            <v>12cm</v>
          </cell>
          <cell r="I2195" t="str">
            <v>Collectors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</row>
        <row r="2196">
          <cell r="A2196" t="str">
            <v>FP-2492</v>
          </cell>
          <cell r="B2196"/>
          <cell r="C2196"/>
          <cell r="D2196"/>
          <cell r="E2196"/>
          <cell r="F2196" t="str">
            <v>TRIAL- Epipremnum Gigantenum Variegated - 12  - Balance</v>
          </cell>
          <cell r="G2196">
            <v>12</v>
          </cell>
          <cell r="H2196" t="str">
            <v>12cm</v>
          </cell>
          <cell r="I2196"/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</row>
        <row r="2197">
          <cell r="B2197"/>
          <cell r="C2197"/>
          <cell r="D2197"/>
          <cell r="E2197"/>
          <cell r="F2197"/>
          <cell r="G2197"/>
          <cell r="H2197"/>
          <cell r="I2197"/>
        </row>
        <row r="2198">
          <cell r="A2198" t="str">
            <v>FP-2754</v>
          </cell>
          <cell r="B2198" t="str">
            <v>PREMIUM</v>
          </cell>
          <cell r="C2198" t="str">
            <v>Epipremnum 12</v>
          </cell>
          <cell r="D2198" t="str">
            <v>Golden Ray™ (Hot Needle)</v>
          </cell>
          <cell r="E2198" t="str">
            <v>Available</v>
          </cell>
          <cell r="F2198" t="str">
            <v>TRIAL - Epipremnum Golden Ray™ (Hot Needle) - 12 (Canopy)</v>
          </cell>
          <cell r="G2198">
            <v>12</v>
          </cell>
          <cell r="H2198" t="str">
            <v>12cm Canopy</v>
          </cell>
          <cell r="I2198" t="str">
            <v>PREMIUM</v>
          </cell>
          <cell r="J2198">
            <v>34</v>
          </cell>
          <cell r="K2198">
            <v>16</v>
          </cell>
          <cell r="L2198">
            <v>12.600000000000001</v>
          </cell>
          <cell r="M2198">
            <v>-0.39999999999999858</v>
          </cell>
          <cell r="N2198">
            <v>40.200000000000003</v>
          </cell>
          <cell r="O2198">
            <v>4</v>
          </cell>
        </row>
        <row r="2199">
          <cell r="A2199" t="str">
            <v>FP-2754</v>
          </cell>
          <cell r="B2199" t="str">
            <v>PREMIUM</v>
          </cell>
          <cell r="C2199" t="str">
            <v>Epipremnum 12</v>
          </cell>
          <cell r="D2199" t="str">
            <v>Golden Ray™ (Hot Needle)</v>
          </cell>
          <cell r="E2199" t="str">
            <v>Available</v>
          </cell>
          <cell r="F2199" t="str">
            <v>TRIAL - Epipremnum Golden Ray™ (Hot Needle) - 12 (Canopy)</v>
          </cell>
          <cell r="G2199">
            <v>12</v>
          </cell>
          <cell r="H2199" t="str">
            <v>12cm Canopy</v>
          </cell>
          <cell r="I2199" t="str">
            <v>PREMIUM</v>
          </cell>
          <cell r="J2199">
            <v>18</v>
          </cell>
          <cell r="K2199">
            <v>0</v>
          </cell>
          <cell r="L2199">
            <v>13</v>
          </cell>
          <cell r="M2199">
            <v>0</v>
          </cell>
          <cell r="N2199">
            <v>0</v>
          </cell>
          <cell r="O2199">
            <v>0</v>
          </cell>
        </row>
        <row r="2200">
          <cell r="A2200" t="str">
            <v>FP-2754</v>
          </cell>
          <cell r="B2200"/>
          <cell r="C2200"/>
          <cell r="D2200"/>
          <cell r="E2200"/>
          <cell r="F2200" t="str">
            <v>TRIAL - Epipremnum Golden Ray™ (Hot Needle) - 12 (Canopy) - Balance</v>
          </cell>
          <cell r="G2200">
            <v>12</v>
          </cell>
          <cell r="H2200" t="str">
            <v>12cm Canopy</v>
          </cell>
          <cell r="I2200"/>
          <cell r="J2200">
            <v>16</v>
          </cell>
          <cell r="K2200">
            <v>16</v>
          </cell>
          <cell r="L2200">
            <v>-0.39999999999999858</v>
          </cell>
          <cell r="M2200">
            <v>-0.39999999999999858</v>
          </cell>
          <cell r="N2200">
            <v>40.200000000000003</v>
          </cell>
          <cell r="O2200">
            <v>4</v>
          </cell>
        </row>
        <row r="2201">
          <cell r="B2201"/>
          <cell r="C2201"/>
          <cell r="D2201"/>
          <cell r="E2201"/>
          <cell r="F2201"/>
          <cell r="G2201"/>
          <cell r="H2201"/>
          <cell r="I2201"/>
        </row>
        <row r="2202">
          <cell r="A2202" t="str">
            <v>FP-1130</v>
          </cell>
          <cell r="B2202" t="str">
            <v>BOUTIQUE</v>
          </cell>
          <cell r="C2202" t="str">
            <v>Epipremnum 12</v>
          </cell>
          <cell r="D2202" t="str">
            <v>Manjula</v>
          </cell>
          <cell r="E2202" t="str">
            <v>Available</v>
          </cell>
          <cell r="F2202" t="str">
            <v>TRIAL - Epipremnum Manjula - 12</v>
          </cell>
          <cell r="G2202">
            <v>12</v>
          </cell>
          <cell r="H2202" t="str">
            <v>12cm</v>
          </cell>
          <cell r="I2202" t="str">
            <v>BOUTIQUE</v>
          </cell>
          <cell r="J2202">
            <v>38.6</v>
          </cell>
          <cell r="K2202">
            <v>38.6</v>
          </cell>
          <cell r="L2202">
            <v>117.7</v>
          </cell>
          <cell r="M2202">
            <v>105.7</v>
          </cell>
          <cell r="N2202">
            <v>193.9</v>
          </cell>
          <cell r="O2202">
            <v>34.200000000000003</v>
          </cell>
        </row>
        <row r="2203">
          <cell r="A2203" t="str">
            <v>FP-1130</v>
          </cell>
          <cell r="B2203" t="str">
            <v>BOUTIQUE</v>
          </cell>
          <cell r="C2203" t="str">
            <v>Epipremnum 12</v>
          </cell>
          <cell r="D2203" t="str">
            <v>Manjula</v>
          </cell>
          <cell r="E2203" t="str">
            <v>Available</v>
          </cell>
          <cell r="F2203" t="str">
            <v>TRIAL - Epipremnum Manjula - 12</v>
          </cell>
          <cell r="G2203">
            <v>12</v>
          </cell>
          <cell r="H2203" t="str">
            <v>12cm</v>
          </cell>
          <cell r="I2203" t="str">
            <v>BOUTIQUE</v>
          </cell>
          <cell r="J2203">
            <v>0</v>
          </cell>
          <cell r="K2203">
            <v>0</v>
          </cell>
          <cell r="L2203">
            <v>12</v>
          </cell>
          <cell r="M2203">
            <v>0</v>
          </cell>
          <cell r="N2203">
            <v>24</v>
          </cell>
          <cell r="O2203">
            <v>0</v>
          </cell>
        </row>
        <row r="2204">
          <cell r="A2204" t="str">
            <v>FP-1130</v>
          </cell>
          <cell r="B2204"/>
          <cell r="C2204"/>
          <cell r="D2204"/>
          <cell r="E2204"/>
          <cell r="F2204" t="str">
            <v>TRIAL - Epipremnum Manjula - 12 - Balance</v>
          </cell>
          <cell r="G2204">
            <v>12</v>
          </cell>
          <cell r="H2204" t="str">
            <v>12cm</v>
          </cell>
          <cell r="I2204"/>
          <cell r="J2204">
            <v>38.6</v>
          </cell>
          <cell r="K2204">
            <v>38.6</v>
          </cell>
          <cell r="L2204">
            <v>105.7</v>
          </cell>
          <cell r="M2204">
            <v>105.7</v>
          </cell>
          <cell r="N2204">
            <v>169.9</v>
          </cell>
          <cell r="O2204">
            <v>34.200000000000003</v>
          </cell>
        </row>
        <row r="2205">
          <cell r="B2205"/>
          <cell r="C2205"/>
          <cell r="D2205"/>
          <cell r="E2205"/>
          <cell r="F2205"/>
          <cell r="G2205"/>
          <cell r="H2205"/>
          <cell r="I2205"/>
        </row>
        <row r="2206">
          <cell r="A2206" t="str">
            <v>FP-2751</v>
          </cell>
          <cell r="B2206" t="str">
            <v>BOUTIQUE</v>
          </cell>
          <cell r="C2206" t="str">
            <v>Epipremnum 12</v>
          </cell>
          <cell r="D2206" t="str">
            <v>Snow Leopard</v>
          </cell>
          <cell r="E2206" t="str">
            <v>Available</v>
          </cell>
          <cell r="F2206" t="str">
            <v>TRIAL - Epipremnum Snow Leopard - 12 (Canopy)</v>
          </cell>
          <cell r="G2206">
            <v>12</v>
          </cell>
          <cell r="H2206" t="str">
            <v>12cm Canopy</v>
          </cell>
          <cell r="I2206" t="str">
            <v>BOUTIQUE</v>
          </cell>
          <cell r="J2206">
            <v>0.4</v>
          </cell>
          <cell r="K2206">
            <v>0.4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</row>
        <row r="2207">
          <cell r="A2207" t="str">
            <v>FP-2751</v>
          </cell>
          <cell r="B2207" t="str">
            <v>BOUTIQUE</v>
          </cell>
          <cell r="C2207" t="str">
            <v>Epipremnum 12</v>
          </cell>
          <cell r="D2207" t="str">
            <v>Snow Leopard</v>
          </cell>
          <cell r="E2207" t="str">
            <v>Available</v>
          </cell>
          <cell r="F2207" t="str">
            <v>TRIAL - Epipremnum Snow Leopard - 12 (Canopy)</v>
          </cell>
          <cell r="G2207">
            <v>12</v>
          </cell>
          <cell r="H2207" t="str">
            <v>12cm Canopy</v>
          </cell>
          <cell r="I2207" t="str">
            <v>BOUTIQUE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</row>
        <row r="2208">
          <cell r="A2208" t="str">
            <v>FP-2751</v>
          </cell>
          <cell r="B2208"/>
          <cell r="C2208"/>
          <cell r="D2208"/>
          <cell r="E2208"/>
          <cell r="F2208" t="str">
            <v>TRIAL - Epipremnum Snow Leopard - 12 (Canopy) - Balance</v>
          </cell>
          <cell r="G2208">
            <v>12</v>
          </cell>
          <cell r="H2208" t="str">
            <v>12cm Canopy</v>
          </cell>
          <cell r="I2208"/>
          <cell r="J2208">
            <v>0.4</v>
          </cell>
          <cell r="K2208">
            <v>0.4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</row>
        <row r="2209">
          <cell r="B2209"/>
          <cell r="C2209"/>
          <cell r="D2209"/>
          <cell r="E2209"/>
          <cell r="F2209"/>
          <cell r="G2209"/>
          <cell r="H2209"/>
          <cell r="I2209"/>
        </row>
        <row r="2210">
          <cell r="A2210" t="str">
            <v>FP-2766</v>
          </cell>
          <cell r="B2210" t="str">
            <v>PREMIUM</v>
          </cell>
          <cell r="C2210" t="str">
            <v>Episcia 12</v>
          </cell>
          <cell r="D2210" t="str">
            <v>Black Velvet</v>
          </cell>
          <cell r="E2210" t="str">
            <v>Available</v>
          </cell>
          <cell r="F2210" t="str">
            <v>TRIAL - Episcia Black Velvet - 12 (Canopy)</v>
          </cell>
          <cell r="G2210">
            <v>12</v>
          </cell>
          <cell r="H2210" t="str">
            <v>12cm Canopy</v>
          </cell>
          <cell r="I2210" t="str">
            <v>PREMIUM</v>
          </cell>
          <cell r="J2210">
            <v>22.200000000000003</v>
          </cell>
          <cell r="K2210">
            <v>22.200000000000003</v>
          </cell>
          <cell r="L2210">
            <v>13.5</v>
          </cell>
          <cell r="M2210">
            <v>13.5</v>
          </cell>
          <cell r="N2210">
            <v>17.400000000000002</v>
          </cell>
          <cell r="O2210">
            <v>2.3000000000000003</v>
          </cell>
        </row>
        <row r="2211">
          <cell r="A2211" t="str">
            <v>FP-2766</v>
          </cell>
          <cell r="B2211" t="str">
            <v>PREMIUM</v>
          </cell>
          <cell r="C2211" t="str">
            <v>Episcia 12</v>
          </cell>
          <cell r="D2211" t="str">
            <v>Black Velvet</v>
          </cell>
          <cell r="E2211" t="str">
            <v>Available</v>
          </cell>
          <cell r="F2211" t="str">
            <v>TRIAL - Episcia Black Velvet - 12 (Canopy)</v>
          </cell>
          <cell r="G2211">
            <v>12</v>
          </cell>
          <cell r="H2211" t="str">
            <v>12cm Canopy</v>
          </cell>
          <cell r="I2211" t="str">
            <v>PREMIUM</v>
          </cell>
          <cell r="J2211">
            <v>0</v>
          </cell>
          <cell r="K2211">
            <v>0</v>
          </cell>
          <cell r="L2211">
            <v>0</v>
          </cell>
          <cell r="M2211">
            <v>6</v>
          </cell>
          <cell r="N2211">
            <v>0</v>
          </cell>
          <cell r="O2211">
            <v>0</v>
          </cell>
        </row>
        <row r="2212">
          <cell r="A2212" t="str">
            <v>FP-2766</v>
          </cell>
          <cell r="C2212"/>
          <cell r="D2212"/>
          <cell r="E2212"/>
          <cell r="F2212" t="str">
            <v>TRIAL - Episcia Black Velvet - 12 (Canopy) - Balance</v>
          </cell>
          <cell r="G2212">
            <v>12</v>
          </cell>
          <cell r="H2212" t="str">
            <v>12cm Canopy</v>
          </cell>
          <cell r="I2212"/>
          <cell r="J2212">
            <v>22.200000000000003</v>
          </cell>
          <cell r="K2212">
            <v>22.200000000000003</v>
          </cell>
          <cell r="L2212">
            <v>13.5</v>
          </cell>
          <cell r="M2212">
            <v>7.5</v>
          </cell>
          <cell r="N2212">
            <v>17.400000000000002</v>
          </cell>
          <cell r="O2212">
            <v>2.3000000000000003</v>
          </cell>
        </row>
        <row r="2213">
          <cell r="B2213"/>
          <cell r="C2213"/>
          <cell r="D2213"/>
          <cell r="E2213"/>
          <cell r="F2213"/>
          <cell r="G2213"/>
          <cell r="H2213"/>
          <cell r="I2213"/>
        </row>
        <row r="2214">
          <cell r="A2214" t="str">
            <v>FP-2652</v>
          </cell>
          <cell r="B2214" t="str">
            <v>CLIMB-ITT™ PREMIUM</v>
          </cell>
          <cell r="C2214" t="str">
            <v>Episcia 12</v>
          </cell>
          <cell r="D2214" t="str">
            <v>Black Velvet on Climb-itt™ Trunk</v>
          </cell>
          <cell r="E2214" t="str">
            <v>Available</v>
          </cell>
          <cell r="F2214" t="str">
            <v>Trial- Episcia Black Velvet on Climb-itt™ Trunk- 12</v>
          </cell>
          <cell r="G2214">
            <v>12</v>
          </cell>
          <cell r="H2214" t="str">
            <v>12cm Climb-itt™</v>
          </cell>
          <cell r="I2214" t="str">
            <v>CLIMB-ITT™ PREMIUM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</row>
        <row r="2215">
          <cell r="A2215" t="str">
            <v>FP-2652</v>
          </cell>
          <cell r="B2215" t="str">
            <v>CLIMB-ITT™ PREMIUM</v>
          </cell>
          <cell r="C2215" t="str">
            <v>Episcia 12</v>
          </cell>
          <cell r="D2215" t="str">
            <v>Black Velvet on Climb-itt™ Trunk</v>
          </cell>
          <cell r="E2215" t="str">
            <v>Available</v>
          </cell>
          <cell r="F2215" t="str">
            <v>Trial- Episcia Black Velvet on Climb-itt™ Trunk- 12</v>
          </cell>
          <cell r="G2215">
            <v>12</v>
          </cell>
          <cell r="H2215" t="str">
            <v>12cm Climb-itt™</v>
          </cell>
          <cell r="I2215" t="str">
            <v>CLIMB-ITT™ PREMIUM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</row>
        <row r="2216">
          <cell r="A2216" t="str">
            <v>FP-2652</v>
          </cell>
          <cell r="C2216"/>
          <cell r="D2216"/>
          <cell r="E2216"/>
          <cell r="F2216" t="str">
            <v>Trial- Episcia Black Velvet on Climb-itt™ Trunk- 12 - Balance</v>
          </cell>
          <cell r="G2216">
            <v>12</v>
          </cell>
          <cell r="H2216" t="str">
            <v>12cm Climb-itt™</v>
          </cell>
          <cell r="I2216"/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</row>
        <row r="2217">
          <cell r="B2217"/>
          <cell r="C2217"/>
          <cell r="D2217"/>
          <cell r="E2217"/>
          <cell r="F2217"/>
          <cell r="G2217"/>
          <cell r="H2217"/>
          <cell r="I2217"/>
        </row>
        <row r="2218">
          <cell r="A2218" t="str">
            <v>FP-2797</v>
          </cell>
          <cell r="B2218" t="str">
            <v>PREMIUM</v>
          </cell>
          <cell r="C2218" t="str">
            <v>Episcia 12</v>
          </cell>
          <cell r="D2218" t="str">
            <v>Cleopatra</v>
          </cell>
          <cell r="E2218" t="str">
            <v>Available</v>
          </cell>
          <cell r="F2218" t="str">
            <v>TRIAL - Episcia Cleopatra - 12 (Canopy)</v>
          </cell>
          <cell r="G2218">
            <v>12</v>
          </cell>
          <cell r="H2218" t="str">
            <v>12cm Canopy</v>
          </cell>
          <cell r="I2218" t="str">
            <v>PREMIUM</v>
          </cell>
          <cell r="J2218">
            <v>2</v>
          </cell>
          <cell r="K2218">
            <v>2</v>
          </cell>
          <cell r="L2218">
            <v>6</v>
          </cell>
          <cell r="M2218">
            <v>6</v>
          </cell>
          <cell r="N2218">
            <v>8.5</v>
          </cell>
          <cell r="O2218">
            <v>0.9</v>
          </cell>
        </row>
        <row r="2219">
          <cell r="A2219" t="str">
            <v>FP-2797</v>
          </cell>
          <cell r="B2219" t="str">
            <v>PREMIUM</v>
          </cell>
          <cell r="C2219" t="str">
            <v>Episcia 12</v>
          </cell>
          <cell r="D2219" t="str">
            <v>Cleopatra</v>
          </cell>
          <cell r="E2219" t="str">
            <v>Available</v>
          </cell>
          <cell r="F2219" t="str">
            <v>TRIAL - Episcia Cleopatra - 12 (Canopy)</v>
          </cell>
          <cell r="G2219">
            <v>12</v>
          </cell>
          <cell r="H2219" t="str">
            <v>12cm Canopy</v>
          </cell>
          <cell r="I2219" t="str">
            <v>PREMIUM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</row>
        <row r="2220">
          <cell r="A2220" t="str">
            <v>FP-2797</v>
          </cell>
          <cell r="C2220"/>
          <cell r="D2220"/>
          <cell r="E2220"/>
          <cell r="F2220" t="str">
            <v>TRIAL - Episcia Cleopatra - 12 (Canopy) - Balance</v>
          </cell>
          <cell r="G2220">
            <v>12</v>
          </cell>
          <cell r="H2220" t="str">
            <v>12cm Canopy</v>
          </cell>
          <cell r="I2220"/>
          <cell r="J2220">
            <v>2</v>
          </cell>
          <cell r="K2220">
            <v>2</v>
          </cell>
          <cell r="L2220">
            <v>6</v>
          </cell>
          <cell r="M2220">
            <v>6</v>
          </cell>
          <cell r="N2220">
            <v>8.5</v>
          </cell>
          <cell r="O2220">
            <v>0.9</v>
          </cell>
        </row>
        <row r="2221">
          <cell r="B2221"/>
          <cell r="C2221"/>
          <cell r="D2221"/>
          <cell r="E2221"/>
          <cell r="F2221"/>
          <cell r="G2221"/>
          <cell r="H2221"/>
          <cell r="I2221"/>
        </row>
        <row r="2222">
          <cell r="A2222" t="str">
            <v>FP-2653</v>
          </cell>
          <cell r="B2222" t="str">
            <v>CLIMB-ITT™ PREMIUM</v>
          </cell>
          <cell r="C2222" t="str">
            <v>Episcia 12</v>
          </cell>
          <cell r="D2222" t="str">
            <v>Cleopatra on Climb-itt™ Trunk</v>
          </cell>
          <cell r="E2222" t="str">
            <v>Available</v>
          </cell>
          <cell r="F2222" t="str">
            <v>Trial- Episcia Cleopatra on Climb-itt™ Trunk- 12</v>
          </cell>
          <cell r="G2222">
            <v>12</v>
          </cell>
          <cell r="H2222" t="str">
            <v>12cm Climb-itt™</v>
          </cell>
          <cell r="I2222" t="str">
            <v>CLIMB-ITT™ PREMIUM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</row>
        <row r="2223">
          <cell r="A2223" t="str">
            <v>FP-2653</v>
          </cell>
          <cell r="B2223" t="str">
            <v>CLIMB-ITT™ PREMIUM</v>
          </cell>
          <cell r="C2223" t="str">
            <v>Episcia 12</v>
          </cell>
          <cell r="D2223" t="str">
            <v>Cleopatra on Climb-itt™ Trunk</v>
          </cell>
          <cell r="E2223" t="str">
            <v>Available</v>
          </cell>
          <cell r="F2223" t="str">
            <v>Trial- Episcia Cleopatra on Climb-itt™ Trunk- 12</v>
          </cell>
          <cell r="G2223">
            <v>12</v>
          </cell>
          <cell r="H2223" t="str">
            <v>12cm Climb-itt™</v>
          </cell>
          <cell r="I2223" t="str">
            <v>CLIMB-ITT™ PREMIUM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</row>
        <row r="2224">
          <cell r="A2224" t="str">
            <v>FP-2653</v>
          </cell>
          <cell r="C2224"/>
          <cell r="D2224"/>
          <cell r="E2224"/>
          <cell r="F2224" t="str">
            <v>Trial- Episcia Cleopatra on Climb-itt™ Trunk- 12 - Balance</v>
          </cell>
          <cell r="G2224">
            <v>12</v>
          </cell>
          <cell r="H2224" t="str">
            <v>12cm Climb-itt™</v>
          </cell>
          <cell r="I2224"/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</row>
        <row r="2225">
          <cell r="B2225"/>
          <cell r="C2225"/>
          <cell r="D2225"/>
          <cell r="E2225"/>
          <cell r="F2225"/>
          <cell r="G2225"/>
          <cell r="H2225"/>
          <cell r="I2225"/>
        </row>
        <row r="2226">
          <cell r="A2226" t="str">
            <v>FP-2000</v>
          </cell>
          <cell r="B2226" t="str">
            <v>PREMIUM</v>
          </cell>
          <cell r="C2226" t="str">
            <v>Episcia 12</v>
          </cell>
          <cell r="D2226" t="str">
            <v>Country Brillance</v>
          </cell>
          <cell r="E2226" t="str">
            <v>Available</v>
          </cell>
          <cell r="F2226" t="str">
            <v>TRIAL - Episcia Country Brilliance - 12</v>
          </cell>
          <cell r="G2226">
            <v>12</v>
          </cell>
          <cell r="H2226" t="str">
            <v>12cm</v>
          </cell>
          <cell r="I2226" t="str">
            <v>PREMIUM</v>
          </cell>
          <cell r="J2226">
            <v>2.5</v>
          </cell>
          <cell r="K2226">
            <v>2.5</v>
          </cell>
          <cell r="L2226">
            <v>3</v>
          </cell>
          <cell r="M2226">
            <v>3</v>
          </cell>
          <cell r="N2226">
            <v>1.5</v>
          </cell>
          <cell r="O2226">
            <v>1.5</v>
          </cell>
        </row>
        <row r="2227">
          <cell r="A2227" t="str">
            <v>FP-2000</v>
          </cell>
          <cell r="B2227" t="str">
            <v>PREMIUM</v>
          </cell>
          <cell r="C2227" t="str">
            <v>Episcia 12</v>
          </cell>
          <cell r="D2227" t="str">
            <v>Country Brillance</v>
          </cell>
          <cell r="E2227" t="str">
            <v>Available</v>
          </cell>
          <cell r="F2227" t="str">
            <v>TRIAL - Episcia Country Brilliance - 12</v>
          </cell>
          <cell r="G2227">
            <v>12</v>
          </cell>
          <cell r="H2227" t="str">
            <v>12cm</v>
          </cell>
          <cell r="I2227" t="str">
            <v>PREMIUM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</row>
        <row r="2228">
          <cell r="A2228" t="str">
            <v>FP-2000</v>
          </cell>
          <cell r="C2228"/>
          <cell r="D2228"/>
          <cell r="E2228"/>
          <cell r="F2228" t="str">
            <v>TRIAL - Episcia Country Brilliance - 12 - Balance</v>
          </cell>
          <cell r="G2228">
            <v>12</v>
          </cell>
          <cell r="H2228" t="str">
            <v>12cm</v>
          </cell>
          <cell r="I2228"/>
          <cell r="J2228">
            <v>2.5</v>
          </cell>
          <cell r="K2228">
            <v>2.5</v>
          </cell>
          <cell r="L2228">
            <v>3</v>
          </cell>
          <cell r="M2228">
            <v>3</v>
          </cell>
          <cell r="N2228">
            <v>1.5</v>
          </cell>
          <cell r="O2228">
            <v>1.5</v>
          </cell>
        </row>
        <row r="2229">
          <cell r="B2229"/>
          <cell r="C2229"/>
          <cell r="D2229"/>
          <cell r="E2229"/>
          <cell r="F2229"/>
          <cell r="G2229"/>
          <cell r="H2229"/>
          <cell r="I2229"/>
        </row>
        <row r="2230">
          <cell r="A2230" t="str">
            <v>FP-2654</v>
          </cell>
          <cell r="B2230" t="str">
            <v>CLIMB-ITT™ PREMIUM</v>
          </cell>
          <cell r="C2230" t="str">
            <v>Episcia 12</v>
          </cell>
          <cell r="D2230" t="str">
            <v>Country Brillance on Climb-itt™ Trunk</v>
          </cell>
          <cell r="E2230" t="str">
            <v>Available</v>
          </cell>
          <cell r="F2230" t="str">
            <v>Trial- Episcia Country Brillance on Climb-itt™ Trunk- 12</v>
          </cell>
          <cell r="G2230">
            <v>12</v>
          </cell>
          <cell r="H2230" t="str">
            <v>12cm Climb-itt™</v>
          </cell>
          <cell r="I2230" t="str">
            <v>CLIMB-ITT™ PREMIUM</v>
          </cell>
          <cell r="J2230">
            <v>0.2</v>
          </cell>
          <cell r="K2230">
            <v>0.2</v>
          </cell>
          <cell r="L2230">
            <v>0.4</v>
          </cell>
          <cell r="M2230">
            <v>0.4</v>
          </cell>
          <cell r="N2230">
            <v>0.4</v>
          </cell>
          <cell r="O2230">
            <v>0.4</v>
          </cell>
        </row>
        <row r="2231">
          <cell r="A2231" t="str">
            <v>FP-2654</v>
          </cell>
          <cell r="B2231" t="str">
            <v>CLIMB-ITT™ PREMIUM</v>
          </cell>
          <cell r="C2231" t="str">
            <v>Episcia 12</v>
          </cell>
          <cell r="D2231" t="str">
            <v>Country Brillance on Climb-itt™ Trunk</v>
          </cell>
          <cell r="E2231" t="str">
            <v>Available</v>
          </cell>
          <cell r="F2231" t="str">
            <v>Trial- Episcia Country Brillance on Climb-itt™ Trunk- 12</v>
          </cell>
          <cell r="G2231">
            <v>12</v>
          </cell>
          <cell r="H2231" t="str">
            <v>12cm Climb-itt™</v>
          </cell>
          <cell r="I2231" t="str">
            <v>CLIMB-ITT™ PREMIUM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</row>
        <row r="2232">
          <cell r="A2232" t="str">
            <v>FP-2654</v>
          </cell>
          <cell r="C2232"/>
          <cell r="D2232"/>
          <cell r="E2232"/>
          <cell r="F2232" t="str">
            <v>Trial- Episcia Country Brillance on Climb-itt™ Trunk- 12 - Balance</v>
          </cell>
          <cell r="G2232">
            <v>12</v>
          </cell>
          <cell r="H2232" t="str">
            <v>12cm Climb-itt™</v>
          </cell>
          <cell r="I2232"/>
          <cell r="J2232">
            <v>0.2</v>
          </cell>
          <cell r="K2232">
            <v>0.2</v>
          </cell>
          <cell r="L2232">
            <v>0.4</v>
          </cell>
          <cell r="M2232">
            <v>0.4</v>
          </cell>
          <cell r="N2232">
            <v>0.4</v>
          </cell>
          <cell r="O2232">
            <v>0.4</v>
          </cell>
        </row>
        <row r="2233">
          <cell r="B2233"/>
          <cell r="C2233"/>
          <cell r="D2233"/>
          <cell r="E2233"/>
          <cell r="F2233"/>
          <cell r="G2233"/>
          <cell r="H2233"/>
          <cell r="I2233"/>
        </row>
        <row r="2234">
          <cell r="A2234" t="str">
            <v>FP-1999</v>
          </cell>
          <cell r="B2234" t="str">
            <v>PREMIUM</v>
          </cell>
          <cell r="C2234" t="str">
            <v>Episcia 12</v>
          </cell>
          <cell r="D2234" t="str">
            <v>Joy Sweetie Pink</v>
          </cell>
          <cell r="E2234" t="str">
            <v>Available</v>
          </cell>
          <cell r="F2234" t="str">
            <v>TRIAL - Episcia Joy Sweetie Pink - 12</v>
          </cell>
          <cell r="G2234">
            <v>12</v>
          </cell>
          <cell r="H2234" t="str">
            <v>12cm</v>
          </cell>
          <cell r="I2234" t="str">
            <v>PREMIUM</v>
          </cell>
          <cell r="J2234">
            <v>6</v>
          </cell>
          <cell r="K2234">
            <v>6</v>
          </cell>
          <cell r="L2234">
            <v>1</v>
          </cell>
          <cell r="M2234">
            <v>1</v>
          </cell>
          <cell r="N2234">
            <v>5</v>
          </cell>
          <cell r="O2234">
            <v>0.5</v>
          </cell>
        </row>
        <row r="2235">
          <cell r="A2235" t="str">
            <v>FP-1999</v>
          </cell>
          <cell r="B2235" t="str">
            <v>PREMIUM</v>
          </cell>
          <cell r="C2235" t="str">
            <v>Episcia 12</v>
          </cell>
          <cell r="D2235" t="str">
            <v>Joy Sweetie Pink</v>
          </cell>
          <cell r="E2235" t="str">
            <v>Available</v>
          </cell>
          <cell r="F2235" t="str">
            <v>TRIAL - Episcia Joy Sweetie Pink - 12</v>
          </cell>
          <cell r="G2235">
            <v>12</v>
          </cell>
          <cell r="H2235" t="str">
            <v>12cm</v>
          </cell>
          <cell r="I2235" t="str">
            <v>PREMIUM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</row>
        <row r="2236">
          <cell r="A2236" t="str">
            <v>FP-1999</v>
          </cell>
          <cell r="C2236"/>
          <cell r="D2236"/>
          <cell r="E2236"/>
          <cell r="F2236" t="str">
            <v>TRIAL - Episcia Joy Sweetie Pink - 12 - Balance</v>
          </cell>
          <cell r="G2236">
            <v>12</v>
          </cell>
          <cell r="H2236" t="str">
            <v>12cm</v>
          </cell>
          <cell r="I2236"/>
          <cell r="J2236">
            <v>6</v>
          </cell>
          <cell r="K2236">
            <v>6</v>
          </cell>
          <cell r="L2236">
            <v>1</v>
          </cell>
          <cell r="M2236">
            <v>1</v>
          </cell>
          <cell r="N2236">
            <v>5</v>
          </cell>
          <cell r="O2236">
            <v>0.5</v>
          </cell>
        </row>
        <row r="2237">
          <cell r="B2237"/>
          <cell r="C2237"/>
          <cell r="D2237"/>
          <cell r="E2237"/>
          <cell r="F2237"/>
          <cell r="G2237"/>
          <cell r="H2237"/>
          <cell r="I2237"/>
        </row>
        <row r="2238">
          <cell r="A2238" t="str">
            <v>FP-2655</v>
          </cell>
          <cell r="B2238" t="str">
            <v>CLIMB-ITT™ PREMIUM</v>
          </cell>
          <cell r="C2238" t="str">
            <v>Episcia 12</v>
          </cell>
          <cell r="D2238" t="str">
            <v>Joy Sweetie Pink on Climb-itt™ Trunk</v>
          </cell>
          <cell r="E2238" t="str">
            <v>Available</v>
          </cell>
          <cell r="F2238" t="str">
            <v>Trial- Episcia Joy Sweetie Pink on Climb-itt™ Trunk- 12</v>
          </cell>
          <cell r="G2238">
            <v>12</v>
          </cell>
          <cell r="H2238" t="str">
            <v>12cm Climb-itt™</v>
          </cell>
          <cell r="I2238" t="str">
            <v>CLIMB-ITT™ PREMIUM</v>
          </cell>
          <cell r="J2238">
            <v>0.5</v>
          </cell>
          <cell r="K2238">
            <v>0.5</v>
          </cell>
          <cell r="L2238">
            <v>0.60000000000000009</v>
          </cell>
          <cell r="M2238">
            <v>0.60000000000000009</v>
          </cell>
          <cell r="N2238">
            <v>0.60000000000000009</v>
          </cell>
          <cell r="O2238">
            <v>0.60000000000000009</v>
          </cell>
        </row>
        <row r="2239">
          <cell r="A2239" t="str">
            <v>FP-2655</v>
          </cell>
          <cell r="B2239" t="str">
            <v>CLIMB-ITT™ PREMIUM</v>
          </cell>
          <cell r="C2239" t="str">
            <v>Episcia 12</v>
          </cell>
          <cell r="D2239" t="str">
            <v>Joy Sweetie Pink on Climb-itt™ Trunk</v>
          </cell>
          <cell r="E2239" t="str">
            <v>Available</v>
          </cell>
          <cell r="F2239" t="str">
            <v>Trial- Episcia Joy Sweetie Pink on Climb-itt™ Trunk- 12</v>
          </cell>
          <cell r="G2239">
            <v>12</v>
          </cell>
          <cell r="H2239" t="str">
            <v>12cm Climb-itt™</v>
          </cell>
          <cell r="I2239" t="str">
            <v>CLIMB-ITT™ PREMIUM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</row>
        <row r="2240">
          <cell r="A2240" t="str">
            <v>FP-2655</v>
          </cell>
          <cell r="C2240"/>
          <cell r="D2240"/>
          <cell r="E2240"/>
          <cell r="F2240" t="str">
            <v>Trial- Episcia Joy Sweetie Pink on Climb-itt™ Trunk- 12 - Balance</v>
          </cell>
          <cell r="G2240">
            <v>12</v>
          </cell>
          <cell r="H2240" t="str">
            <v>12cm Climb-itt™</v>
          </cell>
          <cell r="I2240"/>
          <cell r="J2240">
            <v>0.5</v>
          </cell>
          <cell r="K2240">
            <v>0.5</v>
          </cell>
          <cell r="L2240">
            <v>0.60000000000000009</v>
          </cell>
          <cell r="M2240">
            <v>0.60000000000000009</v>
          </cell>
          <cell r="N2240">
            <v>0.60000000000000009</v>
          </cell>
          <cell r="O2240">
            <v>0.60000000000000009</v>
          </cell>
        </row>
        <row r="2241">
          <cell r="B2241"/>
          <cell r="C2241"/>
          <cell r="D2241"/>
          <cell r="E2241"/>
          <cell r="F2241"/>
          <cell r="G2241"/>
          <cell r="H2241"/>
          <cell r="I2241"/>
        </row>
        <row r="2242">
          <cell r="A2242" t="str">
            <v>FP-2001</v>
          </cell>
          <cell r="B2242" t="str">
            <v>PREMIUM</v>
          </cell>
          <cell r="C2242" t="str">
            <v>Episcia 12</v>
          </cell>
          <cell r="D2242" t="str">
            <v>Malayan Gem</v>
          </cell>
          <cell r="E2242" t="str">
            <v>Available</v>
          </cell>
          <cell r="F2242" t="str">
            <v>TRIAL - Episcia Malayan Gem - 12 (Canopy)</v>
          </cell>
          <cell r="G2242">
            <v>12</v>
          </cell>
          <cell r="H2242" t="str">
            <v>12cm Canopy</v>
          </cell>
          <cell r="I2242" t="str">
            <v>PREMIUM</v>
          </cell>
          <cell r="J2242">
            <v>32.4</v>
          </cell>
          <cell r="K2242">
            <v>32.4</v>
          </cell>
          <cell r="L2242">
            <v>12.5</v>
          </cell>
          <cell r="M2242">
            <v>12.5</v>
          </cell>
          <cell r="N2242">
            <v>20.400000000000002</v>
          </cell>
          <cell r="O2242">
            <v>2.6</v>
          </cell>
        </row>
        <row r="2243">
          <cell r="A2243" t="str">
            <v>FP-2001</v>
          </cell>
          <cell r="B2243" t="str">
            <v>PREMIUM</v>
          </cell>
          <cell r="C2243" t="str">
            <v>Episcia 12</v>
          </cell>
          <cell r="D2243" t="str">
            <v>Malayan Gem</v>
          </cell>
          <cell r="E2243" t="str">
            <v>Available</v>
          </cell>
          <cell r="F2243" t="str">
            <v>TRIAL - Episcia Malayan Gem - 12 (Canopy)</v>
          </cell>
          <cell r="G2243">
            <v>12</v>
          </cell>
          <cell r="H2243" t="str">
            <v>12cm Canopy</v>
          </cell>
          <cell r="I2243" t="str">
            <v>PREMIUM</v>
          </cell>
          <cell r="J2243">
            <v>0</v>
          </cell>
          <cell r="K2243">
            <v>0</v>
          </cell>
          <cell r="L2243">
            <v>0</v>
          </cell>
          <cell r="M2243">
            <v>6</v>
          </cell>
          <cell r="N2243">
            <v>0</v>
          </cell>
          <cell r="O2243">
            <v>0</v>
          </cell>
        </row>
        <row r="2244">
          <cell r="A2244" t="str">
            <v>FP-2001</v>
          </cell>
          <cell r="C2244"/>
          <cell r="D2244"/>
          <cell r="E2244"/>
          <cell r="F2244" t="str">
            <v>TRIAL - Episcia Malayan Gem - 12 (Canopy) - Balance</v>
          </cell>
          <cell r="G2244">
            <v>12</v>
          </cell>
          <cell r="H2244" t="str">
            <v>12cm Canopy</v>
          </cell>
          <cell r="I2244"/>
          <cell r="J2244">
            <v>32.4</v>
          </cell>
          <cell r="K2244">
            <v>32.4</v>
          </cell>
          <cell r="L2244">
            <v>12.5</v>
          </cell>
          <cell r="M2244">
            <v>6.5</v>
          </cell>
          <cell r="N2244">
            <v>20.400000000000002</v>
          </cell>
          <cell r="O2244">
            <v>2.6</v>
          </cell>
        </row>
        <row r="2245">
          <cell r="B2245"/>
          <cell r="C2245"/>
          <cell r="D2245"/>
          <cell r="E2245"/>
          <cell r="F2245"/>
          <cell r="G2245"/>
          <cell r="H2245"/>
          <cell r="I2245"/>
        </row>
        <row r="2246">
          <cell r="A2246" t="str">
            <v>FP-2656</v>
          </cell>
          <cell r="B2246" t="str">
            <v>CLIMB-ITT™ PREMIUM</v>
          </cell>
          <cell r="C2246" t="str">
            <v>Episcia 12</v>
          </cell>
          <cell r="D2246" t="str">
            <v>Malayan Gem on Climb-itt™ Trunk</v>
          </cell>
          <cell r="E2246" t="str">
            <v>Available</v>
          </cell>
          <cell r="F2246" t="str">
            <v>Trial- Episcia Malayan Gem on Climb-itt™ Trunk- 12</v>
          </cell>
          <cell r="G2246">
            <v>12</v>
          </cell>
          <cell r="H2246" t="str">
            <v>12cm Climb-itt™</v>
          </cell>
          <cell r="I2246" t="str">
            <v>CLIMB-ITT™ PREMIUM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</row>
        <row r="2247">
          <cell r="A2247" t="str">
            <v>FP-2656</v>
          </cell>
          <cell r="B2247" t="str">
            <v>CLIMB-ITT™ PREMIUM</v>
          </cell>
          <cell r="C2247" t="str">
            <v>Episcia 12</v>
          </cell>
          <cell r="D2247" t="str">
            <v>Malayan Gem on Climb-itt™ Trunk</v>
          </cell>
          <cell r="E2247" t="str">
            <v>Available</v>
          </cell>
          <cell r="F2247" t="str">
            <v>Trial- Episcia Malayan Gem on Climb-itt™ Trunk- 12</v>
          </cell>
          <cell r="G2247">
            <v>12</v>
          </cell>
          <cell r="H2247" t="str">
            <v>12cm Climb-itt™</v>
          </cell>
          <cell r="I2247" t="str">
            <v>CLIMB-ITT™ PREMIUM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</row>
        <row r="2248">
          <cell r="A2248" t="str">
            <v>FP-2656</v>
          </cell>
          <cell r="C2248"/>
          <cell r="D2248"/>
          <cell r="E2248"/>
          <cell r="F2248" t="str">
            <v>Trial- Episcia Malayan Gem on Climb-itt™ Trunk- 12 - Balance</v>
          </cell>
          <cell r="G2248">
            <v>12</v>
          </cell>
          <cell r="H2248" t="str">
            <v>12cm Climb-itt™</v>
          </cell>
          <cell r="I2248"/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</row>
        <row r="2249">
          <cell r="B2249"/>
          <cell r="C2249"/>
          <cell r="D2249"/>
          <cell r="E2249"/>
          <cell r="F2249"/>
          <cell r="G2249"/>
          <cell r="H2249"/>
          <cell r="I2249"/>
        </row>
        <row r="2250">
          <cell r="A2250" t="str">
            <v>FP-2002</v>
          </cell>
          <cell r="B2250" t="str">
            <v>PREMIUM</v>
          </cell>
          <cell r="C2250" t="str">
            <v>Episcia 12</v>
          </cell>
          <cell r="D2250" t="str">
            <v>Picasso</v>
          </cell>
          <cell r="E2250" t="str">
            <v>Available</v>
          </cell>
          <cell r="F2250" t="str">
            <v>TRIAL - Episcia Picasso - 12</v>
          </cell>
          <cell r="G2250">
            <v>12</v>
          </cell>
          <cell r="H2250" t="str">
            <v>12cm</v>
          </cell>
          <cell r="I2250" t="str">
            <v>PREMIUM</v>
          </cell>
          <cell r="J2250">
            <v>4.4000000000000004</v>
          </cell>
          <cell r="K2250">
            <v>4.4000000000000004</v>
          </cell>
          <cell r="L2250">
            <v>3</v>
          </cell>
          <cell r="M2250">
            <v>3</v>
          </cell>
          <cell r="N2250">
            <v>3</v>
          </cell>
          <cell r="O2250">
            <v>0.60000000000000009</v>
          </cell>
        </row>
        <row r="2251">
          <cell r="A2251" t="str">
            <v>FP-2002</v>
          </cell>
          <cell r="B2251" t="str">
            <v>PREMIUM</v>
          </cell>
          <cell r="C2251" t="str">
            <v>Episcia 12</v>
          </cell>
          <cell r="D2251" t="str">
            <v>Picasso</v>
          </cell>
          <cell r="E2251" t="str">
            <v>Available</v>
          </cell>
          <cell r="F2251" t="str">
            <v>TRIAL - Episcia Picasso - 12</v>
          </cell>
          <cell r="G2251">
            <v>12</v>
          </cell>
          <cell r="H2251" t="str">
            <v>12cm</v>
          </cell>
          <cell r="I2251" t="str">
            <v>PREMIUM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</row>
        <row r="2252">
          <cell r="A2252" t="str">
            <v>FP-2002</v>
          </cell>
          <cell r="C2252"/>
          <cell r="D2252"/>
          <cell r="E2252"/>
          <cell r="F2252" t="str">
            <v>TRIAL - Episcia Picasso - 12 - Balance</v>
          </cell>
          <cell r="G2252">
            <v>12</v>
          </cell>
          <cell r="H2252" t="str">
            <v>12cm</v>
          </cell>
          <cell r="I2252"/>
          <cell r="J2252">
            <v>4.4000000000000004</v>
          </cell>
          <cell r="K2252">
            <v>4.4000000000000004</v>
          </cell>
          <cell r="L2252">
            <v>3</v>
          </cell>
          <cell r="M2252">
            <v>3</v>
          </cell>
          <cell r="N2252">
            <v>3</v>
          </cell>
          <cell r="O2252">
            <v>0.60000000000000009</v>
          </cell>
        </row>
        <row r="2253">
          <cell r="B2253"/>
          <cell r="C2253"/>
          <cell r="D2253"/>
          <cell r="E2253"/>
          <cell r="F2253"/>
          <cell r="G2253"/>
          <cell r="H2253"/>
          <cell r="I2253"/>
        </row>
        <row r="2254">
          <cell r="A2254" t="str">
            <v>FP-2657</v>
          </cell>
          <cell r="B2254" t="str">
            <v>CLIMB-ITT™ PREMIUM</v>
          </cell>
          <cell r="C2254" t="str">
            <v>Episcia 12</v>
          </cell>
          <cell r="D2254" t="str">
            <v>Picasso on Climb-itt™ Trunk</v>
          </cell>
          <cell r="E2254" t="str">
            <v>Available</v>
          </cell>
          <cell r="F2254" t="str">
            <v>Trial- Episcia Picasso on Climb-itt™ Trunk- 12</v>
          </cell>
          <cell r="G2254">
            <v>12</v>
          </cell>
          <cell r="H2254" t="str">
            <v>12cm Climb-itt™</v>
          </cell>
          <cell r="I2254" t="str">
            <v>CLIMB-ITT™ PREMIUM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</row>
        <row r="2255">
          <cell r="A2255" t="str">
            <v>FP-2657</v>
          </cell>
          <cell r="B2255" t="str">
            <v>CLIMB-ITT™ PREMIUM</v>
          </cell>
          <cell r="C2255" t="str">
            <v>Episcia 12</v>
          </cell>
          <cell r="D2255" t="str">
            <v>Picasso on Climb-itt™ Trunk</v>
          </cell>
          <cell r="E2255" t="str">
            <v>Available</v>
          </cell>
          <cell r="F2255" t="str">
            <v>Trial- Episcia Picasso on Climb-itt™ Trunk- 12</v>
          </cell>
          <cell r="G2255">
            <v>12</v>
          </cell>
          <cell r="H2255" t="str">
            <v>12cm Climb-itt™</v>
          </cell>
          <cell r="I2255" t="str">
            <v>CLIMB-ITT™ PREMIUM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</row>
        <row r="2256">
          <cell r="A2256" t="str">
            <v>FP-2657</v>
          </cell>
          <cell r="C2256"/>
          <cell r="D2256"/>
          <cell r="E2256"/>
          <cell r="F2256" t="str">
            <v>Trial- Episcia Picasso on Climb-itt™ Trunk- 12 - Balance</v>
          </cell>
          <cell r="G2256">
            <v>12</v>
          </cell>
          <cell r="H2256" t="str">
            <v>12cm Climb-itt™</v>
          </cell>
          <cell r="I2256"/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</row>
        <row r="2257">
          <cell r="B2257"/>
          <cell r="C2257"/>
          <cell r="D2257"/>
          <cell r="E2257"/>
          <cell r="F2257"/>
          <cell r="G2257"/>
          <cell r="H2257"/>
          <cell r="I2257"/>
        </row>
        <row r="2258">
          <cell r="A2258" t="str">
            <v>FP-2003</v>
          </cell>
          <cell r="B2258" t="str">
            <v>PREMIUM</v>
          </cell>
          <cell r="C2258" t="str">
            <v>Episcia 12</v>
          </cell>
          <cell r="D2258" t="str">
            <v>Pink Acajou</v>
          </cell>
          <cell r="E2258" t="str">
            <v>Available</v>
          </cell>
          <cell r="F2258" t="str">
            <v>TRIAL - Episcia Pink Acajou - 12</v>
          </cell>
          <cell r="G2258">
            <v>12</v>
          </cell>
          <cell r="H2258" t="str">
            <v>12cm</v>
          </cell>
          <cell r="I2258" t="str">
            <v>PREMIUM</v>
          </cell>
          <cell r="J2258">
            <v>2.7</v>
          </cell>
          <cell r="K2258">
            <v>2.7</v>
          </cell>
          <cell r="L2258">
            <v>4</v>
          </cell>
          <cell r="M2258">
            <v>4</v>
          </cell>
          <cell r="N2258">
            <v>0</v>
          </cell>
          <cell r="O2258">
            <v>0</v>
          </cell>
        </row>
        <row r="2259">
          <cell r="A2259" t="str">
            <v>FP-2003</v>
          </cell>
          <cell r="B2259" t="str">
            <v>PREMIUM</v>
          </cell>
          <cell r="C2259" t="str">
            <v>Episcia 12</v>
          </cell>
          <cell r="D2259" t="str">
            <v>Pink Acajou</v>
          </cell>
          <cell r="E2259" t="str">
            <v>Available</v>
          </cell>
          <cell r="F2259" t="str">
            <v>TRIAL - Episcia Pink Acajou - 12</v>
          </cell>
          <cell r="G2259">
            <v>12</v>
          </cell>
          <cell r="H2259" t="str">
            <v>12cm</v>
          </cell>
          <cell r="I2259" t="str">
            <v>PREMIUM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</row>
        <row r="2260">
          <cell r="A2260" t="str">
            <v>FP-2003</v>
          </cell>
          <cell r="C2260"/>
          <cell r="D2260"/>
          <cell r="E2260"/>
          <cell r="F2260" t="str">
            <v>TRIAL - Episcia Pink Acajou - 12 - Balance</v>
          </cell>
          <cell r="G2260">
            <v>12</v>
          </cell>
          <cell r="H2260" t="str">
            <v>12cm</v>
          </cell>
          <cell r="I2260"/>
          <cell r="J2260">
            <v>2.7</v>
          </cell>
          <cell r="K2260">
            <v>2.7</v>
          </cell>
          <cell r="L2260">
            <v>4</v>
          </cell>
          <cell r="M2260">
            <v>4</v>
          </cell>
          <cell r="N2260">
            <v>0</v>
          </cell>
          <cell r="O2260">
            <v>0</v>
          </cell>
        </row>
        <row r="2261">
          <cell r="B2261"/>
          <cell r="C2261"/>
          <cell r="D2261"/>
          <cell r="E2261"/>
          <cell r="F2261"/>
          <cell r="G2261"/>
          <cell r="H2261"/>
          <cell r="I2261"/>
        </row>
        <row r="2262">
          <cell r="A2262" t="str">
            <v>FP-2658</v>
          </cell>
          <cell r="B2262" t="str">
            <v>CLIMB-ITT™ PREMIUM</v>
          </cell>
          <cell r="C2262" t="str">
            <v>Episcia 12</v>
          </cell>
          <cell r="D2262" t="str">
            <v>Pink Acajou on Climb-itt™ Trunk</v>
          </cell>
          <cell r="E2262" t="str">
            <v>Available</v>
          </cell>
          <cell r="F2262" t="str">
            <v>Trial- Episcia Pink Acajou on Climb-itt™ Trunk- 12</v>
          </cell>
          <cell r="G2262">
            <v>12</v>
          </cell>
          <cell r="H2262" t="str">
            <v>12cm Climb-itt™</v>
          </cell>
          <cell r="I2262" t="str">
            <v>CLIMB-ITT™ PREMIUM</v>
          </cell>
          <cell r="J2262">
            <v>0.2</v>
          </cell>
          <cell r="K2262">
            <v>0.2</v>
          </cell>
          <cell r="L2262">
            <v>0.2</v>
          </cell>
          <cell r="M2262">
            <v>0.2</v>
          </cell>
          <cell r="N2262">
            <v>0.2</v>
          </cell>
          <cell r="O2262">
            <v>0.2</v>
          </cell>
        </row>
        <row r="2263">
          <cell r="A2263" t="str">
            <v>FP-2658</v>
          </cell>
          <cell r="B2263" t="str">
            <v>CLIMB-ITT™ PREMIUM</v>
          </cell>
          <cell r="C2263" t="str">
            <v>Episcia 12</v>
          </cell>
          <cell r="D2263" t="str">
            <v>Pink Acajou on Climb-itt™ Trunk</v>
          </cell>
          <cell r="E2263" t="str">
            <v>Available</v>
          </cell>
          <cell r="F2263" t="str">
            <v>Trial- Episcia Pink Acajou on Climb-itt™ Trunk- 12</v>
          </cell>
          <cell r="G2263">
            <v>12</v>
          </cell>
          <cell r="H2263" t="str">
            <v>12cm Climb-itt™</v>
          </cell>
          <cell r="I2263" t="str">
            <v>CLIMB-ITT™ PREMIUM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</row>
        <row r="2264">
          <cell r="A2264" t="str">
            <v>FP-2658</v>
          </cell>
          <cell r="C2264"/>
          <cell r="D2264"/>
          <cell r="E2264"/>
          <cell r="F2264" t="str">
            <v>Trial- Episcia Pink Acajou on Climb-itt™ Trunk- 12 - Balance</v>
          </cell>
          <cell r="G2264">
            <v>12</v>
          </cell>
          <cell r="H2264" t="str">
            <v>12cm Climb-itt™</v>
          </cell>
          <cell r="I2264"/>
          <cell r="J2264">
            <v>0.2</v>
          </cell>
          <cell r="K2264">
            <v>0.2</v>
          </cell>
          <cell r="L2264">
            <v>0.2</v>
          </cell>
          <cell r="M2264">
            <v>0.2</v>
          </cell>
          <cell r="N2264">
            <v>0.2</v>
          </cell>
          <cell r="O2264">
            <v>0.2</v>
          </cell>
        </row>
        <row r="2265">
          <cell r="B2265"/>
          <cell r="C2265"/>
          <cell r="D2265"/>
          <cell r="E2265"/>
          <cell r="F2265"/>
          <cell r="G2265"/>
          <cell r="H2265"/>
          <cell r="I2265"/>
        </row>
        <row r="2266">
          <cell r="A2266" t="str">
            <v>FP-2768</v>
          </cell>
          <cell r="B2266" t="str">
            <v>PREMIUM</v>
          </cell>
          <cell r="C2266" t="str">
            <v>Episcia 12</v>
          </cell>
          <cell r="D2266" t="str">
            <v>Pink Panther</v>
          </cell>
          <cell r="E2266" t="str">
            <v>Available</v>
          </cell>
          <cell r="F2266" t="str">
            <v>TRIAL - Episcia Pink Panther - 12 (Canopy)</v>
          </cell>
          <cell r="G2266">
            <v>12</v>
          </cell>
          <cell r="H2266" t="str">
            <v>12cm Canopy</v>
          </cell>
          <cell r="I2266" t="str">
            <v>PREMIUM</v>
          </cell>
          <cell r="J2266">
            <v>28.3</v>
          </cell>
          <cell r="K2266">
            <v>28.3</v>
          </cell>
          <cell r="L2266">
            <v>12</v>
          </cell>
          <cell r="M2266">
            <v>12</v>
          </cell>
          <cell r="N2266">
            <v>15.4</v>
          </cell>
          <cell r="O2266">
            <v>1.5</v>
          </cell>
        </row>
        <row r="2267">
          <cell r="A2267" t="str">
            <v>FP-2768</v>
          </cell>
          <cell r="B2267" t="str">
            <v>PREMIUM</v>
          </cell>
          <cell r="C2267" t="str">
            <v>Episcia 12</v>
          </cell>
          <cell r="D2267" t="str">
            <v>Pink Panther</v>
          </cell>
          <cell r="E2267" t="str">
            <v>Available</v>
          </cell>
          <cell r="F2267" t="str">
            <v>TRIAL - Episcia Pink Panther - 12 (Canopy)</v>
          </cell>
          <cell r="G2267">
            <v>12</v>
          </cell>
          <cell r="H2267" t="str">
            <v>12cm Canopy</v>
          </cell>
          <cell r="I2267" t="str">
            <v>PREMIUM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</row>
        <row r="2268">
          <cell r="A2268" t="str">
            <v>FP-2768</v>
          </cell>
          <cell r="C2268"/>
          <cell r="D2268"/>
          <cell r="E2268"/>
          <cell r="F2268" t="str">
            <v>TRIAL - Episcia Pink Panther - 12 (Canopy) - Balance</v>
          </cell>
          <cell r="G2268">
            <v>12</v>
          </cell>
          <cell r="H2268" t="str">
            <v>12cm Canopy</v>
          </cell>
          <cell r="I2268"/>
          <cell r="J2268">
            <v>28.3</v>
          </cell>
          <cell r="K2268">
            <v>28.3</v>
          </cell>
          <cell r="L2268">
            <v>12</v>
          </cell>
          <cell r="M2268">
            <v>12</v>
          </cell>
          <cell r="N2268">
            <v>15.4</v>
          </cell>
          <cell r="O2268">
            <v>1.5</v>
          </cell>
        </row>
        <row r="2269">
          <cell r="B2269"/>
          <cell r="C2269"/>
          <cell r="D2269"/>
          <cell r="E2269"/>
          <cell r="F2269"/>
          <cell r="G2269"/>
          <cell r="H2269"/>
          <cell r="I2269"/>
        </row>
        <row r="2270">
          <cell r="A2270" t="str">
            <v>FP-2659</v>
          </cell>
          <cell r="B2270" t="str">
            <v>CLIMB-ITT™ PREMIUM</v>
          </cell>
          <cell r="C2270" t="str">
            <v>Episcia 12</v>
          </cell>
          <cell r="D2270" t="str">
            <v>Pink Panther on Climb-itt™ Trunk</v>
          </cell>
          <cell r="E2270" t="str">
            <v>Available</v>
          </cell>
          <cell r="F2270" t="str">
            <v>Trial- Episcia Pink Panther on Climb-itt™ Trunk- 12</v>
          </cell>
          <cell r="G2270">
            <v>12</v>
          </cell>
          <cell r="H2270" t="str">
            <v>12cm Climb-itt™</v>
          </cell>
          <cell r="I2270" t="str">
            <v>CLIMB-ITT™ PREMIUM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</row>
        <row r="2271">
          <cell r="A2271" t="str">
            <v>FP-2659</v>
          </cell>
          <cell r="B2271" t="str">
            <v>CLIMB-ITT™ PREMIUM</v>
          </cell>
          <cell r="C2271" t="str">
            <v>Episcia 12</v>
          </cell>
          <cell r="D2271" t="str">
            <v>Pink Panther on Climb-itt™ Trunk</v>
          </cell>
          <cell r="E2271" t="str">
            <v>Available</v>
          </cell>
          <cell r="F2271" t="str">
            <v>Trial- Episcia Pink Panther on Climb-itt™ Trunk- 12</v>
          </cell>
          <cell r="G2271">
            <v>12</v>
          </cell>
          <cell r="H2271" t="str">
            <v>12cm Climb-itt™</v>
          </cell>
          <cell r="I2271" t="str">
            <v>CLIMB-ITT™ PREMIUM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</row>
        <row r="2272">
          <cell r="A2272" t="str">
            <v>FP-2659</v>
          </cell>
          <cell r="C2272"/>
          <cell r="D2272"/>
          <cell r="E2272"/>
          <cell r="F2272" t="str">
            <v>Trial- Episcia Pink Panther on Climb-itt™ Trunk- 12 - Balance</v>
          </cell>
          <cell r="G2272">
            <v>12</v>
          </cell>
          <cell r="H2272" t="str">
            <v>12cm Climb-itt™</v>
          </cell>
          <cell r="I2272"/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</row>
        <row r="2273">
          <cell r="B2273"/>
          <cell r="C2273"/>
          <cell r="D2273"/>
          <cell r="E2273"/>
          <cell r="F2273"/>
          <cell r="G2273"/>
          <cell r="H2273"/>
          <cell r="I2273"/>
        </row>
        <row r="2274">
          <cell r="A2274" t="str">
            <v>FP-2353</v>
          </cell>
          <cell r="B2274" t="str">
            <v>PREMIUM</v>
          </cell>
          <cell r="C2274" t="str">
            <v>Episcia 12</v>
          </cell>
          <cell r="D2274" t="str">
            <v>Pink Smoke</v>
          </cell>
          <cell r="E2274" t="str">
            <v>Available</v>
          </cell>
          <cell r="F2274" t="str">
            <v>TRIAL- Episcia Pink Smoke-12</v>
          </cell>
          <cell r="G2274">
            <v>12</v>
          </cell>
          <cell r="H2274" t="str">
            <v>12cm</v>
          </cell>
          <cell r="I2274" t="str">
            <v>PREMIUM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</row>
        <row r="2275">
          <cell r="A2275" t="str">
            <v>FP-2353</v>
          </cell>
          <cell r="B2275" t="str">
            <v>PREMIUM</v>
          </cell>
          <cell r="C2275" t="str">
            <v>Episcia 12</v>
          </cell>
          <cell r="D2275" t="str">
            <v>Pink Smoke</v>
          </cell>
          <cell r="E2275" t="str">
            <v>Available</v>
          </cell>
          <cell r="F2275" t="str">
            <v>TRIAL- Episcia Pink Smoke-12</v>
          </cell>
          <cell r="G2275">
            <v>12</v>
          </cell>
          <cell r="H2275" t="str">
            <v>12cm</v>
          </cell>
          <cell r="I2275" t="str">
            <v>PREMIUM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</row>
        <row r="2276">
          <cell r="A2276" t="str">
            <v>FP-2353</v>
          </cell>
          <cell r="C2276"/>
          <cell r="D2276"/>
          <cell r="E2276"/>
          <cell r="F2276" t="str">
            <v>TRIAL- Episcia Pink Smoke-12 - Balance</v>
          </cell>
          <cell r="G2276">
            <v>12</v>
          </cell>
          <cell r="H2276" t="str">
            <v>12cm</v>
          </cell>
          <cell r="I2276"/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</row>
        <row r="2277">
          <cell r="B2277"/>
          <cell r="C2277"/>
          <cell r="D2277"/>
          <cell r="E2277"/>
          <cell r="F2277"/>
          <cell r="G2277"/>
          <cell r="H2277"/>
          <cell r="I2277"/>
        </row>
        <row r="2278">
          <cell r="A2278" t="str">
            <v>FP-2769</v>
          </cell>
          <cell r="B2278" t="str">
            <v>PREMIUM</v>
          </cell>
          <cell r="C2278" t="str">
            <v>Episcia 12</v>
          </cell>
          <cell r="D2278" t="str">
            <v>Red Crocodile</v>
          </cell>
          <cell r="E2278" t="str">
            <v>Available</v>
          </cell>
          <cell r="F2278" t="str">
            <v>TRIAL - Episcia Red Crocodile - 12 (Canopy)</v>
          </cell>
          <cell r="G2278">
            <v>12</v>
          </cell>
          <cell r="H2278" t="str">
            <v>12cm Canopy</v>
          </cell>
          <cell r="I2278" t="str">
            <v>PREMIUM</v>
          </cell>
          <cell r="J2278">
            <v>23.200000000000003</v>
          </cell>
          <cell r="K2278">
            <v>23.200000000000003</v>
          </cell>
          <cell r="L2278">
            <v>2.2000000000000002</v>
          </cell>
          <cell r="M2278">
            <v>2.2000000000000002</v>
          </cell>
          <cell r="N2278">
            <v>32.5</v>
          </cell>
          <cell r="O2278">
            <v>4.9000000000000004</v>
          </cell>
        </row>
        <row r="2279">
          <cell r="A2279" t="str">
            <v>FP-2769</v>
          </cell>
          <cell r="B2279" t="str">
            <v>PREMIUM</v>
          </cell>
          <cell r="C2279" t="str">
            <v>Episcia 12</v>
          </cell>
          <cell r="D2279" t="str">
            <v>Red Crocodile</v>
          </cell>
          <cell r="E2279" t="str">
            <v>Available</v>
          </cell>
          <cell r="F2279" t="str">
            <v>TRIAL - Episcia Red Crocodile - 12 (Canopy)</v>
          </cell>
          <cell r="G2279">
            <v>12</v>
          </cell>
          <cell r="H2279" t="str">
            <v>12cm Canopy</v>
          </cell>
          <cell r="I2279" t="str">
            <v>PREMIUM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6</v>
          </cell>
          <cell r="O2279">
            <v>0</v>
          </cell>
        </row>
        <row r="2280">
          <cell r="A2280" t="str">
            <v>FP-2769</v>
          </cell>
          <cell r="C2280"/>
          <cell r="D2280"/>
          <cell r="E2280"/>
          <cell r="F2280" t="str">
            <v>TRIAL - Episcia Red Crocodile - 12 (Canopy) - Balance</v>
          </cell>
          <cell r="G2280">
            <v>12</v>
          </cell>
          <cell r="H2280" t="str">
            <v>12cm Canopy</v>
          </cell>
          <cell r="I2280"/>
          <cell r="J2280">
            <v>23.200000000000003</v>
          </cell>
          <cell r="K2280">
            <v>23.200000000000003</v>
          </cell>
          <cell r="L2280">
            <v>2.2000000000000002</v>
          </cell>
          <cell r="M2280">
            <v>2.2000000000000002</v>
          </cell>
          <cell r="N2280">
            <v>26.5</v>
          </cell>
          <cell r="O2280">
            <v>4.9000000000000004</v>
          </cell>
        </row>
        <row r="2281">
          <cell r="B2281"/>
          <cell r="C2281"/>
          <cell r="D2281"/>
          <cell r="E2281"/>
          <cell r="F2281"/>
          <cell r="G2281"/>
          <cell r="H2281"/>
          <cell r="I2281"/>
        </row>
        <row r="2282">
          <cell r="A2282" t="str">
            <v>FP-2660</v>
          </cell>
          <cell r="B2282" t="str">
            <v>CLIMB-ITT™ PREMIUM</v>
          </cell>
          <cell r="C2282" t="str">
            <v>Episcia 12</v>
          </cell>
          <cell r="D2282" t="str">
            <v>Red Crocodile on Climb-itt™ Trunk</v>
          </cell>
          <cell r="E2282" t="str">
            <v>Available</v>
          </cell>
          <cell r="F2282" t="str">
            <v>Trial- Episcia Red Crocodile on Climb-itt™ Trunk- 12</v>
          </cell>
          <cell r="G2282">
            <v>12</v>
          </cell>
          <cell r="H2282" t="str">
            <v>12cm Climb-itt™</v>
          </cell>
          <cell r="I2282" t="str">
            <v>CLIMB-ITT™ PREMIUM</v>
          </cell>
          <cell r="J2282">
            <v>0.4</v>
          </cell>
          <cell r="K2282">
            <v>0.4</v>
          </cell>
          <cell r="L2282">
            <v>0.30000000000000004</v>
          </cell>
          <cell r="M2282">
            <v>0.30000000000000004</v>
          </cell>
          <cell r="N2282">
            <v>0.2</v>
          </cell>
          <cell r="O2282">
            <v>0.2</v>
          </cell>
        </row>
        <row r="2283">
          <cell r="A2283" t="str">
            <v>FP-2660</v>
          </cell>
          <cell r="B2283" t="str">
            <v>CLIMB-ITT™ PREMIUM</v>
          </cell>
          <cell r="C2283" t="str">
            <v>Episcia 12</v>
          </cell>
          <cell r="D2283" t="str">
            <v>Red Crocodile on Climb-itt™ Trunk</v>
          </cell>
          <cell r="E2283" t="str">
            <v>Available</v>
          </cell>
          <cell r="F2283" t="str">
            <v>Trial- Episcia Red Crocodile on Climb-itt™ Trunk- 12</v>
          </cell>
          <cell r="G2283">
            <v>12</v>
          </cell>
          <cell r="H2283" t="str">
            <v>12cm Climb-itt™</v>
          </cell>
          <cell r="I2283" t="str">
            <v>CLIMB-ITT™ PREMIUM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</row>
        <row r="2284">
          <cell r="A2284" t="str">
            <v>FP-2660</v>
          </cell>
          <cell r="C2284"/>
          <cell r="D2284"/>
          <cell r="E2284"/>
          <cell r="F2284" t="str">
            <v>Trial- Episcia Red Crocodile on Climb-itt™ Trunk- 12 - Balance</v>
          </cell>
          <cell r="G2284">
            <v>12</v>
          </cell>
          <cell r="H2284" t="str">
            <v>12cm Climb-itt™</v>
          </cell>
          <cell r="I2284"/>
          <cell r="J2284">
            <v>0.4</v>
          </cell>
          <cell r="K2284">
            <v>0.4</v>
          </cell>
          <cell r="L2284">
            <v>0.30000000000000004</v>
          </cell>
          <cell r="M2284">
            <v>0.30000000000000004</v>
          </cell>
          <cell r="N2284">
            <v>0.2</v>
          </cell>
          <cell r="O2284">
            <v>0.2</v>
          </cell>
        </row>
        <row r="2285">
          <cell r="B2285"/>
          <cell r="C2285"/>
          <cell r="D2285"/>
          <cell r="E2285"/>
          <cell r="F2285"/>
          <cell r="G2285"/>
          <cell r="H2285"/>
          <cell r="I2285"/>
        </row>
        <row r="2286">
          <cell r="A2286" t="str">
            <v>FP-2770</v>
          </cell>
          <cell r="B2286" t="str">
            <v>PREMIUM</v>
          </cell>
          <cell r="C2286" t="str">
            <v>Episcia 12</v>
          </cell>
          <cell r="D2286" t="str">
            <v>Silver Shield</v>
          </cell>
          <cell r="E2286" t="str">
            <v>Available</v>
          </cell>
          <cell r="F2286" t="str">
            <v>TRIAL - Episcia Silver Shield - 12 (Canopy)</v>
          </cell>
          <cell r="G2286">
            <v>12</v>
          </cell>
          <cell r="H2286" t="str">
            <v>12cm Canopy</v>
          </cell>
          <cell r="I2286" t="str">
            <v>PREMIUM</v>
          </cell>
          <cell r="J2286">
            <v>27.700000000000003</v>
          </cell>
          <cell r="K2286">
            <v>21.700000000000003</v>
          </cell>
          <cell r="L2286">
            <v>2.4000000000000004</v>
          </cell>
          <cell r="M2286">
            <v>2.4000000000000004</v>
          </cell>
          <cell r="N2286">
            <v>26.5</v>
          </cell>
          <cell r="O2286">
            <v>2.7</v>
          </cell>
        </row>
        <row r="2287">
          <cell r="A2287" t="str">
            <v>FP-2770</v>
          </cell>
          <cell r="B2287" t="str">
            <v>PREMIUM</v>
          </cell>
          <cell r="C2287" t="str">
            <v>Episcia 12</v>
          </cell>
          <cell r="D2287" t="str">
            <v>Silver Shield</v>
          </cell>
          <cell r="E2287" t="str">
            <v>Available</v>
          </cell>
          <cell r="F2287" t="str">
            <v>TRIAL - Episcia Silver Shield - 12 (Canopy)</v>
          </cell>
          <cell r="G2287">
            <v>12</v>
          </cell>
          <cell r="H2287" t="str">
            <v>12cm Canopy</v>
          </cell>
          <cell r="I2287" t="str">
            <v>PREMIUM</v>
          </cell>
          <cell r="J2287">
            <v>6</v>
          </cell>
          <cell r="K2287">
            <v>6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</row>
        <row r="2288">
          <cell r="A2288" t="str">
            <v>FP-2770</v>
          </cell>
          <cell r="C2288"/>
          <cell r="D2288"/>
          <cell r="E2288"/>
          <cell r="F2288" t="str">
            <v>TRIAL - Episcia Silver Shield - 12 (Canopy) - Balance</v>
          </cell>
          <cell r="G2288">
            <v>12</v>
          </cell>
          <cell r="H2288" t="str">
            <v>12cm Canopy</v>
          </cell>
          <cell r="I2288"/>
          <cell r="J2288">
            <v>21.700000000000003</v>
          </cell>
          <cell r="K2288">
            <v>15.700000000000003</v>
          </cell>
          <cell r="L2288">
            <v>2.4000000000000004</v>
          </cell>
          <cell r="M2288">
            <v>2.4000000000000004</v>
          </cell>
          <cell r="N2288">
            <v>26.5</v>
          </cell>
          <cell r="O2288">
            <v>2.7</v>
          </cell>
        </row>
        <row r="2289">
          <cell r="B2289"/>
          <cell r="C2289"/>
          <cell r="D2289"/>
          <cell r="E2289"/>
          <cell r="F2289"/>
          <cell r="G2289"/>
          <cell r="H2289"/>
          <cell r="I2289"/>
        </row>
        <row r="2290">
          <cell r="A2290" t="str">
            <v>FP-2661</v>
          </cell>
          <cell r="B2290" t="str">
            <v>CLIMB-ITT™ PREMIUM</v>
          </cell>
          <cell r="C2290" t="str">
            <v>Episcia 12</v>
          </cell>
          <cell r="D2290" t="str">
            <v>Silver Shield on Climb-itt™ Trunk</v>
          </cell>
          <cell r="E2290" t="str">
            <v>Available</v>
          </cell>
          <cell r="F2290" t="str">
            <v>Trial- Episcia Silver Shield on Climb-itt™ Trunk- 12</v>
          </cell>
          <cell r="G2290">
            <v>12</v>
          </cell>
          <cell r="H2290" t="str">
            <v>12cm Climb-itt™</v>
          </cell>
          <cell r="I2290" t="str">
            <v>CLIMB-ITT™ PREMIUM</v>
          </cell>
          <cell r="J2290">
            <v>0.5</v>
          </cell>
          <cell r="K2290">
            <v>0.5</v>
          </cell>
          <cell r="L2290">
            <v>0.5</v>
          </cell>
          <cell r="M2290">
            <v>0.5</v>
          </cell>
          <cell r="N2290">
            <v>0.5</v>
          </cell>
          <cell r="O2290">
            <v>0.5</v>
          </cell>
        </row>
        <row r="2291">
          <cell r="A2291" t="str">
            <v>FP-2661</v>
          </cell>
          <cell r="B2291" t="str">
            <v>CLIMB-ITT™ PREMIUM</v>
          </cell>
          <cell r="C2291" t="str">
            <v>Episcia 12</v>
          </cell>
          <cell r="D2291" t="str">
            <v>Silver Shield on Climb-itt™ Trunk</v>
          </cell>
          <cell r="E2291" t="str">
            <v>Available</v>
          </cell>
          <cell r="F2291" t="str">
            <v>Trial- Episcia Silver Shield on Climb-itt™ Trunk- 12</v>
          </cell>
          <cell r="G2291">
            <v>12</v>
          </cell>
          <cell r="H2291" t="str">
            <v>12cm Climb-itt™</v>
          </cell>
          <cell r="I2291" t="str">
            <v>CLIMB-ITT™ PREMIUM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</row>
        <row r="2292">
          <cell r="A2292" t="str">
            <v>FP-2661</v>
          </cell>
          <cell r="C2292"/>
          <cell r="D2292"/>
          <cell r="E2292"/>
          <cell r="F2292" t="str">
            <v>Trial- Episcia Silver Shield on Climb-itt™ Trunk- 12 - Balance</v>
          </cell>
          <cell r="G2292">
            <v>12</v>
          </cell>
          <cell r="H2292" t="str">
            <v>12cm Climb-itt™</v>
          </cell>
          <cell r="I2292"/>
          <cell r="J2292">
            <v>0.5</v>
          </cell>
          <cell r="K2292">
            <v>0.5</v>
          </cell>
          <cell r="L2292">
            <v>0.5</v>
          </cell>
          <cell r="M2292">
            <v>0.5</v>
          </cell>
          <cell r="N2292">
            <v>0.5</v>
          </cell>
          <cell r="O2292">
            <v>0.5</v>
          </cell>
        </row>
        <row r="2293">
          <cell r="B2293"/>
          <cell r="C2293"/>
          <cell r="D2293"/>
          <cell r="E2293"/>
          <cell r="F2293"/>
          <cell r="G2293"/>
          <cell r="H2293"/>
          <cell r="I2293"/>
        </row>
        <row r="2294">
          <cell r="A2294" t="str">
            <v>FP-2572</v>
          </cell>
          <cell r="B2294" t="str">
            <v>PREMIUM</v>
          </cell>
          <cell r="C2294" t="str">
            <v>Farfugium 12</v>
          </cell>
          <cell r="D2294" t="str">
            <v>Japonicum Aureomaculatum</v>
          </cell>
          <cell r="E2294" t="str">
            <v>Available</v>
          </cell>
          <cell r="F2294" t="str">
            <v>TRIAL - Farfugium Japonicum Aureomaculatum- 12</v>
          </cell>
          <cell r="G2294">
            <v>12</v>
          </cell>
          <cell r="H2294" t="str">
            <v>12cm</v>
          </cell>
          <cell r="I2294" t="str">
            <v>PREMIUM</v>
          </cell>
          <cell r="J2294">
            <v>0.70000000000000007</v>
          </cell>
          <cell r="K2294">
            <v>0.70000000000000007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</row>
        <row r="2295">
          <cell r="A2295" t="str">
            <v>FP-2572</v>
          </cell>
          <cell r="B2295" t="str">
            <v>PREMIUM</v>
          </cell>
          <cell r="C2295" t="str">
            <v>Farfugium 12</v>
          </cell>
          <cell r="D2295" t="str">
            <v>Japonicum Aureomaculatum</v>
          </cell>
          <cell r="E2295" t="str">
            <v>Available</v>
          </cell>
          <cell r="F2295" t="str">
            <v>TRIAL - Farfugium Japonicum Aureomaculatum- 12</v>
          </cell>
          <cell r="G2295">
            <v>12</v>
          </cell>
          <cell r="H2295" t="str">
            <v>12cm</v>
          </cell>
          <cell r="I2295" t="str">
            <v>PREMIUM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</row>
        <row r="2296">
          <cell r="A2296" t="str">
            <v>FP-2572</v>
          </cell>
          <cell r="C2296"/>
          <cell r="D2296"/>
          <cell r="E2296"/>
          <cell r="F2296" t="str">
            <v>TRIAL - Farfugium Japonicum Aureomaculatum- 12 - Balance</v>
          </cell>
          <cell r="G2296">
            <v>12</v>
          </cell>
          <cell r="H2296" t="str">
            <v>12cm</v>
          </cell>
          <cell r="I2296"/>
          <cell r="J2296">
            <v>0.70000000000000007</v>
          </cell>
          <cell r="K2296">
            <v>0.70000000000000007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</row>
        <row r="2297">
          <cell r="B2297"/>
          <cell r="C2297"/>
          <cell r="D2297"/>
          <cell r="E2297"/>
          <cell r="F2297"/>
          <cell r="G2297"/>
          <cell r="H2297"/>
          <cell r="I2297"/>
        </row>
        <row r="2298">
          <cell r="A2298" t="str">
            <v>FP-2749</v>
          </cell>
          <cell r="B2298" t="str">
            <v>CLIMB-ITT™ BOUTIQUE</v>
          </cell>
          <cell r="C2298" t="str">
            <v>Fern 12</v>
          </cell>
          <cell r="D2298" t="str">
            <v xml:space="preserve"> Hawaiian Laua'e Climb-itt™ Trunk</v>
          </cell>
          <cell r="E2298" t="str">
            <v>Available</v>
          </cell>
          <cell r="F2298" t="str">
            <v>TRIAL- Fern Hawaiian Laua'e Climb-itt™ Trunk- 12</v>
          </cell>
          <cell r="G2298">
            <v>12</v>
          </cell>
          <cell r="H2298" t="str">
            <v>12cm Climb-itt™</v>
          </cell>
          <cell r="I2298" t="str">
            <v>CLIMB-ITT™ BOUTIQUE</v>
          </cell>
          <cell r="J2298">
            <v>6.2</v>
          </cell>
          <cell r="K2298">
            <v>6.2</v>
          </cell>
          <cell r="L2298">
            <v>8</v>
          </cell>
          <cell r="M2298">
            <v>8</v>
          </cell>
          <cell r="N2298">
            <v>6.5</v>
          </cell>
          <cell r="O2298">
            <v>6.5</v>
          </cell>
        </row>
        <row r="2299">
          <cell r="A2299" t="str">
            <v>FP-2749</v>
          </cell>
          <cell r="B2299" t="str">
            <v>CLIMB-ITT™ BOUTIQUE</v>
          </cell>
          <cell r="C2299" t="str">
            <v>Fern 12</v>
          </cell>
          <cell r="D2299" t="str">
            <v xml:space="preserve"> Hawaiian Laua'e Climb-itt™ Trunk</v>
          </cell>
          <cell r="E2299" t="str">
            <v>Available</v>
          </cell>
          <cell r="F2299" t="str">
            <v>TRIAL- Fern Hawaiian Laua'e Climb-itt™ Trunk- 12</v>
          </cell>
          <cell r="G2299">
            <v>12</v>
          </cell>
          <cell r="H2299" t="str">
            <v>12cm Climb-itt™</v>
          </cell>
          <cell r="I2299" t="str">
            <v>CLIMB-ITT™ BOUTIQUE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</row>
        <row r="2300">
          <cell r="A2300" t="str">
            <v>FP-2749</v>
          </cell>
          <cell r="B2300"/>
          <cell r="C2300"/>
          <cell r="D2300"/>
          <cell r="E2300"/>
          <cell r="F2300" t="str">
            <v>TRIAL- Fern Hawaiian Laua'e Climb-itt™ Trunk- 12 - Balance</v>
          </cell>
          <cell r="G2300">
            <v>12</v>
          </cell>
          <cell r="H2300" t="str">
            <v>12cm Climb-itt™</v>
          </cell>
          <cell r="I2300"/>
          <cell r="J2300">
            <v>6.2</v>
          </cell>
          <cell r="K2300">
            <v>6.2</v>
          </cell>
          <cell r="L2300">
            <v>8</v>
          </cell>
          <cell r="M2300">
            <v>8</v>
          </cell>
          <cell r="N2300">
            <v>6.5</v>
          </cell>
          <cell r="O2300">
            <v>6.5</v>
          </cell>
        </row>
        <row r="2301">
          <cell r="B2301"/>
          <cell r="C2301"/>
          <cell r="D2301"/>
          <cell r="E2301"/>
          <cell r="F2301"/>
          <cell r="G2301"/>
          <cell r="H2301"/>
          <cell r="I2301"/>
        </row>
        <row r="2302">
          <cell r="A2302" t="str">
            <v>FP-1910</v>
          </cell>
          <cell r="B2302" t="str">
            <v>PREMIUM</v>
          </cell>
          <cell r="C2302" t="str">
            <v>Fern 12</v>
          </cell>
          <cell r="D2302" t="str">
            <v>Ruffled Arrow™ (Rumohra adiantiformis)</v>
          </cell>
          <cell r="E2302" t="str">
            <v>Available</v>
          </cell>
          <cell r="F2302" t="str">
            <v>Ruffled Arrow™ (Rumohra adiantiformis) - 12</v>
          </cell>
          <cell r="G2302">
            <v>12</v>
          </cell>
          <cell r="H2302" t="str">
            <v>12cm</v>
          </cell>
          <cell r="I2302" t="str">
            <v>PREMIUM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</row>
        <row r="2303">
          <cell r="A2303" t="str">
            <v>FP-1910</v>
          </cell>
          <cell r="B2303" t="str">
            <v>PREMIUM</v>
          </cell>
          <cell r="C2303" t="str">
            <v>Fern 12</v>
          </cell>
          <cell r="D2303" t="str">
            <v>Ruffled Arrow™ (Rumohra adiantiformis)</v>
          </cell>
          <cell r="E2303" t="str">
            <v>Available</v>
          </cell>
          <cell r="F2303" t="str">
            <v>Ruffled Arrow™ (Rumohra adiantiformis) - 12</v>
          </cell>
          <cell r="G2303">
            <v>12</v>
          </cell>
          <cell r="H2303" t="str">
            <v>12cm</v>
          </cell>
          <cell r="I2303" t="str">
            <v>PREMIUM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</row>
        <row r="2304">
          <cell r="A2304" t="str">
            <v>FP-1910</v>
          </cell>
          <cell r="C2304"/>
          <cell r="D2304"/>
          <cell r="E2304"/>
          <cell r="F2304" t="str">
            <v>Ruffled Arrow™ (Rumohra adiantiformis) - 12 - Balance</v>
          </cell>
          <cell r="G2304">
            <v>12</v>
          </cell>
          <cell r="H2304" t="str">
            <v>12cm</v>
          </cell>
          <cell r="I2304"/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</row>
        <row r="2305">
          <cell r="B2305"/>
          <cell r="C2305"/>
          <cell r="D2305"/>
          <cell r="E2305"/>
          <cell r="F2305"/>
          <cell r="G2305"/>
          <cell r="H2305"/>
          <cell r="I2305"/>
        </row>
        <row r="2306">
          <cell r="A2306" t="str">
            <v>FP-1898</v>
          </cell>
          <cell r="B2306" t="str">
            <v>PREMIUM</v>
          </cell>
          <cell r="C2306" t="str">
            <v>Fern 12</v>
          </cell>
          <cell r="D2306" t="str">
            <v>Adiantum Fritz Luthi</v>
          </cell>
          <cell r="E2306" t="str">
            <v>Available</v>
          </cell>
          <cell r="F2306" t="str">
            <v>TRIAL - Adiantum Fritz Luthi - 12</v>
          </cell>
          <cell r="G2306">
            <v>12</v>
          </cell>
          <cell r="H2306" t="str">
            <v>12cm</v>
          </cell>
          <cell r="I2306" t="str">
            <v>PREMIUM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</row>
        <row r="2307">
          <cell r="A2307" t="str">
            <v>FP-1898</v>
          </cell>
          <cell r="B2307" t="str">
            <v>PREMIUM</v>
          </cell>
          <cell r="C2307" t="str">
            <v>Fern 12</v>
          </cell>
          <cell r="D2307" t="str">
            <v>Adiantum Fritz Luthi</v>
          </cell>
          <cell r="E2307" t="str">
            <v>Available</v>
          </cell>
          <cell r="F2307" t="str">
            <v>TRIAL - Adiantum Fritz Luthi - 12</v>
          </cell>
          <cell r="G2307">
            <v>12</v>
          </cell>
          <cell r="H2307" t="str">
            <v>12cm</v>
          </cell>
          <cell r="I2307" t="str">
            <v>PREMIUM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</row>
        <row r="2308">
          <cell r="A2308" t="str">
            <v>FP-1898</v>
          </cell>
          <cell r="C2308"/>
          <cell r="D2308"/>
          <cell r="E2308"/>
          <cell r="F2308" t="str">
            <v>TRIAL - Adiantum Fritz Luthi - 12 - Balance</v>
          </cell>
          <cell r="G2308">
            <v>12</v>
          </cell>
          <cell r="H2308" t="str">
            <v>12cm</v>
          </cell>
          <cell r="I2308"/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</row>
        <row r="2309">
          <cell r="B2309"/>
          <cell r="C2309"/>
          <cell r="D2309"/>
          <cell r="E2309"/>
          <cell r="F2309"/>
          <cell r="G2309"/>
          <cell r="H2309"/>
          <cell r="I2309"/>
        </row>
        <row r="2310">
          <cell r="A2310" t="str">
            <v>FP-1896</v>
          </cell>
          <cell r="B2310" t="str">
            <v>PREMIUM</v>
          </cell>
          <cell r="C2310" t="str">
            <v>Fern 12</v>
          </cell>
          <cell r="D2310" t="str">
            <v>Asplenium Antiquum Osaka</v>
          </cell>
          <cell r="E2310" t="str">
            <v>Available</v>
          </cell>
          <cell r="F2310" t="str">
            <v>TRIAL - Asplenium Antiquum Osaka - 12</v>
          </cell>
          <cell r="G2310">
            <v>12</v>
          </cell>
          <cell r="H2310" t="str">
            <v>12cm</v>
          </cell>
          <cell r="I2310" t="str">
            <v>PREMIUM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</row>
        <row r="2311">
          <cell r="A2311" t="str">
            <v>FP-1896</v>
          </cell>
          <cell r="B2311" t="str">
            <v>PREMIUM</v>
          </cell>
          <cell r="C2311" t="str">
            <v>Fern 12</v>
          </cell>
          <cell r="D2311" t="str">
            <v>Asplenium Antiquum Osaka</v>
          </cell>
          <cell r="E2311" t="str">
            <v>Available</v>
          </cell>
          <cell r="F2311" t="str">
            <v>TRIAL - Asplenium Antiquum Osaka - 12</v>
          </cell>
          <cell r="G2311">
            <v>12</v>
          </cell>
          <cell r="H2311" t="str">
            <v>12cm</v>
          </cell>
          <cell r="I2311" t="str">
            <v>PREMIUM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</row>
        <row r="2312">
          <cell r="A2312" t="str">
            <v>FP-1896</v>
          </cell>
          <cell r="C2312"/>
          <cell r="D2312"/>
          <cell r="E2312"/>
          <cell r="F2312" t="str">
            <v>TRIAL - Asplenium Antiquum Osaka - 12 - Balance</v>
          </cell>
          <cell r="G2312">
            <v>12</v>
          </cell>
          <cell r="H2312" t="str">
            <v>12cm</v>
          </cell>
          <cell r="I2312"/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</row>
        <row r="2313">
          <cell r="B2313"/>
          <cell r="C2313"/>
          <cell r="D2313"/>
          <cell r="E2313"/>
          <cell r="F2313"/>
          <cell r="G2313"/>
          <cell r="H2313"/>
          <cell r="I2313"/>
        </row>
        <row r="2314">
          <cell r="A2314" t="str">
            <v>FP-2361</v>
          </cell>
          <cell r="B2314" t="str">
            <v>PREMIUM</v>
          </cell>
          <cell r="C2314" t="str">
            <v>Fern 12</v>
          </cell>
          <cell r="D2314" t="str">
            <v>Asplenium Gioia</v>
          </cell>
          <cell r="E2314" t="str">
            <v>Available</v>
          </cell>
          <cell r="F2314" t="str">
            <v>Trial- Fern Asplenium Gioia- 12</v>
          </cell>
          <cell r="G2314">
            <v>12</v>
          </cell>
          <cell r="H2314" t="str">
            <v>12cm</v>
          </cell>
          <cell r="I2314" t="str">
            <v>PREMIUM</v>
          </cell>
          <cell r="J2314">
            <v>17.5</v>
          </cell>
          <cell r="K2314">
            <v>17.5</v>
          </cell>
          <cell r="L2314">
            <v>34</v>
          </cell>
          <cell r="M2314">
            <v>22</v>
          </cell>
          <cell r="N2314">
            <v>40</v>
          </cell>
          <cell r="O2314">
            <v>12.4</v>
          </cell>
        </row>
        <row r="2315">
          <cell r="A2315" t="str">
            <v>FP-2361</v>
          </cell>
          <cell r="B2315" t="str">
            <v>PREMIUM</v>
          </cell>
          <cell r="C2315" t="str">
            <v>Fern 12</v>
          </cell>
          <cell r="D2315" t="str">
            <v>Asplenium Gioia</v>
          </cell>
          <cell r="E2315" t="str">
            <v>Available</v>
          </cell>
          <cell r="F2315" t="str">
            <v>Trial- Fern Asplenium Gioia- 12</v>
          </cell>
          <cell r="G2315">
            <v>12</v>
          </cell>
          <cell r="H2315" t="str">
            <v>12cm</v>
          </cell>
          <cell r="I2315" t="str">
            <v>PREMIUM</v>
          </cell>
          <cell r="J2315">
            <v>0</v>
          </cell>
          <cell r="K2315">
            <v>0</v>
          </cell>
          <cell r="L2315">
            <v>12</v>
          </cell>
          <cell r="M2315">
            <v>0</v>
          </cell>
          <cell r="N2315">
            <v>6</v>
          </cell>
          <cell r="O2315">
            <v>0</v>
          </cell>
        </row>
        <row r="2316">
          <cell r="A2316" t="str">
            <v>FP-2361</v>
          </cell>
          <cell r="C2316"/>
          <cell r="D2316"/>
          <cell r="E2316"/>
          <cell r="F2316" t="str">
            <v>Trial- Fern Asplenium Gioia- 12 - Balance</v>
          </cell>
          <cell r="G2316">
            <v>12</v>
          </cell>
          <cell r="H2316" t="str">
            <v>12cm</v>
          </cell>
          <cell r="I2316"/>
          <cell r="J2316">
            <v>17.5</v>
          </cell>
          <cell r="K2316">
            <v>17.5</v>
          </cell>
          <cell r="L2316">
            <v>22</v>
          </cell>
          <cell r="M2316">
            <v>22</v>
          </cell>
          <cell r="N2316">
            <v>34</v>
          </cell>
          <cell r="O2316">
            <v>12.4</v>
          </cell>
        </row>
        <row r="2317">
          <cell r="B2317"/>
          <cell r="C2317"/>
          <cell r="D2317"/>
          <cell r="E2317"/>
          <cell r="F2317"/>
          <cell r="G2317"/>
          <cell r="H2317"/>
          <cell r="I2317"/>
        </row>
        <row r="2318">
          <cell r="A2318" t="str">
            <v>FP-2487</v>
          </cell>
          <cell r="B2318" t="str">
            <v>PREMIUM</v>
          </cell>
          <cell r="C2318" t="str">
            <v>Fern 12</v>
          </cell>
          <cell r="D2318" t="str">
            <v>Asplenium Scolopendrium Angustifolium</v>
          </cell>
          <cell r="E2318" t="str">
            <v>Available</v>
          </cell>
          <cell r="F2318" t="str">
            <v>TRIAL- Fern Asplenium Scolopendrium Angustifolium- 12</v>
          </cell>
          <cell r="G2318">
            <v>12</v>
          </cell>
          <cell r="H2318" t="str">
            <v>12cm</v>
          </cell>
          <cell r="I2318" t="str">
            <v>PREMIUM</v>
          </cell>
          <cell r="J2318">
            <v>18</v>
          </cell>
          <cell r="K2318">
            <v>18</v>
          </cell>
          <cell r="L2318">
            <v>19.8</v>
          </cell>
          <cell r="M2318">
            <v>19.8</v>
          </cell>
          <cell r="N2318">
            <v>22</v>
          </cell>
          <cell r="O2318">
            <v>22</v>
          </cell>
        </row>
        <row r="2319">
          <cell r="A2319" t="str">
            <v>FP-2487</v>
          </cell>
          <cell r="B2319" t="str">
            <v>PREMIUM</v>
          </cell>
          <cell r="C2319" t="str">
            <v>Fern 12</v>
          </cell>
          <cell r="D2319" t="str">
            <v>Asplenium Scolopendrium Angustifolium</v>
          </cell>
          <cell r="E2319" t="str">
            <v>Available</v>
          </cell>
          <cell r="F2319" t="str">
            <v>TRIAL- Fern Asplenium Scolopendrium Angustifolium- 12</v>
          </cell>
          <cell r="G2319">
            <v>12</v>
          </cell>
          <cell r="H2319" t="str">
            <v>12cm</v>
          </cell>
          <cell r="I2319" t="str">
            <v>PREMIUM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</row>
        <row r="2320">
          <cell r="A2320" t="str">
            <v>FP-2487</v>
          </cell>
          <cell r="C2320"/>
          <cell r="D2320"/>
          <cell r="E2320"/>
          <cell r="F2320" t="str">
            <v>TRIAL- Fern Asplenium Scolopendrium Angustifolium- 12 - Balance</v>
          </cell>
          <cell r="G2320">
            <v>12</v>
          </cell>
          <cell r="H2320" t="str">
            <v>12cm</v>
          </cell>
          <cell r="I2320"/>
          <cell r="J2320">
            <v>18</v>
          </cell>
          <cell r="K2320">
            <v>18</v>
          </cell>
          <cell r="L2320">
            <v>19.8</v>
          </cell>
          <cell r="M2320">
            <v>19.8</v>
          </cell>
          <cell r="N2320">
            <v>22</v>
          </cell>
          <cell r="O2320">
            <v>22</v>
          </cell>
        </row>
        <row r="2321">
          <cell r="B2321"/>
          <cell r="C2321"/>
          <cell r="D2321"/>
          <cell r="E2321"/>
          <cell r="F2321"/>
          <cell r="G2321"/>
          <cell r="H2321"/>
          <cell r="I2321"/>
        </row>
        <row r="2322">
          <cell r="A2322" t="str">
            <v>FP-999</v>
          </cell>
          <cell r="B2322" t="str">
            <v>PREMIUM</v>
          </cell>
          <cell r="C2322" t="str">
            <v>Fern 12</v>
          </cell>
          <cell r="D2322" t="str">
            <v>Asplenium Scolopendrium No 3</v>
          </cell>
          <cell r="E2322" t="str">
            <v>Available</v>
          </cell>
          <cell r="F2322" t="str">
            <v>TRIAL - Fern Asplenium Scolopendrium No 3 - 12</v>
          </cell>
          <cell r="G2322">
            <v>12</v>
          </cell>
          <cell r="H2322" t="str">
            <v>12cm</v>
          </cell>
          <cell r="I2322" t="str">
            <v>PREMIUM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</row>
        <row r="2323">
          <cell r="A2323" t="str">
            <v>FP-999</v>
          </cell>
          <cell r="B2323" t="str">
            <v>PREMIUM</v>
          </cell>
          <cell r="C2323" t="str">
            <v>Fern 12</v>
          </cell>
          <cell r="D2323" t="str">
            <v>Asplenium Scolopendrium No 3</v>
          </cell>
          <cell r="E2323" t="str">
            <v>Available</v>
          </cell>
          <cell r="F2323" t="str">
            <v>TRIAL - Fern Asplenium Scolopendrium No 3 - 12</v>
          </cell>
          <cell r="G2323">
            <v>12</v>
          </cell>
          <cell r="H2323" t="str">
            <v>12cm</v>
          </cell>
          <cell r="I2323" t="str">
            <v>PREMIUM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</row>
        <row r="2324">
          <cell r="A2324" t="str">
            <v>FP-999</v>
          </cell>
          <cell r="C2324"/>
          <cell r="D2324"/>
          <cell r="E2324"/>
          <cell r="F2324" t="str">
            <v>TRIAL - Fern Asplenium Scolopendrium No 3 - 12 - Balance</v>
          </cell>
          <cell r="G2324">
            <v>12</v>
          </cell>
          <cell r="H2324" t="str">
            <v>12cm</v>
          </cell>
          <cell r="I2324"/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</row>
        <row r="2325">
          <cell r="B2325"/>
          <cell r="C2325"/>
          <cell r="D2325"/>
          <cell r="E2325"/>
          <cell r="F2325"/>
          <cell r="G2325"/>
          <cell r="H2325"/>
          <cell r="I2325"/>
        </row>
        <row r="2326">
          <cell r="A2326" t="str">
            <v>FP-2493</v>
          </cell>
          <cell r="B2326" t="str">
            <v>PREMIUM</v>
          </cell>
          <cell r="C2326" t="str">
            <v>Fern 12</v>
          </cell>
          <cell r="D2326" t="str">
            <v>Bronze Venus</v>
          </cell>
          <cell r="E2326" t="str">
            <v>Available</v>
          </cell>
          <cell r="F2326" t="str">
            <v>Trial- Fern Bronze Venus-12</v>
          </cell>
          <cell r="G2326">
            <v>12</v>
          </cell>
          <cell r="H2326" t="str">
            <v>12cm</v>
          </cell>
          <cell r="I2326" t="str">
            <v>PREMIUM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</row>
        <row r="2327">
          <cell r="A2327" t="str">
            <v>FP-2493</v>
          </cell>
          <cell r="B2327" t="str">
            <v>PREMIUM</v>
          </cell>
          <cell r="C2327" t="str">
            <v>Fern 12</v>
          </cell>
          <cell r="D2327" t="str">
            <v>Bronze Venus</v>
          </cell>
          <cell r="E2327" t="str">
            <v>Available</v>
          </cell>
          <cell r="F2327" t="str">
            <v>Trial- Fern Bronze Venus-12</v>
          </cell>
          <cell r="G2327">
            <v>12</v>
          </cell>
          <cell r="H2327" t="str">
            <v>12cm</v>
          </cell>
          <cell r="I2327" t="str">
            <v>PREMIUM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</row>
        <row r="2328">
          <cell r="A2328" t="str">
            <v>FP-2493</v>
          </cell>
          <cell r="C2328"/>
          <cell r="D2328"/>
          <cell r="E2328"/>
          <cell r="F2328" t="str">
            <v>Trial- Fern Bronze Venus-12 - Balance</v>
          </cell>
          <cell r="G2328">
            <v>12</v>
          </cell>
          <cell r="H2328" t="str">
            <v>12cm</v>
          </cell>
          <cell r="I2328"/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</row>
        <row r="2329">
          <cell r="B2329"/>
          <cell r="C2329"/>
          <cell r="D2329"/>
          <cell r="E2329"/>
          <cell r="F2329"/>
          <cell r="G2329"/>
          <cell r="H2329"/>
          <cell r="I2329"/>
        </row>
        <row r="2330">
          <cell r="A2330" t="str">
            <v>FP-998</v>
          </cell>
          <cell r="B2330" t="str">
            <v>PREMIUM</v>
          </cell>
          <cell r="C2330" t="str">
            <v>Fern 12</v>
          </cell>
          <cell r="D2330" t="str">
            <v>Hemionitis Arifolia</v>
          </cell>
          <cell r="E2330" t="str">
            <v>Available</v>
          </cell>
          <cell r="F2330" t="str">
            <v>TRIAL - Hemionitis Arifolia - 12</v>
          </cell>
          <cell r="G2330">
            <v>12</v>
          </cell>
          <cell r="H2330" t="str">
            <v>12cm</v>
          </cell>
          <cell r="I2330" t="str">
            <v>PREMIUM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</row>
        <row r="2331">
          <cell r="A2331" t="str">
            <v>FP-998</v>
          </cell>
          <cell r="B2331" t="str">
            <v>PREMIUM</v>
          </cell>
          <cell r="C2331" t="str">
            <v>Fern 12</v>
          </cell>
          <cell r="D2331" t="str">
            <v>Hemionitis Arifolia</v>
          </cell>
          <cell r="E2331" t="str">
            <v>Available</v>
          </cell>
          <cell r="F2331" t="str">
            <v>TRIAL - Hemionitis Arifolia - 12</v>
          </cell>
          <cell r="G2331">
            <v>12</v>
          </cell>
          <cell r="H2331" t="str">
            <v>12cm</v>
          </cell>
          <cell r="I2331" t="str">
            <v>PREMIUM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</row>
        <row r="2332">
          <cell r="A2332" t="str">
            <v>FP-998</v>
          </cell>
          <cell r="C2332"/>
          <cell r="D2332"/>
          <cell r="E2332"/>
          <cell r="F2332" t="str">
            <v>TRIAL - Hemionitis Arifolia - 12 - Balance</v>
          </cell>
          <cell r="G2332">
            <v>12</v>
          </cell>
          <cell r="H2332" t="str">
            <v>12cm</v>
          </cell>
          <cell r="I2332"/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</row>
        <row r="2333">
          <cell r="B2333"/>
          <cell r="C2333"/>
          <cell r="D2333"/>
          <cell r="E2333"/>
          <cell r="F2333"/>
          <cell r="G2333"/>
          <cell r="H2333"/>
          <cell r="I2333"/>
        </row>
        <row r="2334">
          <cell r="A2334" t="str">
            <v>FP-1899</v>
          </cell>
          <cell r="B2334" t="str">
            <v>PREMIUM</v>
          </cell>
          <cell r="C2334" t="str">
            <v>Fern 12</v>
          </cell>
          <cell r="D2334" t="str">
            <v>Microsorum Diversifolium</v>
          </cell>
          <cell r="E2334" t="str">
            <v>Available</v>
          </cell>
          <cell r="F2334" t="str">
            <v>TRIAL - Microsorum Diversifolium - 12</v>
          </cell>
          <cell r="G2334">
            <v>12</v>
          </cell>
          <cell r="H2334" t="str">
            <v>12cm</v>
          </cell>
          <cell r="I2334" t="str">
            <v>PREMIUM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</row>
        <row r="2335">
          <cell r="A2335" t="str">
            <v>FP-1899</v>
          </cell>
          <cell r="B2335" t="str">
            <v>PREMIUM</v>
          </cell>
          <cell r="C2335" t="str">
            <v>Fern 12</v>
          </cell>
          <cell r="D2335" t="str">
            <v>Microsorum Diversifolium</v>
          </cell>
          <cell r="E2335" t="str">
            <v>Available</v>
          </cell>
          <cell r="F2335" t="str">
            <v>TRIAL - Microsorum Diversifolium - 12</v>
          </cell>
          <cell r="G2335">
            <v>12</v>
          </cell>
          <cell r="H2335" t="str">
            <v>12cm</v>
          </cell>
          <cell r="I2335" t="str">
            <v>PREMIUM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</row>
        <row r="2336">
          <cell r="A2336" t="str">
            <v>FP-1899</v>
          </cell>
          <cell r="B2336"/>
          <cell r="C2336"/>
          <cell r="D2336"/>
          <cell r="E2336"/>
          <cell r="F2336" t="str">
            <v>TRIAL - Microsorum Diversifolium - 12 - Balance</v>
          </cell>
          <cell r="G2336">
            <v>12</v>
          </cell>
          <cell r="H2336" t="str">
            <v>12cm</v>
          </cell>
          <cell r="I2336"/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</row>
        <row r="2337">
          <cell r="B2337"/>
          <cell r="C2337"/>
          <cell r="D2337"/>
          <cell r="E2337"/>
          <cell r="F2337"/>
          <cell r="G2337"/>
          <cell r="H2337"/>
          <cell r="I2337"/>
        </row>
        <row r="2338">
          <cell r="A2338" t="str">
            <v>FP-2683</v>
          </cell>
          <cell r="B2338" t="str">
            <v>BOUTIQUE</v>
          </cell>
          <cell r="C2338" t="str">
            <v>Fern 12</v>
          </cell>
          <cell r="D2338" t="str">
            <v>Microsorum Punctatum Dragon's Wing</v>
          </cell>
          <cell r="E2338" t="str">
            <v>Available</v>
          </cell>
          <cell r="F2338" t="str">
            <v>TRIAL - Fern Microsorum Punctatum Dragon's Wing - 12</v>
          </cell>
          <cell r="G2338">
            <v>12</v>
          </cell>
          <cell r="H2338" t="str">
            <v>12cm</v>
          </cell>
          <cell r="I2338" t="str">
            <v>BOUTIQUE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</row>
        <row r="2339">
          <cell r="A2339" t="str">
            <v>FP-2683</v>
          </cell>
          <cell r="B2339" t="str">
            <v>BOUTIQUE</v>
          </cell>
          <cell r="C2339" t="str">
            <v>Fern 12</v>
          </cell>
          <cell r="D2339" t="str">
            <v>Microsorum Punctatum Dragon's Wing</v>
          </cell>
          <cell r="E2339" t="str">
            <v>Available</v>
          </cell>
          <cell r="F2339" t="str">
            <v>TRIAL - Fern Microsorum Punctatum Dragon's Wing - 12</v>
          </cell>
          <cell r="G2339">
            <v>12</v>
          </cell>
          <cell r="H2339" t="str">
            <v>12cm</v>
          </cell>
          <cell r="I2339" t="str">
            <v>BOUTIQUE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</row>
        <row r="2340">
          <cell r="A2340" t="str">
            <v>FP-2683</v>
          </cell>
          <cell r="C2340"/>
          <cell r="D2340"/>
          <cell r="E2340"/>
          <cell r="F2340" t="str">
            <v>TRIAL - Fern Microsorum Punctatum Dragon's Wing - 12 - Balance</v>
          </cell>
          <cell r="G2340">
            <v>12</v>
          </cell>
          <cell r="H2340" t="str">
            <v>12cm</v>
          </cell>
          <cell r="I2340"/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</row>
        <row r="2341">
          <cell r="B2341"/>
          <cell r="C2341"/>
          <cell r="D2341"/>
          <cell r="E2341"/>
          <cell r="F2341"/>
          <cell r="G2341"/>
          <cell r="H2341"/>
          <cell r="I2341"/>
        </row>
        <row r="2342">
          <cell r="A2342" t="str">
            <v>FP-182</v>
          </cell>
          <cell r="B2342" t="str">
            <v>PREMIUM</v>
          </cell>
          <cell r="C2342" t="str">
            <v>Fern 12</v>
          </cell>
          <cell r="D2342" t="str">
            <v>Nicolas Diamond</v>
          </cell>
          <cell r="E2342" t="str">
            <v>Available</v>
          </cell>
          <cell r="F2342" t="str">
            <v>Trial- Fern Nicolas Diamond-12</v>
          </cell>
          <cell r="G2342">
            <v>12</v>
          </cell>
          <cell r="H2342" t="str">
            <v>12cm</v>
          </cell>
          <cell r="I2342" t="str">
            <v>PREMIUM</v>
          </cell>
          <cell r="J2342">
            <v>1.2000000000000002</v>
          </cell>
          <cell r="K2342">
            <v>1.2000000000000002</v>
          </cell>
          <cell r="L2342">
            <v>0.30000000000000004</v>
          </cell>
          <cell r="M2342">
            <v>0.30000000000000004</v>
          </cell>
          <cell r="N2342">
            <v>0</v>
          </cell>
          <cell r="O2342">
            <v>0</v>
          </cell>
        </row>
        <row r="2343">
          <cell r="A2343" t="str">
            <v>FP-182</v>
          </cell>
          <cell r="B2343" t="str">
            <v>PREMIUM</v>
          </cell>
          <cell r="C2343" t="str">
            <v>Fern 12</v>
          </cell>
          <cell r="D2343" t="str">
            <v>Nicolas Diamond</v>
          </cell>
          <cell r="E2343" t="str">
            <v>Available</v>
          </cell>
          <cell r="F2343" t="str">
            <v>Trial- Fern Nicolas Diamond-12</v>
          </cell>
          <cell r="G2343">
            <v>12</v>
          </cell>
          <cell r="H2343" t="str">
            <v>12cm</v>
          </cell>
          <cell r="I2343" t="str">
            <v>PREMIUM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</row>
        <row r="2344">
          <cell r="A2344" t="str">
            <v>FP-182</v>
          </cell>
          <cell r="C2344"/>
          <cell r="D2344"/>
          <cell r="E2344"/>
          <cell r="F2344" t="str">
            <v>Trial- Fern Nicolas Diamond-12 - Balance</v>
          </cell>
          <cell r="G2344">
            <v>12</v>
          </cell>
          <cell r="H2344" t="str">
            <v>12cm</v>
          </cell>
          <cell r="I2344"/>
          <cell r="J2344">
            <v>1.2000000000000002</v>
          </cell>
          <cell r="K2344">
            <v>1.2000000000000002</v>
          </cell>
          <cell r="L2344">
            <v>0.30000000000000004</v>
          </cell>
          <cell r="M2344">
            <v>0.30000000000000004</v>
          </cell>
          <cell r="N2344">
            <v>0</v>
          </cell>
          <cell r="O2344">
            <v>0</v>
          </cell>
        </row>
        <row r="2345">
          <cell r="B2345"/>
          <cell r="C2345"/>
          <cell r="D2345"/>
          <cell r="E2345"/>
          <cell r="F2345"/>
          <cell r="G2345"/>
          <cell r="H2345"/>
          <cell r="I2345"/>
        </row>
        <row r="2346">
          <cell r="A2346" t="str">
            <v>FP-1374</v>
          </cell>
          <cell r="B2346" t="str">
            <v>PREMIUM</v>
          </cell>
          <cell r="C2346" t="str">
            <v>Fern 12</v>
          </cell>
          <cell r="D2346" t="str">
            <v>Nidus No. 1</v>
          </cell>
          <cell r="E2346" t="str">
            <v>Available</v>
          </cell>
          <cell r="F2346" t="str">
            <v>TRIAL - Fern Nidus No. 1 - 12</v>
          </cell>
          <cell r="G2346">
            <v>12</v>
          </cell>
          <cell r="H2346" t="str">
            <v>12cm</v>
          </cell>
          <cell r="I2346" t="str">
            <v>PREMIUM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</row>
        <row r="2347">
          <cell r="A2347" t="str">
            <v>FP-1374</v>
          </cell>
          <cell r="B2347" t="str">
            <v>PREMIUM</v>
          </cell>
          <cell r="C2347" t="str">
            <v>Fern 12</v>
          </cell>
          <cell r="D2347" t="str">
            <v>Nidus No. 1</v>
          </cell>
          <cell r="E2347" t="str">
            <v>Available</v>
          </cell>
          <cell r="F2347" t="str">
            <v>TRIAL - Fern Nidus No. 1 - 12</v>
          </cell>
          <cell r="G2347">
            <v>12</v>
          </cell>
          <cell r="H2347" t="str">
            <v>12cm</v>
          </cell>
          <cell r="I2347" t="str">
            <v>PREMIUM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</row>
        <row r="2348">
          <cell r="A2348" t="str">
            <v>FP-1374</v>
          </cell>
          <cell r="C2348"/>
          <cell r="D2348"/>
          <cell r="E2348"/>
          <cell r="F2348" t="str">
            <v>TRIAL - Fern Nidus No. 1 - 12 - Balance</v>
          </cell>
          <cell r="G2348">
            <v>12</v>
          </cell>
          <cell r="H2348" t="str">
            <v>12cm</v>
          </cell>
          <cell r="I2348"/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</row>
        <row r="2349">
          <cell r="B2349"/>
          <cell r="C2349"/>
          <cell r="D2349"/>
          <cell r="E2349"/>
          <cell r="F2349"/>
          <cell r="G2349"/>
          <cell r="H2349"/>
          <cell r="I2349"/>
        </row>
        <row r="2350">
          <cell r="A2350" t="str">
            <v>FP-1485</v>
          </cell>
          <cell r="B2350" t="str">
            <v>PREMIUM</v>
          </cell>
          <cell r="C2350" t="str">
            <v>Fern 12</v>
          </cell>
          <cell r="D2350" t="str">
            <v>Nidus No. 2</v>
          </cell>
          <cell r="E2350" t="str">
            <v>Available</v>
          </cell>
          <cell r="F2350" t="str">
            <v>TRIAL - Fern Nidus No. 2 - 12</v>
          </cell>
          <cell r="G2350">
            <v>12</v>
          </cell>
          <cell r="H2350" t="str">
            <v>12cm</v>
          </cell>
          <cell r="I2350" t="str">
            <v>PREMIUM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</row>
        <row r="2351">
          <cell r="A2351" t="str">
            <v>FP-1485</v>
          </cell>
          <cell r="B2351" t="str">
            <v>PREMIUM</v>
          </cell>
          <cell r="C2351" t="str">
            <v>Fern 12</v>
          </cell>
          <cell r="D2351" t="str">
            <v>Nidus No. 2</v>
          </cell>
          <cell r="E2351" t="str">
            <v>Available</v>
          </cell>
          <cell r="F2351" t="str">
            <v>TRIAL - Fern Nidus No. 2 - 12</v>
          </cell>
          <cell r="G2351">
            <v>12</v>
          </cell>
          <cell r="H2351" t="str">
            <v>12cm</v>
          </cell>
          <cell r="I2351" t="str">
            <v>PREMIUM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</row>
        <row r="2352">
          <cell r="A2352" t="str">
            <v>FP-1485</v>
          </cell>
          <cell r="C2352"/>
          <cell r="D2352"/>
          <cell r="E2352"/>
          <cell r="F2352" t="str">
            <v>TRIAL - Fern Nidus No. 2 - 12 - Balance</v>
          </cell>
          <cell r="G2352">
            <v>12</v>
          </cell>
          <cell r="H2352" t="str">
            <v>12cm</v>
          </cell>
          <cell r="I2352"/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</row>
        <row r="2353">
          <cell r="B2353"/>
          <cell r="C2353"/>
          <cell r="D2353"/>
          <cell r="E2353"/>
          <cell r="F2353"/>
          <cell r="G2353"/>
          <cell r="H2353"/>
          <cell r="I2353"/>
        </row>
        <row r="2354">
          <cell r="A2354" t="str">
            <v>FP-1901</v>
          </cell>
          <cell r="B2354" t="str">
            <v>PREMIUM</v>
          </cell>
          <cell r="C2354" t="str">
            <v>Fern 12</v>
          </cell>
          <cell r="D2354" t="str">
            <v>Phyllitis Angustifolia</v>
          </cell>
          <cell r="E2354" t="str">
            <v>Available</v>
          </cell>
          <cell r="F2354" t="str">
            <v>TRIAL - Phyllitis Angustifolia - 12</v>
          </cell>
          <cell r="G2354">
            <v>12</v>
          </cell>
          <cell r="H2354" t="str">
            <v>12cm</v>
          </cell>
          <cell r="I2354" t="str">
            <v>PREMIUM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</row>
        <row r="2355">
          <cell r="A2355" t="str">
            <v>FP-1901</v>
          </cell>
          <cell r="B2355" t="str">
            <v>PREMIUM</v>
          </cell>
          <cell r="C2355" t="str">
            <v>Fern 12</v>
          </cell>
          <cell r="D2355" t="str">
            <v>Phyllitis Angustifolia</v>
          </cell>
          <cell r="E2355" t="str">
            <v>Available</v>
          </cell>
          <cell r="F2355" t="str">
            <v>TRIAL - Phyllitis Angustifolia - 12</v>
          </cell>
          <cell r="G2355">
            <v>12</v>
          </cell>
          <cell r="H2355" t="str">
            <v>12cm</v>
          </cell>
          <cell r="I2355" t="str">
            <v>PREMIUM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</row>
        <row r="2356">
          <cell r="A2356" t="str">
            <v>FP-1901</v>
          </cell>
          <cell r="B2356"/>
          <cell r="C2356"/>
          <cell r="D2356"/>
          <cell r="E2356"/>
          <cell r="F2356" t="str">
            <v>TRIAL - Phyllitis Angustifolia - 12 - Balance</v>
          </cell>
          <cell r="G2356">
            <v>12</v>
          </cell>
          <cell r="H2356" t="str">
            <v>12cm</v>
          </cell>
          <cell r="I2356"/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</row>
        <row r="2357">
          <cell r="B2357"/>
          <cell r="C2357"/>
          <cell r="D2357"/>
          <cell r="E2357"/>
          <cell r="F2357"/>
          <cell r="G2357"/>
          <cell r="H2357"/>
          <cell r="I2357"/>
        </row>
        <row r="2358">
          <cell r="A2358" t="str">
            <v>FP-1902</v>
          </cell>
          <cell r="B2358" t="str">
            <v>PREMIUM</v>
          </cell>
          <cell r="C2358" t="str">
            <v>Fern 12</v>
          </cell>
          <cell r="D2358" t="str">
            <v>Phyllitis Cristata</v>
          </cell>
          <cell r="E2358" t="str">
            <v>Available</v>
          </cell>
          <cell r="F2358" t="str">
            <v>TRIAL - Phyllitis Cristata - 12</v>
          </cell>
          <cell r="G2358">
            <v>12</v>
          </cell>
          <cell r="H2358" t="str">
            <v>12cm</v>
          </cell>
          <cell r="I2358" t="str">
            <v>PREMIUM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</row>
        <row r="2359">
          <cell r="A2359" t="str">
            <v>FP-1902</v>
          </cell>
          <cell r="B2359" t="str">
            <v>PREMIUM</v>
          </cell>
          <cell r="C2359" t="str">
            <v>Fern 12</v>
          </cell>
          <cell r="D2359" t="str">
            <v>Phyllitis Cristata</v>
          </cell>
          <cell r="E2359" t="str">
            <v>Available</v>
          </cell>
          <cell r="F2359" t="str">
            <v>TRIAL - Phyllitis Cristata - 12</v>
          </cell>
          <cell r="G2359">
            <v>12</v>
          </cell>
          <cell r="H2359" t="str">
            <v>12cm</v>
          </cell>
          <cell r="I2359" t="str">
            <v>PREMIUM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</row>
        <row r="2360">
          <cell r="A2360" t="str">
            <v>FP-1902</v>
          </cell>
          <cell r="B2360"/>
          <cell r="D2360"/>
          <cell r="E2360"/>
          <cell r="F2360" t="str">
            <v>TRIAL - Phyllitis Cristata - 12 - Balance</v>
          </cell>
          <cell r="G2360">
            <v>12</v>
          </cell>
          <cell r="H2360" t="str">
            <v>12cm</v>
          </cell>
          <cell r="I2360"/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</row>
        <row r="2361">
          <cell r="B2361"/>
          <cell r="C2361"/>
          <cell r="D2361"/>
          <cell r="E2361"/>
          <cell r="F2361"/>
          <cell r="G2361"/>
          <cell r="H2361"/>
          <cell r="I2361"/>
        </row>
        <row r="2362">
          <cell r="A2362" t="str">
            <v>FP-1900</v>
          </cell>
          <cell r="B2362" t="str">
            <v>PREMIUM</v>
          </cell>
          <cell r="C2362" t="str">
            <v>Fern 12</v>
          </cell>
          <cell r="D2362" t="str">
            <v>Phyllitis Scolopendrium</v>
          </cell>
          <cell r="E2362" t="str">
            <v>Available</v>
          </cell>
          <cell r="F2362" t="str">
            <v>TRIAL - Phyllitis Scolopendrium - 12</v>
          </cell>
          <cell r="G2362">
            <v>12</v>
          </cell>
          <cell r="H2362" t="str">
            <v>12cm</v>
          </cell>
          <cell r="I2362" t="str">
            <v>PREMIUM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</row>
        <row r="2363">
          <cell r="A2363" t="str">
            <v>FP-1900</v>
          </cell>
          <cell r="B2363" t="str">
            <v>PREMIUM</v>
          </cell>
          <cell r="C2363" t="str">
            <v>Fern 12</v>
          </cell>
          <cell r="D2363" t="str">
            <v>Phyllitis Scolopendrium</v>
          </cell>
          <cell r="E2363" t="str">
            <v>Available</v>
          </cell>
          <cell r="F2363" t="str">
            <v>TRIAL - Phyllitis Scolopendrium - 12</v>
          </cell>
          <cell r="G2363">
            <v>12</v>
          </cell>
          <cell r="H2363" t="str">
            <v>12cm</v>
          </cell>
          <cell r="I2363" t="str">
            <v>PREMIUM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</row>
        <row r="2364">
          <cell r="A2364" t="str">
            <v>FP-1900</v>
          </cell>
          <cell r="B2364"/>
          <cell r="D2364"/>
          <cell r="E2364"/>
          <cell r="F2364" t="str">
            <v>TRIAL - Phyllitis Scolopendrium - 12 - Balance</v>
          </cell>
          <cell r="G2364">
            <v>12</v>
          </cell>
          <cell r="H2364" t="str">
            <v>12cm</v>
          </cell>
          <cell r="I2364"/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</row>
        <row r="2365">
          <cell r="B2365"/>
          <cell r="C2365"/>
          <cell r="D2365"/>
          <cell r="E2365"/>
          <cell r="F2365"/>
          <cell r="G2365"/>
          <cell r="H2365"/>
          <cell r="I2365"/>
        </row>
        <row r="2366">
          <cell r="A2366" t="str">
            <v>FP-1903</v>
          </cell>
          <cell r="B2366" t="str">
            <v>PREMIUM</v>
          </cell>
          <cell r="C2366" t="str">
            <v>Fern 12</v>
          </cell>
          <cell r="D2366" t="str">
            <v>Phyllitis Scolopendrium Undulata</v>
          </cell>
          <cell r="E2366" t="str">
            <v>Available</v>
          </cell>
          <cell r="F2366" t="str">
            <v>TRIAL - Phyllitis Scolopendrium Undulata - 12</v>
          </cell>
          <cell r="G2366">
            <v>12</v>
          </cell>
          <cell r="H2366" t="str">
            <v>12cm</v>
          </cell>
          <cell r="I2366" t="str">
            <v>PREMIUM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</row>
        <row r="2367">
          <cell r="A2367" t="str">
            <v>FP-1903</v>
          </cell>
          <cell r="B2367" t="str">
            <v>PREMIUM</v>
          </cell>
          <cell r="C2367" t="str">
            <v>Fern 12</v>
          </cell>
          <cell r="D2367" t="str">
            <v>Phyllitis Scolopendrium Undulata</v>
          </cell>
          <cell r="E2367" t="str">
            <v>Available</v>
          </cell>
          <cell r="F2367" t="str">
            <v>TRIAL - Phyllitis Scolopendrium Undulata - 12</v>
          </cell>
          <cell r="G2367">
            <v>12</v>
          </cell>
          <cell r="H2367" t="str">
            <v>12cm</v>
          </cell>
          <cell r="I2367" t="str">
            <v>PREMIUM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</row>
        <row r="2368">
          <cell r="A2368" t="str">
            <v>FP-1903</v>
          </cell>
          <cell r="B2368"/>
          <cell r="D2368"/>
          <cell r="E2368"/>
          <cell r="F2368" t="str">
            <v>TRIAL - Phyllitis Scolopendrium Undulata - 12 - Balance</v>
          </cell>
          <cell r="G2368">
            <v>12</v>
          </cell>
          <cell r="H2368" t="str">
            <v>12cm</v>
          </cell>
          <cell r="I2368"/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</row>
        <row r="2369">
          <cell r="B2369"/>
          <cell r="C2369"/>
          <cell r="D2369"/>
          <cell r="E2369"/>
          <cell r="F2369"/>
          <cell r="G2369"/>
          <cell r="H2369"/>
          <cell r="I2369"/>
        </row>
        <row r="2370">
          <cell r="A2370" t="str">
            <v>FP-1905</v>
          </cell>
          <cell r="B2370" t="str">
            <v>PREMIUM</v>
          </cell>
          <cell r="C2370" t="str">
            <v>Fern 12</v>
          </cell>
          <cell r="D2370" t="str">
            <v>Polystichum Densum</v>
          </cell>
          <cell r="E2370" t="str">
            <v>Available</v>
          </cell>
          <cell r="F2370" t="str">
            <v>TRIAL - Polystichum Densum - 12</v>
          </cell>
          <cell r="G2370">
            <v>12</v>
          </cell>
          <cell r="H2370" t="str">
            <v>12cm</v>
          </cell>
          <cell r="I2370" t="str">
            <v>PREMIUM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</row>
        <row r="2371">
          <cell r="A2371" t="str">
            <v>FP-1905</v>
          </cell>
          <cell r="B2371" t="str">
            <v>PREMIUM</v>
          </cell>
          <cell r="C2371" t="str">
            <v>Fern 12</v>
          </cell>
          <cell r="D2371" t="str">
            <v>Polystichum Densum</v>
          </cell>
          <cell r="E2371" t="str">
            <v>Available</v>
          </cell>
          <cell r="F2371" t="str">
            <v>TRIAL - Polystichum Densum - 12</v>
          </cell>
          <cell r="G2371">
            <v>12</v>
          </cell>
          <cell r="H2371" t="str">
            <v>12cm</v>
          </cell>
          <cell r="I2371" t="str">
            <v>PREMIUM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</row>
        <row r="2372">
          <cell r="A2372" t="str">
            <v>FP-1905</v>
          </cell>
          <cell r="D2372"/>
          <cell r="E2372"/>
          <cell r="F2372" t="str">
            <v>TRIAL - Polystichum Densum - 12 - Balance</v>
          </cell>
          <cell r="G2372">
            <v>12</v>
          </cell>
          <cell r="H2372" t="str">
            <v>12cm</v>
          </cell>
          <cell r="I2372"/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</row>
        <row r="2373">
          <cell r="C2373"/>
          <cell r="D2373"/>
          <cell r="E2373"/>
          <cell r="F2373"/>
          <cell r="G2373"/>
          <cell r="H2373"/>
          <cell r="I2373"/>
        </row>
        <row r="2374">
          <cell r="A2374" t="str">
            <v>FP-1909</v>
          </cell>
          <cell r="B2374" t="str">
            <v>PREMIUM</v>
          </cell>
          <cell r="C2374" t="str">
            <v>Fern 12</v>
          </cell>
          <cell r="D2374" t="str">
            <v>Polystichum Polyblepharum</v>
          </cell>
          <cell r="E2374" t="str">
            <v>Available</v>
          </cell>
          <cell r="F2374" t="str">
            <v>TRIAL - Polystichum Polyblepharum - 12</v>
          </cell>
          <cell r="G2374">
            <v>12</v>
          </cell>
          <cell r="H2374" t="str">
            <v>12cm</v>
          </cell>
          <cell r="I2374" t="str">
            <v>PREMIUM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</row>
        <row r="2375">
          <cell r="A2375" t="str">
            <v>FP-1909</v>
          </cell>
          <cell r="B2375" t="str">
            <v>PREMIUM</v>
          </cell>
          <cell r="C2375" t="str">
            <v>Fern 12</v>
          </cell>
          <cell r="D2375" t="str">
            <v>Polystichum Polyblepharum</v>
          </cell>
          <cell r="E2375" t="str">
            <v>Available</v>
          </cell>
          <cell r="F2375" t="str">
            <v>TRIAL - Polystichum Polyblepharum - 12</v>
          </cell>
          <cell r="G2375">
            <v>12</v>
          </cell>
          <cell r="H2375" t="str">
            <v>12cm</v>
          </cell>
          <cell r="I2375" t="str">
            <v>PREMIUM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</row>
        <row r="2376">
          <cell r="A2376" t="str">
            <v>FP-1909</v>
          </cell>
          <cell r="D2376"/>
          <cell r="E2376"/>
          <cell r="F2376" t="str">
            <v>TRIAL - Polystichum Polyblepharum - 12 - Balance</v>
          </cell>
          <cell r="G2376">
            <v>12</v>
          </cell>
          <cell r="H2376" t="str">
            <v>12cm</v>
          </cell>
          <cell r="I2376"/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</row>
        <row r="2377">
          <cell r="C2377"/>
          <cell r="D2377"/>
          <cell r="E2377"/>
          <cell r="F2377"/>
          <cell r="G2377"/>
          <cell r="H2377"/>
          <cell r="I2377"/>
        </row>
        <row r="2378">
          <cell r="A2378" t="str">
            <v>FP-1907</v>
          </cell>
          <cell r="B2378" t="str">
            <v>PREMIUM</v>
          </cell>
          <cell r="C2378" t="str">
            <v>Fern 12</v>
          </cell>
          <cell r="D2378" t="str">
            <v>Pteris Albolineata</v>
          </cell>
          <cell r="E2378" t="str">
            <v>Available</v>
          </cell>
          <cell r="F2378" t="str">
            <v>TRIAL - Pteris Albolineata - 12</v>
          </cell>
          <cell r="G2378">
            <v>12</v>
          </cell>
          <cell r="H2378" t="str">
            <v>12cm</v>
          </cell>
          <cell r="I2378" t="str">
            <v>PREMIUM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</row>
        <row r="2379">
          <cell r="A2379" t="str">
            <v>FP-1907</v>
          </cell>
          <cell r="B2379" t="str">
            <v>PREMIUM</v>
          </cell>
          <cell r="C2379" t="str">
            <v>Fern 12</v>
          </cell>
          <cell r="D2379" t="str">
            <v>Pteris Albolineata</v>
          </cell>
          <cell r="E2379" t="str">
            <v>Available</v>
          </cell>
          <cell r="F2379" t="str">
            <v>TRIAL - Pteris Albolineata - 12</v>
          </cell>
          <cell r="G2379">
            <v>12</v>
          </cell>
          <cell r="H2379" t="str">
            <v>12cm</v>
          </cell>
          <cell r="I2379" t="str">
            <v>PREMIUM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</row>
        <row r="2380">
          <cell r="A2380" t="str">
            <v>FP-1907</v>
          </cell>
          <cell r="C2380"/>
          <cell r="D2380"/>
          <cell r="E2380"/>
          <cell r="F2380" t="str">
            <v>TRIAL - Pteris Albolineata - 12 - Balance</v>
          </cell>
          <cell r="G2380">
            <v>12</v>
          </cell>
          <cell r="H2380" t="str">
            <v>12cm</v>
          </cell>
          <cell r="I2380"/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</row>
        <row r="2381">
          <cell r="B2381"/>
          <cell r="C2381"/>
          <cell r="D2381"/>
          <cell r="E2381"/>
          <cell r="F2381"/>
          <cell r="G2381"/>
          <cell r="H2381"/>
          <cell r="I2381"/>
        </row>
        <row r="2382">
          <cell r="A2382" t="str">
            <v>FP-1908</v>
          </cell>
          <cell r="B2382" t="str">
            <v>PREMIUM</v>
          </cell>
          <cell r="C2382" t="str">
            <v>Fern 12</v>
          </cell>
          <cell r="D2382" t="str">
            <v>Pteris Parkeri</v>
          </cell>
          <cell r="E2382" t="str">
            <v>Available</v>
          </cell>
          <cell r="F2382" t="str">
            <v>TRIAL - Pteris Parkeri - 12</v>
          </cell>
          <cell r="G2382">
            <v>12</v>
          </cell>
          <cell r="H2382" t="str">
            <v>12cm</v>
          </cell>
          <cell r="I2382" t="str">
            <v>PREMIUM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</row>
        <row r="2383">
          <cell r="A2383" t="str">
            <v>FP-1908</v>
          </cell>
          <cell r="B2383" t="str">
            <v>PREMIUM</v>
          </cell>
          <cell r="C2383" t="str">
            <v>Fern 12</v>
          </cell>
          <cell r="D2383" t="str">
            <v>Pteris Parkeri</v>
          </cell>
          <cell r="E2383" t="str">
            <v>Available</v>
          </cell>
          <cell r="F2383" t="str">
            <v>TRIAL - Pteris Parkeri - 12</v>
          </cell>
          <cell r="G2383">
            <v>12</v>
          </cell>
          <cell r="H2383" t="str">
            <v>12cm</v>
          </cell>
          <cell r="I2383" t="str">
            <v>PREMIUM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</row>
        <row r="2384">
          <cell r="A2384" t="str">
            <v>FP-1908</v>
          </cell>
          <cell r="D2384"/>
          <cell r="E2384"/>
          <cell r="F2384" t="str">
            <v>TRIAL - Pteris Parkeri - 12 - Balance</v>
          </cell>
          <cell r="G2384">
            <v>12</v>
          </cell>
          <cell r="H2384" t="str">
            <v>12cm</v>
          </cell>
          <cell r="I2384"/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</row>
        <row r="2385">
          <cell r="B2385"/>
          <cell r="C2385"/>
          <cell r="D2385"/>
          <cell r="E2385"/>
          <cell r="F2385"/>
          <cell r="G2385"/>
          <cell r="H2385"/>
          <cell r="I2385"/>
        </row>
        <row r="2386">
          <cell r="A2386" t="str">
            <v>FP-2488</v>
          </cell>
          <cell r="B2386" t="str">
            <v>PREMIUM</v>
          </cell>
          <cell r="C2386" t="str">
            <v xml:space="preserve">Fern 12 </v>
          </cell>
          <cell r="D2386" t="str">
            <v xml:space="preserve">Asplenium Scolopendrium </v>
          </cell>
          <cell r="E2386" t="str">
            <v>Available</v>
          </cell>
          <cell r="F2386" t="str">
            <v>TRIAL- Fern Asplenium Scolopendrium- 12</v>
          </cell>
          <cell r="G2386">
            <v>12</v>
          </cell>
          <cell r="H2386" t="str">
            <v>12cm</v>
          </cell>
          <cell r="I2386" t="str">
            <v>PREMIUM</v>
          </cell>
          <cell r="J2386">
            <v>25</v>
          </cell>
          <cell r="K2386">
            <v>25</v>
          </cell>
          <cell r="L2386">
            <v>25</v>
          </cell>
          <cell r="M2386">
            <v>13</v>
          </cell>
          <cell r="N2386">
            <v>21.200000000000003</v>
          </cell>
          <cell r="O2386">
            <v>21.200000000000003</v>
          </cell>
        </row>
        <row r="2387">
          <cell r="A2387" t="str">
            <v>FP-2488</v>
          </cell>
          <cell r="B2387" t="str">
            <v>PREMIUM</v>
          </cell>
          <cell r="C2387" t="str">
            <v xml:space="preserve">Fern 12 </v>
          </cell>
          <cell r="D2387" t="str">
            <v xml:space="preserve">Asplenium Scolopendrium </v>
          </cell>
          <cell r="E2387" t="str">
            <v>Available</v>
          </cell>
          <cell r="F2387" t="str">
            <v>TRIAL- Fern Asplenium Scolopendrium- 12</v>
          </cell>
          <cell r="G2387">
            <v>12</v>
          </cell>
          <cell r="H2387" t="str">
            <v>12cm</v>
          </cell>
          <cell r="I2387" t="str">
            <v>PREMIUM</v>
          </cell>
          <cell r="J2387">
            <v>0</v>
          </cell>
          <cell r="K2387">
            <v>0</v>
          </cell>
          <cell r="L2387">
            <v>12</v>
          </cell>
          <cell r="M2387">
            <v>0</v>
          </cell>
          <cell r="N2387">
            <v>0</v>
          </cell>
          <cell r="O2387">
            <v>0</v>
          </cell>
        </row>
        <row r="2388">
          <cell r="A2388" t="str">
            <v>FP-2488</v>
          </cell>
          <cell r="C2388"/>
          <cell r="D2388"/>
          <cell r="E2388"/>
          <cell r="F2388" t="str">
            <v>TRIAL- Fern Asplenium Scolopendrium- 12 - Balance</v>
          </cell>
          <cell r="G2388">
            <v>12</v>
          </cell>
          <cell r="H2388" t="str">
            <v>12cm</v>
          </cell>
          <cell r="I2388"/>
          <cell r="J2388">
            <v>25</v>
          </cell>
          <cell r="K2388">
            <v>25</v>
          </cell>
          <cell r="L2388">
            <v>13</v>
          </cell>
          <cell r="M2388">
            <v>13</v>
          </cell>
          <cell r="N2388">
            <v>21.200000000000003</v>
          </cell>
          <cell r="O2388">
            <v>21.200000000000003</v>
          </cell>
        </row>
        <row r="2389">
          <cell r="B2389"/>
          <cell r="C2389"/>
          <cell r="D2389"/>
          <cell r="E2389"/>
          <cell r="F2389"/>
          <cell r="G2389"/>
          <cell r="H2389"/>
          <cell r="I2389"/>
        </row>
        <row r="2390">
          <cell r="A2390" t="str">
            <v>FP-169</v>
          </cell>
          <cell r="B2390" t="str">
            <v>Boutique</v>
          </cell>
          <cell r="C2390" t="str">
            <v xml:space="preserve">Fern 12 </v>
          </cell>
          <cell r="D2390" t="str">
            <v>Crocodyllus</v>
          </cell>
          <cell r="E2390" t="str">
            <v>Available</v>
          </cell>
          <cell r="F2390" t="str">
            <v>TRIAL- Fern Crocodyllus- 12</v>
          </cell>
          <cell r="G2390">
            <v>12</v>
          </cell>
          <cell r="H2390" t="str">
            <v>12cm</v>
          </cell>
          <cell r="I2390" t="str">
            <v>Boutique</v>
          </cell>
          <cell r="J2390">
            <v>3.3000000000000003</v>
          </cell>
          <cell r="K2390">
            <v>3.3000000000000003</v>
          </cell>
          <cell r="L2390">
            <v>3.4000000000000004</v>
          </cell>
          <cell r="M2390">
            <v>3.4000000000000004</v>
          </cell>
          <cell r="N2390">
            <v>0</v>
          </cell>
          <cell r="O2390">
            <v>0</v>
          </cell>
        </row>
        <row r="2391">
          <cell r="A2391" t="str">
            <v>FP-169</v>
          </cell>
          <cell r="B2391" t="str">
            <v>Boutique</v>
          </cell>
          <cell r="C2391" t="str">
            <v xml:space="preserve">Fern 12 </v>
          </cell>
          <cell r="D2391" t="str">
            <v>Crocodyllus</v>
          </cell>
          <cell r="E2391" t="str">
            <v>Available</v>
          </cell>
          <cell r="F2391" t="str">
            <v>TRIAL- Fern Crocodyllus- 12</v>
          </cell>
          <cell r="G2391">
            <v>12</v>
          </cell>
          <cell r="H2391" t="str">
            <v>12cm</v>
          </cell>
          <cell r="I2391" t="str">
            <v>Boutique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</row>
        <row r="2392">
          <cell r="A2392" t="str">
            <v>FP-169</v>
          </cell>
          <cell r="B2392"/>
          <cell r="C2392"/>
          <cell r="D2392"/>
          <cell r="E2392"/>
          <cell r="F2392" t="str">
            <v>TRIAL- Fern Crocodyllus- 12 - Balance</v>
          </cell>
          <cell r="G2392">
            <v>12</v>
          </cell>
          <cell r="H2392" t="str">
            <v>12cm</v>
          </cell>
          <cell r="I2392"/>
          <cell r="J2392">
            <v>3.3000000000000003</v>
          </cell>
          <cell r="K2392">
            <v>3.3000000000000003</v>
          </cell>
          <cell r="L2392">
            <v>3.4000000000000004</v>
          </cell>
          <cell r="M2392">
            <v>3.4000000000000004</v>
          </cell>
          <cell r="N2392">
            <v>0</v>
          </cell>
          <cell r="O2392">
            <v>0</v>
          </cell>
        </row>
        <row r="2393">
          <cell r="B2393"/>
          <cell r="C2393"/>
          <cell r="D2393"/>
          <cell r="E2393"/>
          <cell r="F2393"/>
          <cell r="G2393"/>
          <cell r="H2393"/>
          <cell r="I2393"/>
        </row>
        <row r="2394">
          <cell r="A2394" t="str">
            <v>FP-2363</v>
          </cell>
          <cell r="B2394" t="str">
            <v>Boutique</v>
          </cell>
          <cell r="C2394" t="str">
            <v xml:space="preserve">Fern 12 </v>
          </cell>
          <cell r="D2394" t="str">
            <v>Green Flame</v>
          </cell>
          <cell r="E2394" t="str">
            <v>Available</v>
          </cell>
          <cell r="F2394" t="str">
            <v>TRIAL- Fern Green Flame-12</v>
          </cell>
          <cell r="G2394">
            <v>12</v>
          </cell>
          <cell r="H2394" t="str">
            <v>12cm</v>
          </cell>
          <cell r="I2394" t="str">
            <v>Boutique</v>
          </cell>
          <cell r="J2394">
            <v>3.3000000000000003</v>
          </cell>
          <cell r="K2394">
            <v>3.3000000000000003</v>
          </cell>
          <cell r="L2394">
            <v>4</v>
          </cell>
          <cell r="M2394">
            <v>4</v>
          </cell>
          <cell r="N2394">
            <v>0</v>
          </cell>
          <cell r="O2394">
            <v>0.4</v>
          </cell>
        </row>
        <row r="2395">
          <cell r="A2395" t="str">
            <v>FP-2363</v>
          </cell>
          <cell r="B2395" t="str">
            <v>Boutique</v>
          </cell>
          <cell r="C2395" t="str">
            <v xml:space="preserve">Fern 12 </v>
          </cell>
          <cell r="D2395" t="str">
            <v>Green Flame</v>
          </cell>
          <cell r="E2395" t="str">
            <v>Available</v>
          </cell>
          <cell r="F2395" t="str">
            <v>TRIAL- Fern Green Flame-12</v>
          </cell>
          <cell r="G2395">
            <v>12</v>
          </cell>
          <cell r="H2395" t="str">
            <v>12cm</v>
          </cell>
          <cell r="I2395" t="str">
            <v>Boutique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</row>
        <row r="2396">
          <cell r="A2396" t="str">
            <v>FP-2363</v>
          </cell>
          <cell r="B2396"/>
          <cell r="C2396"/>
          <cell r="D2396"/>
          <cell r="E2396"/>
          <cell r="F2396" t="str">
            <v>TRIAL- Fern Green Flame-12 - Balance</v>
          </cell>
          <cell r="G2396">
            <v>12</v>
          </cell>
          <cell r="H2396" t="str">
            <v>12cm</v>
          </cell>
          <cell r="I2396"/>
          <cell r="J2396">
            <v>3.3000000000000003</v>
          </cell>
          <cell r="K2396">
            <v>3.3000000000000003</v>
          </cell>
          <cell r="L2396">
            <v>4</v>
          </cell>
          <cell r="M2396">
            <v>4</v>
          </cell>
          <cell r="N2396">
            <v>0</v>
          </cell>
          <cell r="O2396">
            <v>0.4</v>
          </cell>
        </row>
        <row r="2397">
          <cell r="B2397"/>
          <cell r="C2397"/>
          <cell r="D2397"/>
          <cell r="E2397"/>
          <cell r="F2397"/>
          <cell r="G2397"/>
          <cell r="H2397"/>
          <cell r="I2397"/>
        </row>
        <row r="2398">
          <cell r="A2398" t="str">
            <v>FP-1005</v>
          </cell>
          <cell r="B2398" t="str">
            <v>Premium</v>
          </cell>
          <cell r="C2398" t="str">
            <v>Ficus benjamina 12</v>
          </cell>
          <cell r="D2398" t="str">
            <v>Monique</v>
          </cell>
          <cell r="E2398" t="str">
            <v>Available</v>
          </cell>
          <cell r="F2398" t="str">
            <v>TRIAL - Ficus benjamina Monique - 12</v>
          </cell>
          <cell r="G2398">
            <v>12</v>
          </cell>
          <cell r="H2398" t="str">
            <v>12cm</v>
          </cell>
          <cell r="I2398" t="str">
            <v>Premium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</row>
        <row r="2399">
          <cell r="A2399" t="str">
            <v>FP-1005</v>
          </cell>
          <cell r="B2399" t="str">
            <v>Premium</v>
          </cell>
          <cell r="C2399" t="str">
            <v>Ficus benjamina 12</v>
          </cell>
          <cell r="D2399" t="str">
            <v>Monique</v>
          </cell>
          <cell r="E2399" t="str">
            <v>Available</v>
          </cell>
          <cell r="F2399" t="str">
            <v>TRIAL - Ficus benjamina Monique - 12</v>
          </cell>
          <cell r="G2399">
            <v>12</v>
          </cell>
          <cell r="H2399" t="str">
            <v>12cm</v>
          </cell>
          <cell r="I2399" t="str">
            <v>Premium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</row>
        <row r="2400">
          <cell r="A2400" t="str">
            <v>FP-1005</v>
          </cell>
          <cell r="D2400"/>
          <cell r="E2400"/>
          <cell r="F2400" t="str">
            <v>TRIAL - Ficus benjamina Monique - 12 - Balance</v>
          </cell>
          <cell r="G2400">
            <v>12</v>
          </cell>
          <cell r="H2400" t="str">
            <v>12cm</v>
          </cell>
          <cell r="I2400"/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</row>
        <row r="2401">
          <cell r="B2401"/>
          <cell r="C2401"/>
          <cell r="D2401"/>
          <cell r="E2401"/>
          <cell r="F2401"/>
          <cell r="G2401"/>
          <cell r="H2401"/>
          <cell r="I2401"/>
        </row>
        <row r="2402">
          <cell r="A2402" t="str">
            <v>FP-1552</v>
          </cell>
          <cell r="B2402" t="str">
            <v>BOUTIQUE</v>
          </cell>
          <cell r="C2402" t="str">
            <v>Geogenanthus 12</v>
          </cell>
          <cell r="D2402" t="str">
            <v>Leila™ (ciliatus)</v>
          </cell>
          <cell r="E2402" t="str">
            <v>Available</v>
          </cell>
          <cell r="F2402" t="str">
            <v>TRIAL - Geogenanthus Leila™ (ciliatus)- 12</v>
          </cell>
          <cell r="G2402">
            <v>12</v>
          </cell>
          <cell r="H2402" t="str">
            <v>12cm</v>
          </cell>
          <cell r="I2402" t="str">
            <v>BOUTIQUE</v>
          </cell>
          <cell r="J2402">
            <v>57.400000000000006</v>
          </cell>
          <cell r="K2402">
            <v>57.400000000000006</v>
          </cell>
          <cell r="L2402">
            <v>6.7</v>
          </cell>
          <cell r="M2402">
            <v>6.7</v>
          </cell>
          <cell r="N2402">
            <v>28.5</v>
          </cell>
          <cell r="O2402">
            <v>27.3</v>
          </cell>
        </row>
        <row r="2403">
          <cell r="A2403" t="str">
            <v>FP-1552</v>
          </cell>
          <cell r="B2403" t="str">
            <v>BOUTIQUE</v>
          </cell>
          <cell r="C2403" t="str">
            <v>Geogenanthus 12</v>
          </cell>
          <cell r="D2403" t="str">
            <v>Leila™ (ciliatus)</v>
          </cell>
          <cell r="E2403" t="str">
            <v>Available</v>
          </cell>
          <cell r="F2403" t="str">
            <v>TRIAL - Geogenanthus Leila™ (ciliatus)- 12</v>
          </cell>
          <cell r="G2403">
            <v>12</v>
          </cell>
          <cell r="H2403" t="str">
            <v>12cm</v>
          </cell>
          <cell r="I2403" t="str">
            <v>BOUTIQUE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12</v>
          </cell>
          <cell r="O2403">
            <v>0</v>
          </cell>
        </row>
        <row r="2404">
          <cell r="A2404" t="str">
            <v>FP-1552</v>
          </cell>
          <cell r="C2404"/>
          <cell r="E2404"/>
          <cell r="F2404" t="str">
            <v>TRIAL - Geogenanthus Leila™ (ciliatus)- 12 - Balance</v>
          </cell>
          <cell r="G2404"/>
          <cell r="H2404"/>
          <cell r="I2404"/>
          <cell r="J2404">
            <v>57.400000000000006</v>
          </cell>
          <cell r="K2404">
            <v>57.400000000000006</v>
          </cell>
          <cell r="L2404">
            <v>6.7</v>
          </cell>
          <cell r="M2404">
            <v>6.7</v>
          </cell>
          <cell r="N2404">
            <v>16.5</v>
          </cell>
          <cell r="O2404">
            <v>27.3</v>
          </cell>
        </row>
        <row r="2405">
          <cell r="B2405"/>
          <cell r="C2405"/>
          <cell r="D2405"/>
          <cell r="E2405"/>
          <cell r="F2405"/>
          <cell r="G2405"/>
          <cell r="H2405"/>
          <cell r="I2405"/>
        </row>
        <row r="2406">
          <cell r="A2406" t="str">
            <v>FP-1622</v>
          </cell>
          <cell r="B2406" t="str">
            <v>BOUTIQUE</v>
          </cell>
          <cell r="C2406" t="str">
            <v>Hoya 12</v>
          </cell>
          <cell r="D2406" t="str">
            <v>Aff Vittelinea</v>
          </cell>
          <cell r="E2406" t="str">
            <v>Available</v>
          </cell>
          <cell r="F2406" t="str">
            <v>TRIAL - Hoya Aff Vittelinea - 12</v>
          </cell>
          <cell r="G2406">
            <v>12</v>
          </cell>
          <cell r="H2406" t="str">
            <v>12cm</v>
          </cell>
          <cell r="I2406" t="str">
            <v>BOUTIQUE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</row>
        <row r="2407">
          <cell r="A2407" t="str">
            <v>FP-1622</v>
          </cell>
          <cell r="B2407" t="str">
            <v>BOUTIQUE</v>
          </cell>
          <cell r="C2407" t="str">
            <v>Hoya 12</v>
          </cell>
          <cell r="D2407" t="str">
            <v>Aff Vittelinea</v>
          </cell>
          <cell r="E2407" t="str">
            <v>Available</v>
          </cell>
          <cell r="F2407" t="str">
            <v>TRIAL - Hoya Aff Vittelinea - 12</v>
          </cell>
          <cell r="G2407">
            <v>12</v>
          </cell>
          <cell r="H2407" t="str">
            <v>12cm</v>
          </cell>
          <cell r="I2407" t="str">
            <v>BOUTIQUE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</row>
        <row r="2408">
          <cell r="A2408" t="str">
            <v>FP-1622</v>
          </cell>
          <cell r="B2408"/>
          <cell r="C2408"/>
          <cell r="D2408"/>
          <cell r="E2408"/>
          <cell r="F2408" t="str">
            <v>TRIAL - Hoya Aff Vittelinea - 12 - Balance</v>
          </cell>
          <cell r="G2408">
            <v>12</v>
          </cell>
          <cell r="H2408" t="str">
            <v>12cm</v>
          </cell>
          <cell r="I2408"/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</row>
        <row r="2409">
          <cell r="B2409"/>
          <cell r="C2409"/>
          <cell r="D2409"/>
          <cell r="E2409"/>
          <cell r="F2409"/>
          <cell r="G2409"/>
          <cell r="H2409"/>
          <cell r="I2409"/>
        </row>
        <row r="2410">
          <cell r="A2410" t="str">
            <v>FP-1692</v>
          </cell>
          <cell r="B2410" t="str">
            <v>BOUTIQUE</v>
          </cell>
          <cell r="C2410" t="str">
            <v>Hoya 12</v>
          </cell>
          <cell r="D2410" t="str">
            <v>AH 074</v>
          </cell>
          <cell r="E2410" t="str">
            <v>Available</v>
          </cell>
          <cell r="F2410" t="str">
            <v>TRIAL - Hoya AH 074 - 12</v>
          </cell>
          <cell r="G2410">
            <v>12</v>
          </cell>
          <cell r="H2410" t="str">
            <v>12cm</v>
          </cell>
          <cell r="I2410" t="str">
            <v>BOUTIQUE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</row>
        <row r="2411">
          <cell r="A2411" t="str">
            <v>FP-1692</v>
          </cell>
          <cell r="B2411" t="str">
            <v>BOUTIQUE</v>
          </cell>
          <cell r="C2411" t="str">
            <v>Hoya 12</v>
          </cell>
          <cell r="D2411" t="str">
            <v>AH 074</v>
          </cell>
          <cell r="E2411" t="str">
            <v>Available</v>
          </cell>
          <cell r="F2411" t="str">
            <v>TRIAL - Hoya AH 074 - 12</v>
          </cell>
          <cell r="G2411">
            <v>12</v>
          </cell>
          <cell r="H2411" t="str">
            <v>12cm</v>
          </cell>
          <cell r="I2411" t="str">
            <v>BOUTIQUE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</row>
        <row r="2412">
          <cell r="A2412" t="str">
            <v>FP-1692</v>
          </cell>
          <cell r="B2412"/>
          <cell r="C2412"/>
          <cell r="D2412"/>
          <cell r="E2412"/>
          <cell r="F2412" t="str">
            <v>TRIAL - Hoya AH 074 - 12 - Balance</v>
          </cell>
          <cell r="G2412">
            <v>12</v>
          </cell>
          <cell r="H2412" t="str">
            <v>12cm</v>
          </cell>
          <cell r="I2412"/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</row>
        <row r="2413">
          <cell r="B2413"/>
          <cell r="C2413"/>
          <cell r="D2413"/>
          <cell r="E2413"/>
          <cell r="F2413"/>
          <cell r="G2413"/>
          <cell r="H2413"/>
          <cell r="I2413"/>
        </row>
        <row r="2414">
          <cell r="A2414" t="str">
            <v>FP-1037</v>
          </cell>
          <cell r="B2414" t="str">
            <v>COLLECTORS</v>
          </cell>
          <cell r="C2414" t="str">
            <v>Hoya 12</v>
          </cell>
          <cell r="D2414" t="str">
            <v>Callistophylla Black Cat</v>
          </cell>
          <cell r="E2414" t="str">
            <v>Available</v>
          </cell>
          <cell r="F2414" t="str">
            <v>TRIAL - Hoya Callistophylla Black Cat - 12</v>
          </cell>
          <cell r="G2414">
            <v>12</v>
          </cell>
          <cell r="H2414" t="str">
            <v>12cm</v>
          </cell>
          <cell r="I2414" t="str">
            <v>COLLECTORS</v>
          </cell>
          <cell r="J2414">
            <v>3</v>
          </cell>
          <cell r="K2414">
            <v>3</v>
          </cell>
          <cell r="L2414">
            <v>0.5</v>
          </cell>
          <cell r="M2414">
            <v>-1.5</v>
          </cell>
          <cell r="N2414">
            <v>4</v>
          </cell>
          <cell r="O2414">
            <v>-0.2</v>
          </cell>
        </row>
        <row r="2415">
          <cell r="A2415" t="str">
            <v>FP-1037</v>
          </cell>
          <cell r="B2415" t="str">
            <v>COLLECTORS</v>
          </cell>
          <cell r="C2415" t="str">
            <v>Hoya 12</v>
          </cell>
          <cell r="D2415" t="str">
            <v>Callistophylla Black Cat</v>
          </cell>
          <cell r="E2415" t="str">
            <v>Available</v>
          </cell>
          <cell r="F2415" t="str">
            <v>TRIAL - Hoya Callistophylla Black Cat - 12</v>
          </cell>
          <cell r="G2415">
            <v>12</v>
          </cell>
          <cell r="H2415" t="str">
            <v>12cm</v>
          </cell>
          <cell r="I2415" t="str">
            <v>COLLECTORS</v>
          </cell>
          <cell r="J2415">
            <v>0</v>
          </cell>
          <cell r="K2415">
            <v>0</v>
          </cell>
          <cell r="L2415">
            <v>2</v>
          </cell>
          <cell r="M2415">
            <v>0</v>
          </cell>
          <cell r="N2415">
            <v>4</v>
          </cell>
          <cell r="O2415">
            <v>0</v>
          </cell>
        </row>
        <row r="2416">
          <cell r="A2416" t="str">
            <v>FP-1037</v>
          </cell>
          <cell r="B2416"/>
          <cell r="C2416"/>
          <cell r="D2416"/>
          <cell r="E2416"/>
          <cell r="F2416" t="str">
            <v>TRIAL - Hoya Callistophylla Black Cat - 12 - Balance</v>
          </cell>
          <cell r="G2416">
            <v>12</v>
          </cell>
          <cell r="H2416" t="str">
            <v>12cm</v>
          </cell>
          <cell r="I2416"/>
          <cell r="J2416">
            <v>3</v>
          </cell>
          <cell r="K2416">
            <v>3</v>
          </cell>
          <cell r="L2416">
            <v>-1.5</v>
          </cell>
          <cell r="M2416">
            <v>-1.5</v>
          </cell>
          <cell r="N2416">
            <v>0</v>
          </cell>
          <cell r="O2416">
            <v>-0.2</v>
          </cell>
        </row>
        <row r="2417">
          <cell r="B2417"/>
          <cell r="C2417"/>
          <cell r="D2417"/>
          <cell r="E2417"/>
          <cell r="F2417"/>
          <cell r="G2417"/>
          <cell r="H2417"/>
          <cell r="I2417"/>
        </row>
        <row r="2418">
          <cell r="A2418" t="str">
            <v>FP-1693</v>
          </cell>
          <cell r="B2418" t="str">
            <v>BOUTIQUE</v>
          </cell>
          <cell r="C2418" t="str">
            <v>Hoya 12</v>
          </cell>
          <cell r="D2418" t="str">
            <v>Carnosa Chelsea</v>
          </cell>
          <cell r="E2418" t="str">
            <v>Available</v>
          </cell>
          <cell r="F2418" t="str">
            <v>TRIAL - Hoya Carnosa Chelsea - 12</v>
          </cell>
          <cell r="G2418">
            <v>12</v>
          </cell>
          <cell r="H2418" t="str">
            <v>12cm</v>
          </cell>
          <cell r="I2418" t="str">
            <v>BOUTIQUE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</row>
        <row r="2419">
          <cell r="A2419" t="str">
            <v>FP-1693</v>
          </cell>
          <cell r="B2419" t="str">
            <v>BOUTIQUE</v>
          </cell>
          <cell r="C2419" t="str">
            <v>Hoya 12</v>
          </cell>
          <cell r="D2419" t="str">
            <v>Carnosa Chelsea</v>
          </cell>
          <cell r="E2419" t="str">
            <v>Available</v>
          </cell>
          <cell r="F2419" t="str">
            <v>TRIAL - Hoya Carnosa Chelsea - 12</v>
          </cell>
          <cell r="G2419">
            <v>12</v>
          </cell>
          <cell r="H2419" t="str">
            <v>12cm</v>
          </cell>
          <cell r="I2419" t="str">
            <v>BOUTIQUE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</row>
        <row r="2420">
          <cell r="A2420" t="str">
            <v>FP-1693</v>
          </cell>
          <cell r="B2420"/>
          <cell r="C2420"/>
          <cell r="D2420"/>
          <cell r="E2420"/>
          <cell r="F2420" t="str">
            <v>TRIAL - Hoya Carnosa Chelsea - 12 - Balance</v>
          </cell>
          <cell r="G2420">
            <v>12</v>
          </cell>
          <cell r="H2420" t="str">
            <v>12cm</v>
          </cell>
          <cell r="I2420"/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</row>
        <row r="2421">
          <cell r="B2421"/>
          <cell r="C2421"/>
          <cell r="D2421"/>
          <cell r="E2421"/>
          <cell r="F2421"/>
          <cell r="G2421"/>
          <cell r="H2421"/>
          <cell r="I2421"/>
        </row>
        <row r="2422">
          <cell r="A2422" t="str">
            <v>FP-1564</v>
          </cell>
          <cell r="B2422" t="str">
            <v>BOUTIQUE</v>
          </cell>
          <cell r="C2422" t="str">
            <v>Hoya 12</v>
          </cell>
          <cell r="D2422" t="str">
            <v>Cinnamomifolia</v>
          </cell>
          <cell r="E2422" t="str">
            <v>Available</v>
          </cell>
          <cell r="F2422" t="str">
            <v>TRIAL - Hoya Cinnamomifolia - 12</v>
          </cell>
          <cell r="G2422">
            <v>12</v>
          </cell>
          <cell r="H2422" t="str">
            <v>12cm</v>
          </cell>
          <cell r="I2422" t="str">
            <v>BOUTIQUE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</row>
        <row r="2423">
          <cell r="A2423" t="str">
            <v>FP-1564</v>
          </cell>
          <cell r="B2423" t="str">
            <v>BOUTIQUE</v>
          </cell>
          <cell r="C2423" t="str">
            <v>Hoya 12</v>
          </cell>
          <cell r="D2423" t="str">
            <v>Cinnamomifolia</v>
          </cell>
          <cell r="E2423" t="str">
            <v>Available</v>
          </cell>
          <cell r="F2423" t="str">
            <v>TRIAL - Hoya Cinnamomifolia - 12</v>
          </cell>
          <cell r="G2423">
            <v>12</v>
          </cell>
          <cell r="H2423" t="str">
            <v>12cm</v>
          </cell>
          <cell r="I2423" t="str">
            <v>BOUTIQUE</v>
          </cell>
          <cell r="J2423">
            <v>0</v>
          </cell>
          <cell r="K2423">
            <v>27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</row>
        <row r="2424">
          <cell r="A2424" t="str">
            <v>FP-1564</v>
          </cell>
          <cell r="B2424"/>
          <cell r="C2424"/>
          <cell r="D2424"/>
          <cell r="E2424"/>
          <cell r="F2424" t="str">
            <v>TRIAL - Hoya Cinnamomifolia - 12 - Balance</v>
          </cell>
          <cell r="G2424">
            <v>12</v>
          </cell>
          <cell r="H2424" t="str">
            <v>12cm</v>
          </cell>
          <cell r="I2424"/>
          <cell r="J2424">
            <v>0</v>
          </cell>
          <cell r="K2424">
            <v>-27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</row>
        <row r="2425">
          <cell r="B2425"/>
          <cell r="C2425"/>
          <cell r="D2425"/>
          <cell r="E2425"/>
          <cell r="F2425"/>
          <cell r="G2425"/>
          <cell r="H2425"/>
          <cell r="I2425"/>
        </row>
        <row r="2426">
          <cell r="A2426" t="str">
            <v>FP-1464</v>
          </cell>
          <cell r="B2426" t="str">
            <v>COLLECTORS</v>
          </cell>
          <cell r="C2426" t="str">
            <v>Hoya 12</v>
          </cell>
          <cell r="D2426" t="str">
            <v>Clemensiorum</v>
          </cell>
          <cell r="E2426" t="str">
            <v>Available</v>
          </cell>
          <cell r="F2426" t="str">
            <v>TRIAL - Hoya Clemensiorum - 12</v>
          </cell>
          <cell r="G2426">
            <v>12</v>
          </cell>
          <cell r="H2426" t="str">
            <v>12cm</v>
          </cell>
          <cell r="I2426" t="str">
            <v>COLLECTORS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</row>
        <row r="2427">
          <cell r="A2427" t="str">
            <v>FP-1464</v>
          </cell>
          <cell r="B2427" t="str">
            <v>COLLECTORS</v>
          </cell>
          <cell r="C2427" t="str">
            <v>Hoya 12</v>
          </cell>
          <cell r="D2427" t="str">
            <v>Clemensiorum</v>
          </cell>
          <cell r="E2427" t="str">
            <v>Available</v>
          </cell>
          <cell r="F2427" t="str">
            <v>TRIAL - Hoya Clemensiorum - 12</v>
          </cell>
          <cell r="G2427">
            <v>12</v>
          </cell>
          <cell r="H2427" t="str">
            <v>12cm</v>
          </cell>
          <cell r="I2427" t="str">
            <v>COLLECTORS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</row>
        <row r="2428">
          <cell r="A2428" t="str">
            <v>FP-1464</v>
          </cell>
          <cell r="B2428"/>
          <cell r="C2428"/>
          <cell r="D2428"/>
          <cell r="E2428"/>
          <cell r="F2428" t="str">
            <v>TRIAL - Hoya Clemensiorum - 12 - Balance</v>
          </cell>
          <cell r="G2428">
            <v>12</v>
          </cell>
          <cell r="H2428" t="str">
            <v>12cm</v>
          </cell>
          <cell r="I2428"/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</row>
        <row r="2429">
          <cell r="B2429"/>
          <cell r="C2429"/>
          <cell r="D2429"/>
          <cell r="E2429"/>
          <cell r="F2429"/>
          <cell r="G2429"/>
          <cell r="H2429"/>
          <cell r="I2429"/>
        </row>
        <row r="2430">
          <cell r="A2430" t="str">
            <v>FP-2509</v>
          </cell>
          <cell r="B2430" t="str">
            <v>BOUTIQUE</v>
          </cell>
          <cell r="C2430" t="str">
            <v>Hoya 12</v>
          </cell>
          <cell r="D2430" t="str">
            <v>Clemensiorum Short Leaf</v>
          </cell>
          <cell r="E2430" t="str">
            <v>Available</v>
          </cell>
          <cell r="F2430" t="str">
            <v>Trial- Hoya Clemensiorum Short Leaf-12</v>
          </cell>
          <cell r="G2430">
            <v>12</v>
          </cell>
          <cell r="H2430" t="str">
            <v>12cm</v>
          </cell>
          <cell r="I2430" t="str">
            <v>BOUTIQUE</v>
          </cell>
          <cell r="J2430">
            <v>9</v>
          </cell>
          <cell r="K2430">
            <v>9</v>
          </cell>
          <cell r="L2430">
            <v>8.4</v>
          </cell>
          <cell r="M2430">
            <v>-3.5999999999999996</v>
          </cell>
          <cell r="N2430">
            <v>10</v>
          </cell>
          <cell r="O2430">
            <v>10</v>
          </cell>
        </row>
        <row r="2431">
          <cell r="A2431" t="str">
            <v>FP-2509</v>
          </cell>
          <cell r="B2431" t="str">
            <v>BOUTIQUE</v>
          </cell>
          <cell r="C2431" t="str">
            <v>Hoya 12</v>
          </cell>
          <cell r="D2431" t="str">
            <v>Clemensiorum Short Leaf</v>
          </cell>
          <cell r="E2431" t="str">
            <v>Available</v>
          </cell>
          <cell r="F2431" t="str">
            <v>Trial- Hoya Clemensiorum Short Leaf-12</v>
          </cell>
          <cell r="G2431">
            <v>12</v>
          </cell>
          <cell r="H2431" t="str">
            <v>12cm</v>
          </cell>
          <cell r="I2431" t="str">
            <v>BOUTIQUE</v>
          </cell>
          <cell r="J2431">
            <v>0</v>
          </cell>
          <cell r="K2431">
            <v>0</v>
          </cell>
          <cell r="L2431">
            <v>12</v>
          </cell>
          <cell r="M2431">
            <v>0</v>
          </cell>
          <cell r="N2431">
            <v>0</v>
          </cell>
          <cell r="O2431">
            <v>0</v>
          </cell>
        </row>
        <row r="2432">
          <cell r="A2432" t="str">
            <v>FP-2509</v>
          </cell>
          <cell r="B2432"/>
          <cell r="C2432"/>
          <cell r="D2432"/>
          <cell r="E2432"/>
          <cell r="F2432" t="str">
            <v>Trial- Hoya Clemensiorum Short Leaf-12 - Balance</v>
          </cell>
          <cell r="G2432">
            <v>12</v>
          </cell>
          <cell r="H2432" t="str">
            <v>12cm</v>
          </cell>
          <cell r="I2432"/>
          <cell r="J2432">
            <v>9</v>
          </cell>
          <cell r="K2432">
            <v>9</v>
          </cell>
          <cell r="L2432">
            <v>-3.5999999999999996</v>
          </cell>
          <cell r="M2432">
            <v>-3.5999999999999996</v>
          </cell>
          <cell r="N2432">
            <v>10</v>
          </cell>
          <cell r="O2432">
            <v>10</v>
          </cell>
        </row>
        <row r="2433">
          <cell r="B2433"/>
          <cell r="C2433"/>
          <cell r="D2433"/>
          <cell r="E2433"/>
          <cell r="F2433"/>
          <cell r="G2433"/>
          <cell r="H2433"/>
          <cell r="I2433"/>
        </row>
        <row r="2434">
          <cell r="A2434" t="str">
            <v>FP-1620</v>
          </cell>
          <cell r="B2434" t="str">
            <v>COLLECTORS</v>
          </cell>
          <cell r="C2434" t="str">
            <v>Hoya 12</v>
          </cell>
          <cell r="D2434" t="str">
            <v>Clemensiorum Splash</v>
          </cell>
          <cell r="E2434" t="str">
            <v>Available</v>
          </cell>
          <cell r="F2434" t="str">
            <v>TRIAL - Hoya Clemensiorum Splash - 12</v>
          </cell>
          <cell r="G2434">
            <v>12</v>
          </cell>
          <cell r="H2434" t="str">
            <v>12cm</v>
          </cell>
          <cell r="I2434" t="str">
            <v>COLLECTORS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</row>
        <row r="2435">
          <cell r="A2435" t="str">
            <v>FP-1620</v>
          </cell>
          <cell r="B2435" t="str">
            <v>COLLECTORS</v>
          </cell>
          <cell r="C2435" t="str">
            <v>Hoya 12</v>
          </cell>
          <cell r="D2435" t="str">
            <v>Clemensiorum Splash</v>
          </cell>
          <cell r="E2435" t="str">
            <v>Available</v>
          </cell>
          <cell r="F2435" t="str">
            <v>TRIAL - Hoya Clemensiorum Splash - 12</v>
          </cell>
          <cell r="G2435">
            <v>12</v>
          </cell>
          <cell r="H2435" t="str">
            <v>12cm</v>
          </cell>
          <cell r="I2435" t="str">
            <v>COLLECTORS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</row>
        <row r="2436">
          <cell r="A2436" t="str">
            <v>FP-1620</v>
          </cell>
          <cell r="B2436"/>
          <cell r="C2436"/>
          <cell r="D2436"/>
          <cell r="E2436"/>
          <cell r="F2436" t="str">
            <v>TRIAL - Hoya Clemensiorum Splash - 12 - Balance</v>
          </cell>
          <cell r="G2436">
            <v>12</v>
          </cell>
          <cell r="H2436" t="str">
            <v>12cm</v>
          </cell>
          <cell r="I2436"/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</row>
        <row r="2437">
          <cell r="B2437"/>
          <cell r="C2437"/>
          <cell r="D2437"/>
          <cell r="E2437"/>
          <cell r="F2437"/>
          <cell r="G2437"/>
          <cell r="H2437"/>
          <cell r="I2437"/>
        </row>
        <row r="2438">
          <cell r="A2438" t="str">
            <v>FP-1027</v>
          </cell>
          <cell r="B2438" t="str">
            <v>COLLECTORS</v>
          </cell>
          <cell r="C2438" t="str">
            <v>Hoya 12</v>
          </cell>
          <cell r="D2438" t="str">
            <v>Clemensiorum Sumatra</v>
          </cell>
          <cell r="E2438" t="str">
            <v>Available</v>
          </cell>
          <cell r="F2438" t="str">
            <v>TRIAL - Hoya Clemensiorum Sumatra - 12</v>
          </cell>
          <cell r="G2438">
            <v>12</v>
          </cell>
          <cell r="H2438" t="str">
            <v>12cm</v>
          </cell>
          <cell r="I2438" t="str">
            <v>COLLECTORS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</row>
        <row r="2439">
          <cell r="A2439" t="str">
            <v>FP-1027</v>
          </cell>
          <cell r="B2439" t="str">
            <v>COLLECTORS</v>
          </cell>
          <cell r="C2439" t="str">
            <v>Hoya 12</v>
          </cell>
          <cell r="D2439" t="str">
            <v>Clemensiorum Sumatra</v>
          </cell>
          <cell r="E2439" t="str">
            <v>Available</v>
          </cell>
          <cell r="F2439" t="str">
            <v>TRIAL - Hoya Clemensiorum Sumatra - 12</v>
          </cell>
          <cell r="G2439">
            <v>12</v>
          </cell>
          <cell r="H2439" t="str">
            <v>12cm</v>
          </cell>
          <cell r="I2439" t="str">
            <v>COLLECTORS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</row>
        <row r="2440">
          <cell r="A2440" t="str">
            <v>FP-1027</v>
          </cell>
          <cell r="B2440"/>
          <cell r="C2440"/>
          <cell r="D2440"/>
          <cell r="E2440"/>
          <cell r="F2440" t="str">
            <v>TRIAL - Hoya Clemensiorum Sumatra - 12 - Balance</v>
          </cell>
          <cell r="G2440">
            <v>12</v>
          </cell>
          <cell r="H2440" t="str">
            <v>12cm</v>
          </cell>
          <cell r="I2440"/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</row>
        <row r="2441">
          <cell r="B2441"/>
          <cell r="C2441"/>
          <cell r="D2441"/>
          <cell r="E2441"/>
          <cell r="F2441"/>
          <cell r="G2441"/>
          <cell r="H2441"/>
          <cell r="I2441"/>
        </row>
        <row r="2442">
          <cell r="A2442" t="str">
            <v>FP-1368</v>
          </cell>
          <cell r="B2442" t="str">
            <v>PREMIUM</v>
          </cell>
          <cell r="C2442" t="str">
            <v>Hoya 12</v>
          </cell>
          <cell r="D2442" t="str">
            <v>Crassiopetiolata</v>
          </cell>
          <cell r="E2442" t="str">
            <v>Available</v>
          </cell>
          <cell r="F2442" t="str">
            <v>TRIAL - Hoya Crassiopetiolata - 12</v>
          </cell>
          <cell r="G2442">
            <v>12</v>
          </cell>
          <cell r="H2442" t="str">
            <v>12cm</v>
          </cell>
          <cell r="I2442" t="str">
            <v>PREMIUM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</row>
        <row r="2443">
          <cell r="A2443" t="str">
            <v>FP-1368</v>
          </cell>
          <cell r="B2443" t="str">
            <v>PREMIUM</v>
          </cell>
          <cell r="C2443" t="str">
            <v>Hoya 12</v>
          </cell>
          <cell r="D2443" t="str">
            <v>Crassiopetiolata</v>
          </cell>
          <cell r="E2443" t="str">
            <v>Available</v>
          </cell>
          <cell r="F2443" t="str">
            <v>TRIAL - Hoya Crassiopetiolata - 12</v>
          </cell>
          <cell r="G2443">
            <v>12</v>
          </cell>
          <cell r="H2443" t="str">
            <v>12cm</v>
          </cell>
          <cell r="I2443" t="str">
            <v>PREMIUM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</row>
        <row r="2444">
          <cell r="A2444" t="str">
            <v>FP-1368</v>
          </cell>
          <cell r="C2444"/>
          <cell r="D2444"/>
          <cell r="E2444"/>
          <cell r="F2444" t="str">
            <v>TRIAL - Hoya Crassiopetiolata - 12 - Balance</v>
          </cell>
          <cell r="G2444">
            <v>12</v>
          </cell>
          <cell r="H2444" t="str">
            <v>12cm</v>
          </cell>
          <cell r="I2444"/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</row>
        <row r="2445">
          <cell r="B2445"/>
          <cell r="C2445"/>
          <cell r="D2445"/>
          <cell r="E2445"/>
          <cell r="F2445" t="str">
            <v xml:space="preserve">      </v>
          </cell>
          <cell r="G2445"/>
          <cell r="H2445"/>
          <cell r="I2445"/>
        </row>
        <row r="2446">
          <cell r="A2446" t="str">
            <v>FP-1665</v>
          </cell>
          <cell r="B2446" t="str">
            <v>BOUTIQUE</v>
          </cell>
          <cell r="C2446" t="str">
            <v>Hoya 12</v>
          </cell>
          <cell r="D2446" t="str">
            <v>cv Larissa</v>
          </cell>
          <cell r="E2446" t="str">
            <v>Available</v>
          </cell>
          <cell r="F2446" t="str">
            <v>TRIAL - Hoya cv Larissa - 12</v>
          </cell>
          <cell r="G2446">
            <v>12</v>
          </cell>
          <cell r="H2446" t="str">
            <v>12cm</v>
          </cell>
          <cell r="I2446" t="str">
            <v>BOUTIQUE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</row>
        <row r="2447">
          <cell r="A2447" t="str">
            <v>FP-1665</v>
          </cell>
          <cell r="B2447" t="str">
            <v>BOUTIQUE</v>
          </cell>
          <cell r="C2447" t="str">
            <v>Hoya 12</v>
          </cell>
          <cell r="D2447" t="str">
            <v>cv Larissa</v>
          </cell>
          <cell r="E2447" t="str">
            <v>Available</v>
          </cell>
          <cell r="F2447" t="str">
            <v>TRIAL - Hoya cv Larissa - 12</v>
          </cell>
          <cell r="G2447">
            <v>12</v>
          </cell>
          <cell r="H2447" t="str">
            <v>12cm</v>
          </cell>
          <cell r="I2447" t="str">
            <v>BOUTIQUE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</row>
        <row r="2448">
          <cell r="A2448" t="str">
            <v>FP-1665</v>
          </cell>
          <cell r="B2448"/>
          <cell r="C2448"/>
          <cell r="D2448"/>
          <cell r="E2448"/>
          <cell r="F2448" t="str">
            <v>TRIAL - Hoya cv Larissa - 12 - Balance</v>
          </cell>
          <cell r="G2448">
            <v>12</v>
          </cell>
          <cell r="H2448" t="str">
            <v>12cm</v>
          </cell>
          <cell r="I2448"/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</row>
        <row r="2449">
          <cell r="B2449"/>
          <cell r="C2449"/>
          <cell r="D2449"/>
          <cell r="E2449"/>
          <cell r="F2449"/>
          <cell r="G2449"/>
          <cell r="H2449"/>
          <cell r="I2449"/>
        </row>
        <row r="2450">
          <cell r="A2450" t="str">
            <v>FP-1666</v>
          </cell>
          <cell r="B2450" t="str">
            <v>BOUTIQUE</v>
          </cell>
          <cell r="C2450" t="str">
            <v>Hoya 12</v>
          </cell>
          <cell r="D2450" t="str">
            <v>cv Michelle</v>
          </cell>
          <cell r="E2450" t="str">
            <v>Available</v>
          </cell>
          <cell r="F2450" t="str">
            <v>TRIAL - Hoya cv Michelle - 12</v>
          </cell>
          <cell r="G2450">
            <v>12</v>
          </cell>
          <cell r="H2450" t="str">
            <v>12cm</v>
          </cell>
          <cell r="I2450" t="str">
            <v>BOUTIQUE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</row>
        <row r="2451">
          <cell r="A2451" t="str">
            <v>FP-1666</v>
          </cell>
          <cell r="B2451" t="str">
            <v>BOUTIQUE</v>
          </cell>
          <cell r="C2451" t="str">
            <v>Hoya 12</v>
          </cell>
          <cell r="D2451" t="str">
            <v>cv Michelle</v>
          </cell>
          <cell r="E2451" t="str">
            <v>Available</v>
          </cell>
          <cell r="F2451" t="str">
            <v>TRIAL - Hoya cv Michelle - 12</v>
          </cell>
          <cell r="G2451">
            <v>12</v>
          </cell>
          <cell r="H2451" t="str">
            <v>12cm</v>
          </cell>
          <cell r="I2451" t="str">
            <v>BOUTIQUE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</row>
        <row r="2452">
          <cell r="A2452" t="str">
            <v>FP-1666</v>
          </cell>
          <cell r="B2452"/>
          <cell r="C2452"/>
          <cell r="D2452"/>
          <cell r="E2452"/>
          <cell r="F2452" t="str">
            <v>TRIAL - Hoya cv Michelle - 12 - Balance</v>
          </cell>
          <cell r="G2452">
            <v>12</v>
          </cell>
          <cell r="H2452" t="str">
            <v>12cm</v>
          </cell>
          <cell r="I2452"/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</row>
        <row r="2453">
          <cell r="B2453"/>
          <cell r="C2453"/>
          <cell r="D2453"/>
          <cell r="E2453"/>
          <cell r="F2453"/>
          <cell r="G2453"/>
          <cell r="H2453"/>
          <cell r="I2453"/>
        </row>
        <row r="2454">
          <cell r="A2454" t="str">
            <v>FP-2808</v>
          </cell>
          <cell r="B2454" t="str">
            <v>PREMIUM</v>
          </cell>
          <cell r="C2454" t="str">
            <v>Hoya 12</v>
          </cell>
          <cell r="D2454" t="str">
            <v>Dappled Forest™ (crassipetiolata Splash Round Leaf)</v>
          </cell>
          <cell r="E2454" t="str">
            <v>Available</v>
          </cell>
          <cell r="F2454" t="str">
            <v>TRIAL - Hoya Dappled Forest™ (crassipetiolata Splash Round Leaf) - 12 (Canopy)</v>
          </cell>
          <cell r="G2454">
            <v>12</v>
          </cell>
          <cell r="H2454" t="str">
            <v>12cm Canopy</v>
          </cell>
          <cell r="I2454" t="str">
            <v>PREMIUM</v>
          </cell>
          <cell r="J2454">
            <v>57.400000000000006</v>
          </cell>
          <cell r="K2454">
            <v>33.400000000000006</v>
          </cell>
          <cell r="L2454">
            <v>5.5</v>
          </cell>
          <cell r="M2454">
            <v>-6.5</v>
          </cell>
          <cell r="N2454">
            <v>37.5</v>
          </cell>
          <cell r="O2454">
            <v>2</v>
          </cell>
        </row>
        <row r="2455">
          <cell r="A2455" t="str">
            <v>FP-2808</v>
          </cell>
          <cell r="B2455" t="str">
            <v>PREMIUM</v>
          </cell>
          <cell r="C2455" t="str">
            <v>Hoya 12</v>
          </cell>
          <cell r="D2455" t="str">
            <v>Dappled Forest™ (crassipetiolata Splash Round Leaf)</v>
          </cell>
          <cell r="E2455" t="str">
            <v>Available</v>
          </cell>
          <cell r="F2455" t="str">
            <v>TRIAL - Hoya Dappled Forest™ (crassipetiolata Splash Round Leaf) - 12 (Canopy)</v>
          </cell>
          <cell r="G2455">
            <v>12</v>
          </cell>
          <cell r="H2455" t="str">
            <v>12cm Canopy</v>
          </cell>
          <cell r="I2455" t="str">
            <v>PREMIUM</v>
          </cell>
          <cell r="J2455">
            <v>24</v>
          </cell>
          <cell r="K2455">
            <v>0</v>
          </cell>
          <cell r="L2455">
            <v>12</v>
          </cell>
          <cell r="M2455">
            <v>0</v>
          </cell>
          <cell r="N2455">
            <v>36</v>
          </cell>
          <cell r="O2455">
            <v>0</v>
          </cell>
        </row>
        <row r="2456">
          <cell r="A2456" t="str">
            <v>FP-2808</v>
          </cell>
          <cell r="C2456"/>
          <cell r="D2456"/>
          <cell r="E2456"/>
          <cell r="F2456" t="str">
            <v>TRIAL - Hoya Dappled Forest™ (crassipetiolata Splash Round Leaf) - 12 (Canopy) - Balance</v>
          </cell>
          <cell r="G2456">
            <v>12</v>
          </cell>
          <cell r="H2456" t="str">
            <v>12cm Canopy</v>
          </cell>
          <cell r="I2456"/>
          <cell r="J2456">
            <v>33.400000000000006</v>
          </cell>
          <cell r="K2456">
            <v>33.400000000000006</v>
          </cell>
          <cell r="L2456">
            <v>-6.5</v>
          </cell>
          <cell r="M2456">
            <v>-6.5</v>
          </cell>
          <cell r="N2456">
            <v>1.5</v>
          </cell>
          <cell r="O2456">
            <v>2</v>
          </cell>
        </row>
        <row r="2457">
          <cell r="B2457"/>
          <cell r="C2457"/>
          <cell r="D2457"/>
          <cell r="E2457"/>
          <cell r="F2457" t="str">
            <v xml:space="preserve">      </v>
          </cell>
          <cell r="G2457"/>
          <cell r="H2457"/>
          <cell r="I2457"/>
        </row>
        <row r="2458">
          <cell r="A2458" t="str">
            <v>FP-1468</v>
          </cell>
          <cell r="B2458" t="str">
            <v>COLLECTORS</v>
          </cell>
          <cell r="C2458" t="str">
            <v>Hoya 12</v>
          </cell>
          <cell r="D2458" t="str">
            <v>Glabra Black Margin</v>
          </cell>
          <cell r="E2458" t="str">
            <v>Available</v>
          </cell>
          <cell r="F2458" t="str">
            <v>TRIAL - Hoya Glabra Black Margin - 12</v>
          </cell>
          <cell r="G2458">
            <v>12</v>
          </cell>
          <cell r="H2458" t="str">
            <v>12cm</v>
          </cell>
          <cell r="I2458" t="str">
            <v>COLLECTORS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</row>
        <row r="2459">
          <cell r="A2459" t="str">
            <v>FP-1468</v>
          </cell>
          <cell r="B2459" t="str">
            <v>COLLECTORS</v>
          </cell>
          <cell r="C2459" t="str">
            <v>Hoya 12</v>
          </cell>
          <cell r="D2459" t="str">
            <v>Glabra Black Margin</v>
          </cell>
          <cell r="E2459" t="str">
            <v>Available</v>
          </cell>
          <cell r="F2459" t="str">
            <v>TRIAL - Hoya Glabra Black Margin - 12</v>
          </cell>
          <cell r="G2459">
            <v>12</v>
          </cell>
          <cell r="H2459" t="str">
            <v>12cm</v>
          </cell>
          <cell r="I2459" t="str">
            <v>COLLECTORS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</row>
        <row r="2460">
          <cell r="A2460" t="str">
            <v>FP-1468</v>
          </cell>
          <cell r="B2460"/>
          <cell r="C2460"/>
          <cell r="D2460"/>
          <cell r="E2460"/>
          <cell r="F2460" t="str">
            <v>TRIAL - Hoya Glabra Black Margin - 12 - Balance</v>
          </cell>
          <cell r="G2460">
            <v>12</v>
          </cell>
          <cell r="H2460" t="str">
            <v>12cm</v>
          </cell>
          <cell r="I2460"/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</row>
        <row r="2461">
          <cell r="B2461"/>
          <cell r="C2461"/>
          <cell r="D2461"/>
          <cell r="E2461"/>
          <cell r="F2461"/>
          <cell r="G2461"/>
          <cell r="H2461"/>
          <cell r="I2461"/>
        </row>
        <row r="2462">
          <cell r="A2462" t="str">
            <v>FP-1703</v>
          </cell>
          <cell r="B2462" t="str">
            <v>BOUTIQUE</v>
          </cell>
          <cell r="C2462" t="str">
            <v>Hoya 12</v>
          </cell>
          <cell r="D2462" t="str">
            <v>Glabra Gayo</v>
          </cell>
          <cell r="E2462" t="str">
            <v>Available</v>
          </cell>
          <cell r="F2462" t="str">
            <v>TRIAL - Hoya Glabra Gayo - 12</v>
          </cell>
          <cell r="G2462">
            <v>12</v>
          </cell>
          <cell r="H2462" t="str">
            <v>12cm</v>
          </cell>
          <cell r="I2462" t="str">
            <v>BOUTIQUE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</row>
        <row r="2463">
          <cell r="A2463" t="str">
            <v>FP-1703</v>
          </cell>
          <cell r="B2463" t="str">
            <v>BOUTIQUE</v>
          </cell>
          <cell r="C2463" t="str">
            <v>Hoya 12</v>
          </cell>
          <cell r="D2463" t="str">
            <v>Glabra Gayo</v>
          </cell>
          <cell r="E2463" t="str">
            <v>Available</v>
          </cell>
          <cell r="F2463" t="str">
            <v>TRIAL - Hoya Glabra Gayo - 12</v>
          </cell>
          <cell r="G2463">
            <v>12</v>
          </cell>
          <cell r="H2463" t="str">
            <v>12cm</v>
          </cell>
          <cell r="I2463" t="str">
            <v>BOUTIQUE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</row>
        <row r="2464">
          <cell r="A2464" t="str">
            <v>FP-1703</v>
          </cell>
          <cell r="B2464"/>
          <cell r="C2464"/>
          <cell r="D2464"/>
          <cell r="E2464"/>
          <cell r="F2464" t="str">
            <v>TRIAL - Hoya Glabra Gayo - 12 - Balance</v>
          </cell>
          <cell r="G2464">
            <v>12</v>
          </cell>
          <cell r="H2464" t="str">
            <v>12cm</v>
          </cell>
          <cell r="I2464"/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</row>
        <row r="2465">
          <cell r="B2465"/>
          <cell r="C2465"/>
          <cell r="D2465"/>
          <cell r="E2465"/>
          <cell r="F2465"/>
          <cell r="G2465"/>
          <cell r="H2465"/>
          <cell r="I2465"/>
        </row>
        <row r="2466">
          <cell r="A2466" t="str">
            <v>FP-1562</v>
          </cell>
          <cell r="B2466" t="str">
            <v>COLLECTORS</v>
          </cell>
          <cell r="C2466" t="str">
            <v>Hoya 12</v>
          </cell>
          <cell r="D2466" t="str">
            <v>Gomas</v>
          </cell>
          <cell r="E2466" t="str">
            <v>Available</v>
          </cell>
          <cell r="F2466" t="str">
            <v>TRIAL - Hoya Gomas - 12</v>
          </cell>
          <cell r="G2466">
            <v>12</v>
          </cell>
          <cell r="H2466" t="str">
            <v>12cm</v>
          </cell>
          <cell r="I2466" t="str">
            <v>COLLECTORS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</row>
        <row r="2467">
          <cell r="A2467" t="str">
            <v>FP-1562</v>
          </cell>
          <cell r="B2467" t="str">
            <v>COLLECTORS</v>
          </cell>
          <cell r="C2467" t="str">
            <v>Hoya 12</v>
          </cell>
          <cell r="D2467" t="str">
            <v>Gomas</v>
          </cell>
          <cell r="E2467" t="str">
            <v>Available</v>
          </cell>
          <cell r="F2467" t="str">
            <v>TRIAL - Hoya Gomas - 12</v>
          </cell>
          <cell r="G2467">
            <v>12</v>
          </cell>
          <cell r="H2467" t="str">
            <v>12cm</v>
          </cell>
          <cell r="I2467" t="str">
            <v>COLLECTORS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</row>
        <row r="2468">
          <cell r="A2468" t="str">
            <v>FP-1562</v>
          </cell>
          <cell r="B2468"/>
          <cell r="C2468"/>
          <cell r="D2468"/>
          <cell r="E2468"/>
          <cell r="F2468" t="str">
            <v>TRIAL - Hoya Gomas - 12 - Balance</v>
          </cell>
          <cell r="G2468">
            <v>12</v>
          </cell>
          <cell r="H2468" t="str">
            <v>12cm</v>
          </cell>
          <cell r="I2468"/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</row>
        <row r="2469">
          <cell r="B2469"/>
          <cell r="C2469"/>
          <cell r="D2469"/>
          <cell r="E2469"/>
          <cell r="F2469"/>
          <cell r="G2469"/>
          <cell r="H2469"/>
          <cell r="I2469"/>
        </row>
        <row r="2470">
          <cell r="A2470" t="str">
            <v>FP-1469</v>
          </cell>
          <cell r="B2470" t="str">
            <v>COLLECTORS</v>
          </cell>
          <cell r="C2470" t="str">
            <v>Hoya 12</v>
          </cell>
          <cell r="D2470" t="str">
            <v>Kaikoeana SP Dahlia</v>
          </cell>
          <cell r="E2470" t="str">
            <v>Available</v>
          </cell>
          <cell r="F2470" t="str">
            <v>TRIAL - Hoya Kaikoeana SP Dahlia - 12</v>
          </cell>
          <cell r="G2470">
            <v>12</v>
          </cell>
          <cell r="H2470" t="str">
            <v>12cm</v>
          </cell>
          <cell r="I2470" t="str">
            <v>COLLECTORS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</row>
        <row r="2471">
          <cell r="A2471" t="str">
            <v>FP-1469</v>
          </cell>
          <cell r="B2471" t="str">
            <v>COLLECTORS</v>
          </cell>
          <cell r="C2471" t="str">
            <v>Hoya 12</v>
          </cell>
          <cell r="D2471" t="str">
            <v>Kaikoeana SP Dahlia</v>
          </cell>
          <cell r="E2471" t="str">
            <v>Available</v>
          </cell>
          <cell r="F2471" t="str">
            <v>TRIAL - Hoya Kaikoeana SP Dahlia - 12</v>
          </cell>
          <cell r="G2471">
            <v>12</v>
          </cell>
          <cell r="H2471" t="str">
            <v>12cm</v>
          </cell>
          <cell r="I2471" t="str">
            <v>COLLECTORS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</row>
        <row r="2472">
          <cell r="A2472" t="str">
            <v>FP-1469</v>
          </cell>
          <cell r="B2472"/>
          <cell r="C2472"/>
          <cell r="D2472"/>
          <cell r="E2472"/>
          <cell r="F2472" t="str">
            <v>TRIAL - Hoya Kaikoeana SP Dahlia - 12 - Balance</v>
          </cell>
          <cell r="G2472">
            <v>12</v>
          </cell>
          <cell r="H2472" t="str">
            <v>12cm</v>
          </cell>
          <cell r="I2472"/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</row>
        <row r="2473">
          <cell r="B2473"/>
          <cell r="C2473"/>
          <cell r="D2473"/>
          <cell r="E2473"/>
          <cell r="F2473"/>
          <cell r="G2473"/>
          <cell r="H2473"/>
          <cell r="I2473"/>
        </row>
        <row r="2474">
          <cell r="A2474" t="str">
            <v>FP-1561</v>
          </cell>
          <cell r="B2474" t="str">
            <v>COLLECTORS</v>
          </cell>
          <cell r="C2474" t="str">
            <v>Hoya 12</v>
          </cell>
          <cell r="D2474" t="str">
            <v>Kaikoena</v>
          </cell>
          <cell r="E2474" t="str">
            <v>Available</v>
          </cell>
          <cell r="F2474" t="str">
            <v>TRIAL - Hoya Kaikoena - 12</v>
          </cell>
          <cell r="G2474">
            <v>12</v>
          </cell>
          <cell r="H2474" t="str">
            <v>12cm</v>
          </cell>
          <cell r="I2474" t="str">
            <v>COLLECTORS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</row>
        <row r="2475">
          <cell r="A2475" t="str">
            <v>FP-1561</v>
          </cell>
          <cell r="B2475" t="str">
            <v>COLLECTORS</v>
          </cell>
          <cell r="C2475" t="str">
            <v>Hoya 12</v>
          </cell>
          <cell r="D2475" t="str">
            <v>Kaikoena</v>
          </cell>
          <cell r="E2475" t="str">
            <v>Available</v>
          </cell>
          <cell r="F2475" t="str">
            <v>TRIAL - Hoya Kaikoena - 12</v>
          </cell>
          <cell r="G2475">
            <v>12</v>
          </cell>
          <cell r="H2475" t="str">
            <v>12cm</v>
          </cell>
          <cell r="I2475" t="str">
            <v>COLLECTORS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</row>
        <row r="2476">
          <cell r="A2476" t="str">
            <v>FP-1561</v>
          </cell>
          <cell r="B2476"/>
          <cell r="C2476"/>
          <cell r="D2476"/>
          <cell r="E2476"/>
          <cell r="F2476" t="str">
            <v>TRIAL - Hoya Kaikoena - 12 - Balance</v>
          </cell>
          <cell r="G2476">
            <v>12</v>
          </cell>
          <cell r="H2476" t="str">
            <v>12cm</v>
          </cell>
          <cell r="I2476"/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</row>
        <row r="2477">
          <cell r="B2477"/>
          <cell r="C2477"/>
          <cell r="D2477"/>
          <cell r="E2477"/>
          <cell r="F2477"/>
          <cell r="G2477"/>
          <cell r="H2477"/>
          <cell r="I2477"/>
        </row>
        <row r="2478">
          <cell r="A2478" t="str">
            <v>FP-1475</v>
          </cell>
          <cell r="B2478" t="str">
            <v>PREMIUM</v>
          </cell>
          <cell r="C2478" t="str">
            <v>Hoya 12</v>
          </cell>
          <cell r="D2478" t="str">
            <v>Krimson Queen</v>
          </cell>
          <cell r="E2478" t="str">
            <v>Available</v>
          </cell>
          <cell r="F2478" t="str">
            <v>TRIAL - Hoya Krimson Queen - 12</v>
          </cell>
          <cell r="G2478">
            <v>12</v>
          </cell>
          <cell r="H2478" t="str">
            <v>12cm</v>
          </cell>
          <cell r="I2478" t="str">
            <v>PREMIUM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</row>
        <row r="2479">
          <cell r="A2479" t="str">
            <v>FP-1475</v>
          </cell>
          <cell r="B2479" t="str">
            <v>PREMIUM</v>
          </cell>
          <cell r="C2479" t="str">
            <v>Hoya 12</v>
          </cell>
          <cell r="D2479" t="str">
            <v>Krimson Queen</v>
          </cell>
          <cell r="E2479" t="str">
            <v>Available</v>
          </cell>
          <cell r="F2479" t="str">
            <v>TRIAL - Hoya Krimson Queen - 12</v>
          </cell>
          <cell r="G2479">
            <v>12</v>
          </cell>
          <cell r="H2479" t="str">
            <v>12cm</v>
          </cell>
          <cell r="I2479" t="str">
            <v>PREMIUM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</row>
        <row r="2480">
          <cell r="A2480" t="str">
            <v>FP-1475</v>
          </cell>
          <cell r="C2480"/>
          <cell r="D2480"/>
          <cell r="E2480"/>
          <cell r="F2480" t="str">
            <v>TRIAL - Hoya Krimson Queen - 12 - Balance</v>
          </cell>
          <cell r="G2480">
            <v>12</v>
          </cell>
          <cell r="H2480" t="str">
            <v>12cm</v>
          </cell>
          <cell r="I2480"/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</row>
        <row r="2481">
          <cell r="B2481"/>
          <cell r="C2481"/>
          <cell r="D2481"/>
          <cell r="E2481"/>
          <cell r="F2481"/>
          <cell r="G2481"/>
          <cell r="H2481"/>
          <cell r="I2481"/>
        </row>
        <row r="2482">
          <cell r="A2482" t="str">
            <v>FP-1914</v>
          </cell>
          <cell r="B2482" t="str">
            <v>COLLECTORS</v>
          </cell>
          <cell r="C2482" t="str">
            <v>Hoya 12</v>
          </cell>
          <cell r="D2482" t="str">
            <v>Lacunosa Laos</v>
          </cell>
          <cell r="E2482" t="str">
            <v>Available</v>
          </cell>
          <cell r="F2482" t="str">
            <v>TRIAL - Hoya Lacunosa Laos - 12</v>
          </cell>
          <cell r="G2482">
            <v>12</v>
          </cell>
          <cell r="H2482" t="str">
            <v>12cm</v>
          </cell>
          <cell r="I2482" t="str">
            <v>COLLECTORS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</row>
        <row r="2483">
          <cell r="A2483" t="str">
            <v>FP-1914</v>
          </cell>
          <cell r="B2483" t="str">
            <v>COLLECTORS</v>
          </cell>
          <cell r="C2483" t="str">
            <v>Hoya 12</v>
          </cell>
          <cell r="D2483" t="str">
            <v>Lacunosa Laos</v>
          </cell>
          <cell r="E2483" t="str">
            <v>Available</v>
          </cell>
          <cell r="F2483" t="str">
            <v>TRIAL - Hoya Lacunosa Laos - 12</v>
          </cell>
          <cell r="G2483">
            <v>12</v>
          </cell>
          <cell r="H2483" t="str">
            <v>12cm</v>
          </cell>
          <cell r="I2483" t="str">
            <v>COLLECTORS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</row>
        <row r="2484">
          <cell r="A2484" t="str">
            <v>FP-1914</v>
          </cell>
          <cell r="B2484"/>
          <cell r="C2484"/>
          <cell r="D2484"/>
          <cell r="E2484"/>
          <cell r="F2484" t="str">
            <v>TRIAL - Hoya Lacunosa Laos - 12 - Balance</v>
          </cell>
          <cell r="G2484">
            <v>12</v>
          </cell>
          <cell r="H2484" t="str">
            <v>12cm</v>
          </cell>
          <cell r="I2484"/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</row>
        <row r="2485">
          <cell r="B2485"/>
          <cell r="C2485"/>
          <cell r="D2485"/>
          <cell r="E2485"/>
          <cell r="F2485"/>
          <cell r="G2485"/>
          <cell r="H2485"/>
          <cell r="I2485"/>
        </row>
        <row r="2486">
          <cell r="A2486" t="str">
            <v>FP-1466</v>
          </cell>
          <cell r="B2486" t="str">
            <v>BOUTIQUE</v>
          </cell>
          <cell r="C2486" t="str">
            <v>Hoya 12</v>
          </cell>
          <cell r="D2486" t="str">
            <v>Macrophylla Groen</v>
          </cell>
          <cell r="E2486" t="str">
            <v>Available</v>
          </cell>
          <cell r="F2486" t="str">
            <v>TRIAL - Hoya Macrophylla Groen - 12</v>
          </cell>
          <cell r="G2486">
            <v>12</v>
          </cell>
          <cell r="H2486" t="str">
            <v>12cm</v>
          </cell>
          <cell r="I2486" t="str">
            <v>BOUTIQUE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</row>
        <row r="2487">
          <cell r="A2487" t="str">
            <v>FP-1466</v>
          </cell>
          <cell r="B2487" t="str">
            <v>BOUTIQUE</v>
          </cell>
          <cell r="C2487" t="str">
            <v>Hoya 12</v>
          </cell>
          <cell r="D2487" t="str">
            <v>Macrophylla Groen</v>
          </cell>
          <cell r="E2487" t="str">
            <v>Available</v>
          </cell>
          <cell r="F2487" t="str">
            <v>TRIAL - Hoya Macrophylla Groen - 12</v>
          </cell>
          <cell r="G2487">
            <v>12</v>
          </cell>
          <cell r="H2487" t="str">
            <v>12cm</v>
          </cell>
          <cell r="I2487" t="str">
            <v>BOUTIQUE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</row>
        <row r="2488">
          <cell r="A2488" t="str">
            <v>FP-1466</v>
          </cell>
          <cell r="B2488"/>
          <cell r="C2488"/>
          <cell r="D2488"/>
          <cell r="E2488"/>
          <cell r="F2488" t="str">
            <v>TRIAL - Hoya Macrophylla Groen - 12 - Balance</v>
          </cell>
          <cell r="G2488">
            <v>12</v>
          </cell>
          <cell r="H2488" t="str">
            <v>12cm</v>
          </cell>
          <cell r="I2488"/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</row>
        <row r="2489">
          <cell r="B2489"/>
          <cell r="C2489"/>
          <cell r="D2489"/>
          <cell r="E2489"/>
          <cell r="F2489"/>
          <cell r="G2489"/>
          <cell r="H2489"/>
          <cell r="I2489"/>
        </row>
        <row r="2490">
          <cell r="A2490" t="str">
            <v>FP-1467</v>
          </cell>
          <cell r="B2490" t="str">
            <v>BOUTIQUE</v>
          </cell>
          <cell r="C2490" t="str">
            <v>Hoya 12</v>
          </cell>
          <cell r="D2490" t="str">
            <v>Macrophylla Splash</v>
          </cell>
          <cell r="E2490" t="str">
            <v>Available</v>
          </cell>
          <cell r="F2490" t="str">
            <v>TRIAL - Hoya Macrophylla Splash - 12</v>
          </cell>
          <cell r="G2490">
            <v>12</v>
          </cell>
          <cell r="H2490" t="str">
            <v>12cm</v>
          </cell>
          <cell r="I2490" t="str">
            <v>BOUTIQUE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</row>
        <row r="2491">
          <cell r="A2491" t="str">
            <v>FP-1467</v>
          </cell>
          <cell r="B2491" t="str">
            <v>BOUTIQUE</v>
          </cell>
          <cell r="C2491" t="str">
            <v>Hoya 12</v>
          </cell>
          <cell r="D2491" t="str">
            <v>Macrophylla Splash</v>
          </cell>
          <cell r="E2491" t="str">
            <v>Available</v>
          </cell>
          <cell r="F2491" t="str">
            <v>TRIAL - Hoya Macrophylla Splash - 12</v>
          </cell>
          <cell r="G2491">
            <v>12</v>
          </cell>
          <cell r="H2491" t="str">
            <v>12cm</v>
          </cell>
          <cell r="I2491" t="str">
            <v>BOUTIQUE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</row>
        <row r="2492">
          <cell r="A2492" t="str">
            <v>FP-1467</v>
          </cell>
          <cell r="B2492"/>
          <cell r="C2492"/>
          <cell r="D2492"/>
          <cell r="E2492"/>
          <cell r="F2492" t="str">
            <v>TRIAL - Hoya Macrophylla Splash - 12 - Balance</v>
          </cell>
          <cell r="G2492">
            <v>12</v>
          </cell>
          <cell r="H2492" t="str">
            <v>12cm</v>
          </cell>
          <cell r="I2492"/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</row>
        <row r="2493">
          <cell r="B2493"/>
          <cell r="C2493"/>
          <cell r="D2493"/>
          <cell r="E2493"/>
          <cell r="F2493"/>
          <cell r="G2493"/>
          <cell r="H2493"/>
          <cell r="I2493"/>
        </row>
        <row r="2494">
          <cell r="A2494" t="str">
            <v>FP-1028</v>
          </cell>
          <cell r="B2494" t="str">
            <v>COLLECTORS</v>
          </cell>
          <cell r="C2494" t="str">
            <v>Hoya 12</v>
          </cell>
          <cell r="D2494" t="str">
            <v>Ranauensis Sp</v>
          </cell>
          <cell r="E2494" t="str">
            <v>Available</v>
          </cell>
          <cell r="F2494" t="str">
            <v>TRIAL - Hoya Ranauensis Sp - 12</v>
          </cell>
          <cell r="G2494">
            <v>12</v>
          </cell>
          <cell r="H2494" t="str">
            <v>12cm</v>
          </cell>
          <cell r="I2494" t="str">
            <v>COLLECTORS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</row>
        <row r="2495">
          <cell r="A2495" t="str">
            <v>FP-1028</v>
          </cell>
          <cell r="B2495" t="str">
            <v>COLLECTORS</v>
          </cell>
          <cell r="C2495" t="str">
            <v>Hoya 12</v>
          </cell>
          <cell r="D2495" t="str">
            <v>Ranauensis Sp</v>
          </cell>
          <cell r="E2495" t="str">
            <v>Available</v>
          </cell>
          <cell r="F2495" t="str">
            <v>TRIAL - Hoya Ranauensis Sp - 12</v>
          </cell>
          <cell r="G2495">
            <v>12</v>
          </cell>
          <cell r="H2495" t="str">
            <v>12cm</v>
          </cell>
          <cell r="I2495" t="str">
            <v>COLLECTORS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</row>
        <row r="2496">
          <cell r="A2496" t="str">
            <v>FP-1028</v>
          </cell>
          <cell r="B2496"/>
          <cell r="C2496"/>
          <cell r="D2496"/>
          <cell r="E2496"/>
          <cell r="F2496" t="str">
            <v>TRIAL - Hoya Ranauensis Sp - 12 - Balance</v>
          </cell>
          <cell r="G2496">
            <v>12</v>
          </cell>
          <cell r="H2496" t="str">
            <v>12cm</v>
          </cell>
          <cell r="I2496"/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</row>
        <row r="2497">
          <cell r="B2497"/>
          <cell r="C2497"/>
          <cell r="D2497"/>
          <cell r="E2497"/>
          <cell r="F2497"/>
          <cell r="G2497"/>
          <cell r="H2497"/>
          <cell r="I2497"/>
        </row>
        <row r="2498">
          <cell r="A2498" t="str">
            <v>FP-1495</v>
          </cell>
          <cell r="B2498" t="str">
            <v>PREMIUM</v>
          </cell>
          <cell r="C2498" t="str">
            <v>Hoya 12</v>
          </cell>
          <cell r="D2498" t="str">
            <v>Red Maroon</v>
          </cell>
          <cell r="E2498" t="str">
            <v>Available</v>
          </cell>
          <cell r="F2498" t="str">
            <v>TRIAL - Hoya Red Maroon - 12</v>
          </cell>
          <cell r="G2498">
            <v>12</v>
          </cell>
          <cell r="H2498" t="str">
            <v>12cm</v>
          </cell>
          <cell r="I2498" t="str">
            <v>PREMIUM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</row>
        <row r="2499">
          <cell r="A2499" t="str">
            <v>FP-1495</v>
          </cell>
          <cell r="B2499" t="str">
            <v>PREMIUM</v>
          </cell>
          <cell r="C2499" t="str">
            <v>Hoya 12</v>
          </cell>
          <cell r="D2499" t="str">
            <v>Red Maroon</v>
          </cell>
          <cell r="E2499" t="str">
            <v>Available</v>
          </cell>
          <cell r="F2499" t="str">
            <v>TRIAL - Hoya Red Maroon - 12</v>
          </cell>
          <cell r="G2499">
            <v>12</v>
          </cell>
          <cell r="H2499" t="str">
            <v>12cm</v>
          </cell>
          <cell r="I2499" t="str">
            <v>PREMIUM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</row>
        <row r="2500">
          <cell r="A2500" t="str">
            <v>FP-1495</v>
          </cell>
          <cell r="C2500"/>
          <cell r="D2500"/>
          <cell r="E2500"/>
          <cell r="F2500" t="str">
            <v>TRIAL - Hoya Red Maroon - 12 - Balance</v>
          </cell>
          <cell r="G2500">
            <v>12</v>
          </cell>
          <cell r="H2500" t="str">
            <v>12cm</v>
          </cell>
          <cell r="I2500"/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</row>
        <row r="2501">
          <cell r="B2501"/>
          <cell r="C2501"/>
          <cell r="D2501"/>
          <cell r="E2501"/>
          <cell r="F2501"/>
          <cell r="G2501"/>
          <cell r="H2501"/>
          <cell r="I2501"/>
        </row>
        <row r="2502">
          <cell r="A2502" t="str">
            <v>FP-1444</v>
          </cell>
          <cell r="B2502" t="str">
            <v>PREMIUM</v>
          </cell>
          <cell r="C2502" t="str">
            <v>Hoya 12</v>
          </cell>
          <cell r="D2502" t="str">
            <v>Retusa</v>
          </cell>
          <cell r="E2502" t="str">
            <v>Available</v>
          </cell>
          <cell r="F2502" t="str">
            <v>TRIAL - Hoya Retusa - 12</v>
          </cell>
          <cell r="G2502">
            <v>12</v>
          </cell>
          <cell r="H2502" t="str">
            <v>12cm</v>
          </cell>
          <cell r="I2502" t="str">
            <v>PREMIUM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</row>
        <row r="2503">
          <cell r="A2503" t="str">
            <v>FP-1444</v>
          </cell>
          <cell r="B2503" t="str">
            <v>PREMIUM</v>
          </cell>
          <cell r="C2503" t="str">
            <v>Hoya 12</v>
          </cell>
          <cell r="D2503" t="str">
            <v>Retusa</v>
          </cell>
          <cell r="E2503" t="str">
            <v>Available</v>
          </cell>
          <cell r="F2503" t="str">
            <v>TRIAL - Hoya Retusa - 12</v>
          </cell>
          <cell r="G2503">
            <v>12</v>
          </cell>
          <cell r="H2503" t="str">
            <v>12cm</v>
          </cell>
          <cell r="I2503" t="str">
            <v>PREMIUM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</row>
        <row r="2504">
          <cell r="A2504" t="str">
            <v>FP-1444</v>
          </cell>
          <cell r="C2504"/>
          <cell r="D2504"/>
          <cell r="E2504"/>
          <cell r="F2504" t="str">
            <v>TRIAL - Hoya Retusa - 12 - Balance</v>
          </cell>
          <cell r="G2504">
            <v>12</v>
          </cell>
          <cell r="H2504" t="str">
            <v>12cm</v>
          </cell>
          <cell r="I2504"/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</row>
        <row r="2505">
          <cell r="B2505"/>
          <cell r="C2505"/>
          <cell r="D2505"/>
          <cell r="E2505"/>
          <cell r="F2505"/>
          <cell r="G2505"/>
          <cell r="H2505"/>
          <cell r="I2505"/>
        </row>
        <row r="2506">
          <cell r="A2506" t="str">
            <v>FP-1560</v>
          </cell>
          <cell r="B2506" t="str">
            <v>BOUTIQUE</v>
          </cell>
          <cell r="C2506" t="str">
            <v>Hoya 12</v>
          </cell>
          <cell r="D2506" t="str">
            <v>Rindu Raflesia</v>
          </cell>
          <cell r="E2506" t="str">
            <v>Available</v>
          </cell>
          <cell r="F2506" t="str">
            <v>TRIAL - Hoya Rindu Raflesia - 12</v>
          </cell>
          <cell r="G2506">
            <v>12</v>
          </cell>
          <cell r="H2506" t="str">
            <v>12cm</v>
          </cell>
          <cell r="I2506" t="str">
            <v>BOUTIQUE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</row>
        <row r="2507">
          <cell r="A2507" t="str">
            <v>FP-1560</v>
          </cell>
          <cell r="B2507" t="str">
            <v>BOUTIQUE</v>
          </cell>
          <cell r="C2507" t="str">
            <v>Hoya 12</v>
          </cell>
          <cell r="D2507" t="str">
            <v>Rindu Raflesia</v>
          </cell>
          <cell r="E2507" t="str">
            <v>Available</v>
          </cell>
          <cell r="F2507" t="str">
            <v>TRIAL - Hoya Rindu Raflesia - 12</v>
          </cell>
          <cell r="G2507">
            <v>12</v>
          </cell>
          <cell r="H2507" t="str">
            <v>12cm</v>
          </cell>
          <cell r="I2507" t="str">
            <v>BOUTIQUE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</row>
        <row r="2508">
          <cell r="A2508" t="str">
            <v>FP-1560</v>
          </cell>
          <cell r="B2508"/>
          <cell r="C2508"/>
          <cell r="D2508"/>
          <cell r="E2508"/>
          <cell r="F2508" t="str">
            <v>TRIAL - Hoya Rindu Raflesia - 12 - Balance</v>
          </cell>
          <cell r="G2508">
            <v>12</v>
          </cell>
          <cell r="H2508" t="str">
            <v>12cm</v>
          </cell>
          <cell r="I2508"/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</row>
        <row r="2509">
          <cell r="B2509"/>
          <cell r="C2509"/>
          <cell r="D2509"/>
          <cell r="E2509"/>
          <cell r="F2509"/>
          <cell r="G2509"/>
          <cell r="H2509"/>
          <cell r="I2509"/>
        </row>
        <row r="2510">
          <cell r="A2510" t="str">
            <v>FP-1031</v>
          </cell>
          <cell r="B2510" t="str">
            <v>BOUTIQUE</v>
          </cell>
          <cell r="C2510" t="str">
            <v>Hoya 12</v>
          </cell>
          <cell r="D2510" t="str">
            <v>Rundumensis Splash</v>
          </cell>
          <cell r="E2510" t="str">
            <v>Available</v>
          </cell>
          <cell r="F2510" t="str">
            <v>TRIAL - Hoya Rundumensis Splash - 12</v>
          </cell>
          <cell r="G2510">
            <v>12</v>
          </cell>
          <cell r="H2510" t="str">
            <v>12cm</v>
          </cell>
          <cell r="I2510" t="str">
            <v>BOUTIQUE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</row>
        <row r="2511">
          <cell r="A2511" t="str">
            <v>FP-1031</v>
          </cell>
          <cell r="B2511" t="str">
            <v>BOUTIQUE</v>
          </cell>
          <cell r="C2511" t="str">
            <v>Hoya 12</v>
          </cell>
          <cell r="D2511" t="str">
            <v>Rundumensis Splash</v>
          </cell>
          <cell r="E2511" t="str">
            <v>Available</v>
          </cell>
          <cell r="F2511" t="str">
            <v>TRIAL - Hoya Rundumensis Splash - 12</v>
          </cell>
          <cell r="G2511">
            <v>12</v>
          </cell>
          <cell r="H2511" t="str">
            <v>12cm</v>
          </cell>
          <cell r="I2511" t="str">
            <v>BOUTIQUE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</row>
        <row r="2512">
          <cell r="A2512" t="str">
            <v>FP-1031</v>
          </cell>
          <cell r="B2512"/>
          <cell r="C2512"/>
          <cell r="D2512"/>
          <cell r="E2512"/>
          <cell r="F2512" t="str">
            <v>TRIAL - Hoya Rundumensis Splash - 12 - Balance</v>
          </cell>
          <cell r="G2512">
            <v>12</v>
          </cell>
          <cell r="H2512" t="str">
            <v>12cm</v>
          </cell>
          <cell r="I2512"/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</row>
        <row r="2513">
          <cell r="B2513"/>
          <cell r="C2513"/>
          <cell r="D2513"/>
          <cell r="E2513"/>
          <cell r="F2513"/>
          <cell r="G2513"/>
          <cell r="H2513"/>
          <cell r="I2513"/>
        </row>
        <row r="2514">
          <cell r="A2514" t="str">
            <v>FP-1471</v>
          </cell>
          <cell r="B2514" t="str">
            <v>COLLECTORS</v>
          </cell>
          <cell r="C2514" t="str">
            <v>Hoya 12</v>
          </cell>
          <cell r="D2514" t="str">
            <v>Scortechinii</v>
          </cell>
          <cell r="E2514" t="str">
            <v>Available</v>
          </cell>
          <cell r="F2514" t="str">
            <v>TRIAL - Hoya Scortechinii - 12</v>
          </cell>
          <cell r="G2514">
            <v>12</v>
          </cell>
          <cell r="H2514" t="str">
            <v>12cm</v>
          </cell>
          <cell r="I2514" t="str">
            <v>COLLECTORS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</row>
        <row r="2515">
          <cell r="A2515" t="str">
            <v>FP-1471</v>
          </cell>
          <cell r="B2515" t="str">
            <v>COLLECTORS</v>
          </cell>
          <cell r="C2515" t="str">
            <v>Hoya 12</v>
          </cell>
          <cell r="D2515" t="str">
            <v>Scortechinii</v>
          </cell>
          <cell r="E2515" t="str">
            <v>Available</v>
          </cell>
          <cell r="F2515" t="str">
            <v>TRIAL - Hoya Scortechinii - 12</v>
          </cell>
          <cell r="G2515">
            <v>12</v>
          </cell>
          <cell r="H2515" t="str">
            <v>12cm</v>
          </cell>
          <cell r="I2515" t="str">
            <v>COLLECTORS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</row>
        <row r="2516">
          <cell r="A2516" t="str">
            <v>FP-1471</v>
          </cell>
          <cell r="B2516"/>
          <cell r="C2516"/>
          <cell r="D2516"/>
          <cell r="E2516"/>
          <cell r="F2516" t="str">
            <v>TRIAL - Hoya Scortechinii - 12 - Balance</v>
          </cell>
          <cell r="G2516">
            <v>12</v>
          </cell>
          <cell r="H2516" t="str">
            <v>12cm</v>
          </cell>
          <cell r="I2516"/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</row>
        <row r="2517">
          <cell r="B2517"/>
          <cell r="C2517"/>
          <cell r="D2517"/>
          <cell r="E2517"/>
          <cell r="F2517"/>
          <cell r="G2517"/>
          <cell r="H2517"/>
          <cell r="I2517"/>
        </row>
        <row r="2518">
          <cell r="A2518" t="str">
            <v>FP-1621</v>
          </cell>
          <cell r="B2518" t="str">
            <v>BOUTIQUE</v>
          </cell>
          <cell r="C2518" t="str">
            <v>Hoya 12</v>
          </cell>
          <cell r="D2518" t="str">
            <v>Scortechinii White</v>
          </cell>
          <cell r="E2518" t="str">
            <v>Available</v>
          </cell>
          <cell r="F2518" t="str">
            <v>TRIAL - Hoya Scortechinii White - 12</v>
          </cell>
          <cell r="G2518">
            <v>12</v>
          </cell>
          <cell r="H2518" t="str">
            <v>12cm</v>
          </cell>
          <cell r="I2518" t="str">
            <v>BOUTIQUE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</row>
        <row r="2519">
          <cell r="A2519" t="str">
            <v>FP-1621</v>
          </cell>
          <cell r="B2519" t="str">
            <v>BOUTIQUE</v>
          </cell>
          <cell r="C2519" t="str">
            <v>Hoya 12</v>
          </cell>
          <cell r="D2519" t="str">
            <v>Scortechinii White</v>
          </cell>
          <cell r="E2519" t="str">
            <v>Available</v>
          </cell>
          <cell r="F2519" t="str">
            <v>TRIAL - Hoya Scortechinii White - 12</v>
          </cell>
          <cell r="G2519">
            <v>12</v>
          </cell>
          <cell r="H2519" t="str">
            <v>12cm</v>
          </cell>
          <cell r="I2519" t="str">
            <v>BOUTIQUE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</row>
        <row r="2520">
          <cell r="A2520" t="str">
            <v>FP-1621</v>
          </cell>
          <cell r="B2520"/>
          <cell r="C2520"/>
          <cell r="D2520"/>
          <cell r="E2520"/>
          <cell r="F2520" t="str">
            <v>TRIAL - Hoya Scortechinii White - 12 - Balance</v>
          </cell>
          <cell r="G2520">
            <v>12</v>
          </cell>
          <cell r="H2520" t="str">
            <v>12cm</v>
          </cell>
          <cell r="I2520"/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</row>
        <row r="2521">
          <cell r="B2521"/>
          <cell r="C2521"/>
          <cell r="D2521"/>
          <cell r="E2521"/>
          <cell r="F2521"/>
          <cell r="G2521"/>
          <cell r="H2521"/>
          <cell r="I2521"/>
        </row>
        <row r="2522">
          <cell r="A2522" t="str">
            <v>FP-1029</v>
          </cell>
          <cell r="B2522" t="str">
            <v>COLLECTORS</v>
          </cell>
          <cell r="C2522" t="str">
            <v>Hoya 12</v>
          </cell>
          <cell r="D2522" t="str">
            <v>SP Aceh</v>
          </cell>
          <cell r="E2522" t="str">
            <v>Available</v>
          </cell>
          <cell r="F2522" t="str">
            <v>TRIAL - Hoya SP Aceh - 12</v>
          </cell>
          <cell r="G2522">
            <v>12</v>
          </cell>
          <cell r="H2522" t="str">
            <v>12cm</v>
          </cell>
          <cell r="I2522" t="str">
            <v>COLLECTORS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</row>
        <row r="2523">
          <cell r="A2523" t="str">
            <v>FP-1029</v>
          </cell>
          <cell r="B2523" t="str">
            <v>COLLECTORS</v>
          </cell>
          <cell r="C2523" t="str">
            <v>Hoya 12</v>
          </cell>
          <cell r="D2523" t="str">
            <v>SP Aceh</v>
          </cell>
          <cell r="E2523" t="str">
            <v>Available</v>
          </cell>
          <cell r="F2523" t="str">
            <v>TRIAL - Hoya SP Aceh - 12</v>
          </cell>
          <cell r="G2523">
            <v>12</v>
          </cell>
          <cell r="H2523" t="str">
            <v>12cm</v>
          </cell>
          <cell r="I2523" t="str">
            <v>COLLECTORS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</row>
        <row r="2524">
          <cell r="A2524" t="str">
            <v>FP-1029</v>
          </cell>
          <cell r="B2524"/>
          <cell r="C2524"/>
          <cell r="D2524"/>
          <cell r="E2524"/>
          <cell r="F2524" t="str">
            <v>TRIAL - Hoya SP Aceh - 12 - Balance</v>
          </cell>
          <cell r="G2524">
            <v>12</v>
          </cell>
          <cell r="H2524" t="str">
            <v>12cm</v>
          </cell>
          <cell r="I2524"/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</row>
        <row r="2525">
          <cell r="B2525"/>
          <cell r="C2525"/>
          <cell r="D2525"/>
          <cell r="E2525"/>
          <cell r="F2525"/>
          <cell r="G2525"/>
          <cell r="H2525"/>
          <cell r="I2525"/>
        </row>
        <row r="2526">
          <cell r="A2526" t="str">
            <v>FP-1689</v>
          </cell>
          <cell r="B2526" t="str">
            <v>COLLECTORS</v>
          </cell>
          <cell r="C2526" t="str">
            <v>Hoya 12</v>
          </cell>
          <cell r="D2526" t="str">
            <v>SP Aceh 9</v>
          </cell>
          <cell r="E2526" t="str">
            <v>Available</v>
          </cell>
          <cell r="F2526" t="str">
            <v>TRIAL - Hoya SP Aceh 9 - 12</v>
          </cell>
          <cell r="G2526">
            <v>12</v>
          </cell>
          <cell r="H2526" t="str">
            <v>12cm</v>
          </cell>
          <cell r="I2526" t="str">
            <v>COLLECTORS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</row>
        <row r="2527">
          <cell r="A2527" t="str">
            <v>FP-1689</v>
          </cell>
          <cell r="B2527" t="str">
            <v>COLLECTORS</v>
          </cell>
          <cell r="C2527" t="str">
            <v>Hoya 12</v>
          </cell>
          <cell r="D2527" t="str">
            <v>SP Aceh 9</v>
          </cell>
          <cell r="E2527" t="str">
            <v>Available</v>
          </cell>
          <cell r="F2527" t="str">
            <v>TRIAL - Hoya SP Aceh 9 - 12</v>
          </cell>
          <cell r="G2527">
            <v>12</v>
          </cell>
          <cell r="H2527" t="str">
            <v>12cm</v>
          </cell>
          <cell r="I2527" t="str">
            <v>COLLECTORS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</row>
        <row r="2528">
          <cell r="A2528" t="str">
            <v>FP-1689</v>
          </cell>
          <cell r="B2528"/>
          <cell r="C2528"/>
          <cell r="D2528"/>
          <cell r="E2528"/>
          <cell r="F2528" t="str">
            <v>TRIAL - Hoya SP Aceh 9 - 12 - Balance</v>
          </cell>
          <cell r="G2528">
            <v>12</v>
          </cell>
          <cell r="H2528" t="str">
            <v>12cm</v>
          </cell>
          <cell r="I2528"/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</row>
        <row r="2529">
          <cell r="B2529"/>
          <cell r="C2529"/>
          <cell r="D2529"/>
          <cell r="E2529"/>
          <cell r="F2529"/>
          <cell r="G2529"/>
          <cell r="H2529"/>
          <cell r="I2529"/>
        </row>
        <row r="2530">
          <cell r="A2530" t="str">
            <v>FP-1695</v>
          </cell>
          <cell r="B2530" t="str">
            <v>COLLECTORS</v>
          </cell>
          <cell r="C2530" t="str">
            <v>Hoya 12</v>
          </cell>
          <cell r="D2530" t="str">
            <v>SP Gayo 8</v>
          </cell>
          <cell r="E2530" t="str">
            <v>Available</v>
          </cell>
          <cell r="F2530" t="str">
            <v>TRIAL - Hoya SP Gayo 8 - 12</v>
          </cell>
          <cell r="G2530">
            <v>12</v>
          </cell>
          <cell r="H2530" t="str">
            <v>12cm</v>
          </cell>
          <cell r="I2530" t="str">
            <v>COLLECTORS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</row>
        <row r="2531">
          <cell r="A2531" t="str">
            <v>FP-1695</v>
          </cell>
          <cell r="B2531" t="str">
            <v>COLLECTORS</v>
          </cell>
          <cell r="C2531" t="str">
            <v>Hoya 12</v>
          </cell>
          <cell r="D2531" t="str">
            <v>SP Gayo 8</v>
          </cell>
          <cell r="E2531" t="str">
            <v>Available</v>
          </cell>
          <cell r="F2531" t="str">
            <v>TRIAL - Hoya SP Gayo 8 - 12</v>
          </cell>
          <cell r="G2531">
            <v>12</v>
          </cell>
          <cell r="H2531" t="str">
            <v>12cm</v>
          </cell>
          <cell r="I2531" t="str">
            <v>COLLECTORS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</row>
        <row r="2532">
          <cell r="A2532" t="str">
            <v>FP-1695</v>
          </cell>
          <cell r="B2532"/>
          <cell r="C2532"/>
          <cell r="D2532"/>
          <cell r="E2532"/>
          <cell r="F2532" t="str">
            <v>TRIAL - Hoya SP Gayo 8 - 12 - Balance</v>
          </cell>
          <cell r="G2532">
            <v>12</v>
          </cell>
          <cell r="H2532" t="str">
            <v>12cm</v>
          </cell>
          <cell r="I2532"/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</row>
        <row r="2533">
          <cell r="B2533"/>
          <cell r="C2533"/>
          <cell r="D2533"/>
          <cell r="E2533"/>
          <cell r="F2533"/>
          <cell r="G2533"/>
          <cell r="H2533"/>
          <cell r="I2533"/>
        </row>
        <row r="2534">
          <cell r="A2534" t="str">
            <v>FP-1470</v>
          </cell>
          <cell r="B2534" t="str">
            <v>COLLECTORS</v>
          </cell>
          <cell r="C2534" t="str">
            <v>Hoya 12</v>
          </cell>
          <cell r="D2534" t="str">
            <v>SP Sulawesi 3</v>
          </cell>
          <cell r="E2534" t="str">
            <v>Available</v>
          </cell>
          <cell r="F2534" t="str">
            <v>TRIAL - Hoya SP Sulawesi 3 - 12</v>
          </cell>
          <cell r="G2534">
            <v>12</v>
          </cell>
          <cell r="H2534" t="str">
            <v>12cm</v>
          </cell>
          <cell r="I2534" t="str">
            <v>COLLECTORS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</row>
        <row r="2535">
          <cell r="A2535" t="str">
            <v>FP-1470</v>
          </cell>
          <cell r="B2535" t="str">
            <v>COLLECTORS</v>
          </cell>
          <cell r="C2535" t="str">
            <v>Hoya 12</v>
          </cell>
          <cell r="D2535" t="str">
            <v>SP Sulawesi 3</v>
          </cell>
          <cell r="E2535" t="str">
            <v>Available</v>
          </cell>
          <cell r="F2535" t="str">
            <v>TRIAL - Hoya SP Sulawesi 3 - 12</v>
          </cell>
          <cell r="G2535">
            <v>12</v>
          </cell>
          <cell r="H2535" t="str">
            <v>12cm</v>
          </cell>
          <cell r="I2535" t="str">
            <v>COLLECTORS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</row>
        <row r="2536">
          <cell r="A2536" t="str">
            <v>FP-1470</v>
          </cell>
          <cell r="B2536"/>
          <cell r="C2536"/>
          <cell r="D2536"/>
          <cell r="E2536"/>
          <cell r="F2536" t="str">
            <v>TRIAL - Hoya SP Sulawesi 3 - 12 - Balance</v>
          </cell>
          <cell r="G2536">
            <v>12</v>
          </cell>
          <cell r="H2536" t="str">
            <v>12cm</v>
          </cell>
          <cell r="I2536"/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</row>
        <row r="2537">
          <cell r="B2537"/>
          <cell r="C2537"/>
          <cell r="D2537"/>
          <cell r="E2537"/>
          <cell r="F2537"/>
          <cell r="G2537"/>
          <cell r="H2537"/>
          <cell r="I2537"/>
        </row>
        <row r="2538">
          <cell r="A2538" t="str">
            <v>FP-1472</v>
          </cell>
          <cell r="B2538" t="str">
            <v>COLLECTORS</v>
          </cell>
          <cell r="C2538" t="str">
            <v>Hoya 12</v>
          </cell>
          <cell r="D2538" t="str">
            <v>SP Timor</v>
          </cell>
          <cell r="E2538" t="str">
            <v>Available</v>
          </cell>
          <cell r="F2538" t="str">
            <v>TRIAL - Hoya SP Timor - 12</v>
          </cell>
          <cell r="G2538">
            <v>12</v>
          </cell>
          <cell r="H2538" t="str">
            <v>12cm</v>
          </cell>
          <cell r="I2538" t="str">
            <v>COLLECTORS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</row>
        <row r="2539">
          <cell r="A2539" t="str">
            <v>FP-1472</v>
          </cell>
          <cell r="B2539" t="str">
            <v>COLLECTORS</v>
          </cell>
          <cell r="C2539" t="str">
            <v>Hoya 12</v>
          </cell>
          <cell r="D2539" t="str">
            <v>SP Timor</v>
          </cell>
          <cell r="E2539" t="str">
            <v>Available</v>
          </cell>
          <cell r="F2539" t="str">
            <v>TRIAL - Hoya SP Timor - 12</v>
          </cell>
          <cell r="G2539">
            <v>12</v>
          </cell>
          <cell r="H2539" t="str">
            <v>12cm</v>
          </cell>
          <cell r="I2539" t="str">
            <v>COLLECTORS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</row>
        <row r="2540">
          <cell r="A2540" t="str">
            <v>FP-1472</v>
          </cell>
          <cell r="B2540"/>
          <cell r="C2540"/>
          <cell r="D2540"/>
          <cell r="E2540"/>
          <cell r="F2540" t="str">
            <v>TRIAL - Hoya SP Timor - 12 - Balance</v>
          </cell>
          <cell r="G2540">
            <v>12</v>
          </cell>
          <cell r="H2540" t="str">
            <v>12cm</v>
          </cell>
          <cell r="I2540"/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</row>
        <row r="2541">
          <cell r="B2541"/>
          <cell r="C2541"/>
          <cell r="D2541"/>
          <cell r="E2541"/>
          <cell r="F2541"/>
          <cell r="G2541"/>
          <cell r="H2541"/>
          <cell r="I2541"/>
        </row>
        <row r="2542">
          <cell r="A2542" t="str">
            <v>FP-1480</v>
          </cell>
          <cell r="B2542" t="str">
            <v>COLLECTORS</v>
          </cell>
          <cell r="C2542" t="str">
            <v>Hoya 12</v>
          </cell>
          <cell r="D2542" t="str">
            <v>SP Vietnam</v>
          </cell>
          <cell r="E2542" t="str">
            <v>Available</v>
          </cell>
          <cell r="F2542" t="str">
            <v>TRIAL - Hoya SP Vietnam - 12</v>
          </cell>
          <cell r="G2542">
            <v>12</v>
          </cell>
          <cell r="H2542" t="str">
            <v>12cm</v>
          </cell>
          <cell r="I2542" t="str">
            <v>COLLECTORS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</row>
        <row r="2543">
          <cell r="A2543" t="str">
            <v>FP-1480</v>
          </cell>
          <cell r="B2543" t="str">
            <v>COLLECTORS</v>
          </cell>
          <cell r="C2543" t="str">
            <v>Hoya 12</v>
          </cell>
          <cell r="D2543" t="str">
            <v>SP Vietnam</v>
          </cell>
          <cell r="E2543" t="str">
            <v>Available</v>
          </cell>
          <cell r="F2543" t="str">
            <v>TRIAL - Hoya SP Vietnam - 12</v>
          </cell>
          <cell r="G2543">
            <v>12</v>
          </cell>
          <cell r="H2543" t="str">
            <v>12cm</v>
          </cell>
          <cell r="I2543" t="str">
            <v>COLLECTORS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</row>
        <row r="2544">
          <cell r="A2544" t="str">
            <v>FP-1480</v>
          </cell>
          <cell r="B2544"/>
          <cell r="C2544"/>
          <cell r="D2544"/>
          <cell r="E2544"/>
          <cell r="F2544" t="str">
            <v>TRIAL - Hoya SP Vietnam - 12 - Balance</v>
          </cell>
          <cell r="G2544">
            <v>12</v>
          </cell>
          <cell r="H2544" t="str">
            <v>12cm</v>
          </cell>
          <cell r="I2544"/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</row>
        <row r="2545">
          <cell r="B2545"/>
          <cell r="C2545"/>
          <cell r="D2545"/>
          <cell r="E2545"/>
          <cell r="F2545"/>
          <cell r="G2545"/>
          <cell r="H2545"/>
          <cell r="I2545"/>
        </row>
        <row r="2546">
          <cell r="A2546" t="str">
            <v>FP-1559</v>
          </cell>
          <cell r="B2546" t="str">
            <v>COLLECTORS</v>
          </cell>
          <cell r="C2546" t="str">
            <v>Hoya 12</v>
          </cell>
          <cell r="D2546" t="str">
            <v>Sualawesiana</v>
          </cell>
          <cell r="E2546" t="str">
            <v>Available</v>
          </cell>
          <cell r="F2546" t="str">
            <v>TRIAL - Hoya Sulawesiana - 12</v>
          </cell>
          <cell r="G2546">
            <v>12</v>
          </cell>
          <cell r="H2546" t="str">
            <v>12cm</v>
          </cell>
          <cell r="I2546" t="str">
            <v>COLLECTORS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</row>
        <row r="2547">
          <cell r="A2547" t="str">
            <v>FP-1559</v>
          </cell>
          <cell r="B2547" t="str">
            <v>COLLECTORS</v>
          </cell>
          <cell r="C2547" t="str">
            <v>Hoya 12</v>
          </cell>
          <cell r="D2547" t="str">
            <v>Sualawesiana</v>
          </cell>
          <cell r="E2547" t="str">
            <v>Available</v>
          </cell>
          <cell r="F2547" t="str">
            <v>TRIAL - Hoya Sulawesiana - 12</v>
          </cell>
          <cell r="G2547">
            <v>12</v>
          </cell>
          <cell r="H2547" t="str">
            <v>12cm</v>
          </cell>
          <cell r="I2547" t="str">
            <v>COLLECTORS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</row>
        <row r="2548">
          <cell r="A2548" t="str">
            <v>FP-1559</v>
          </cell>
          <cell r="B2548"/>
          <cell r="C2548"/>
          <cell r="D2548"/>
          <cell r="E2548"/>
          <cell r="F2548" t="str">
            <v>TRIAL - Hoya Sulawesiana - 12 - Balance</v>
          </cell>
          <cell r="G2548">
            <v>12</v>
          </cell>
          <cell r="H2548" t="str">
            <v>12cm</v>
          </cell>
          <cell r="I2548"/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</row>
        <row r="2549">
          <cell r="B2549"/>
          <cell r="C2549"/>
          <cell r="D2549"/>
          <cell r="E2549"/>
          <cell r="F2549"/>
          <cell r="G2549"/>
          <cell r="H2549"/>
          <cell r="I2549"/>
        </row>
        <row r="2550">
          <cell r="A2550" t="str">
            <v>FP-1558</v>
          </cell>
          <cell r="B2550" t="str">
            <v>COLLECTORS</v>
          </cell>
          <cell r="C2550" t="str">
            <v>Hoya 12</v>
          </cell>
          <cell r="D2550" t="str">
            <v>Sumatra Tafel 7</v>
          </cell>
          <cell r="E2550" t="str">
            <v>Available</v>
          </cell>
          <cell r="F2550" t="str">
            <v>TRIAL - Hoya Sumatra Tafel 7 - 12</v>
          </cell>
          <cell r="G2550">
            <v>12</v>
          </cell>
          <cell r="H2550" t="str">
            <v>12cm</v>
          </cell>
          <cell r="I2550" t="str">
            <v>COLLECTORS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</row>
        <row r="2551">
          <cell r="A2551" t="str">
            <v>FP-1558</v>
          </cell>
          <cell r="B2551" t="str">
            <v>COLLECTORS</v>
          </cell>
          <cell r="C2551" t="str">
            <v>Hoya 12</v>
          </cell>
          <cell r="D2551" t="str">
            <v>Sumatra Tafel 7</v>
          </cell>
          <cell r="E2551" t="str">
            <v>Available</v>
          </cell>
          <cell r="F2551" t="str">
            <v>TRIAL - Hoya Sumatra Tafel 7 - 12</v>
          </cell>
          <cell r="G2551">
            <v>12</v>
          </cell>
          <cell r="H2551" t="str">
            <v>12cm</v>
          </cell>
          <cell r="I2551" t="str">
            <v>COLLECTORS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</row>
        <row r="2552">
          <cell r="A2552" t="str">
            <v>FP-1558</v>
          </cell>
          <cell r="B2552"/>
          <cell r="C2552"/>
          <cell r="D2552"/>
          <cell r="E2552"/>
          <cell r="F2552" t="str">
            <v>TRIAL - Hoya Sumatra Tafel 7 - 12 - Balance</v>
          </cell>
          <cell r="G2552">
            <v>12</v>
          </cell>
          <cell r="H2552" t="str">
            <v>12cm</v>
          </cell>
          <cell r="I2552"/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</row>
        <row r="2553">
          <cell r="B2553"/>
          <cell r="C2553"/>
          <cell r="D2553"/>
          <cell r="E2553"/>
          <cell r="F2553"/>
          <cell r="G2553"/>
          <cell r="H2553"/>
          <cell r="I2553"/>
        </row>
        <row r="2554">
          <cell r="A2554" t="str">
            <v>FP-1667</v>
          </cell>
          <cell r="B2554" t="str">
            <v>BOUTIQUE</v>
          </cell>
          <cell r="C2554" t="str">
            <v>Hoya 12</v>
          </cell>
          <cell r="D2554" t="str">
            <v>Tanggamus</v>
          </cell>
          <cell r="E2554" t="str">
            <v>Available</v>
          </cell>
          <cell r="F2554" t="str">
            <v>TRIAL - Hoya Tanggamus - 12</v>
          </cell>
          <cell r="G2554">
            <v>12</v>
          </cell>
          <cell r="H2554" t="str">
            <v>12cm</v>
          </cell>
          <cell r="I2554" t="str">
            <v>BOUTIQUE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</row>
        <row r="2555">
          <cell r="A2555" t="str">
            <v>FP-1667</v>
          </cell>
          <cell r="B2555" t="str">
            <v>BOUTIQUE</v>
          </cell>
          <cell r="C2555" t="str">
            <v>Hoya 12</v>
          </cell>
          <cell r="D2555" t="str">
            <v>Tanggamus</v>
          </cell>
          <cell r="E2555" t="str">
            <v>Available</v>
          </cell>
          <cell r="F2555" t="str">
            <v>TRIAL - Hoya Tanggamus - 12</v>
          </cell>
          <cell r="G2555">
            <v>12</v>
          </cell>
          <cell r="H2555" t="str">
            <v>12cm</v>
          </cell>
          <cell r="I2555" t="str">
            <v>BOUTIQUE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</row>
        <row r="2556">
          <cell r="A2556" t="str">
            <v>FP-1667</v>
          </cell>
          <cell r="B2556"/>
          <cell r="C2556"/>
          <cell r="D2556"/>
          <cell r="E2556"/>
          <cell r="F2556" t="str">
            <v>TRIAL - Hoya Tanggamus - 12 - Balance</v>
          </cell>
          <cell r="G2556">
            <v>12</v>
          </cell>
          <cell r="H2556" t="str">
            <v>12cm</v>
          </cell>
          <cell r="I2556"/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</row>
        <row r="2557">
          <cell r="B2557"/>
          <cell r="C2557"/>
          <cell r="D2557"/>
          <cell r="E2557"/>
          <cell r="F2557"/>
          <cell r="G2557"/>
          <cell r="H2557"/>
          <cell r="I2557"/>
        </row>
        <row r="2558">
          <cell r="A2558" t="str">
            <v>FP-1473</v>
          </cell>
          <cell r="B2558" t="str">
            <v>COLLECTORS</v>
          </cell>
          <cell r="C2558" t="str">
            <v>Hoya 12</v>
          </cell>
          <cell r="D2558" t="str">
            <v>Tanggamus Small Leaf</v>
          </cell>
          <cell r="E2558" t="str">
            <v>Available</v>
          </cell>
          <cell r="F2558" t="str">
            <v>TRIAL - Hoya Tanggamus Small Leaf - 12</v>
          </cell>
          <cell r="G2558">
            <v>12</v>
          </cell>
          <cell r="H2558" t="str">
            <v>12cm</v>
          </cell>
          <cell r="I2558" t="str">
            <v>COLLECTORS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</row>
        <row r="2559">
          <cell r="A2559" t="str">
            <v>FP-1473</v>
          </cell>
          <cell r="B2559" t="str">
            <v>COLLECTORS</v>
          </cell>
          <cell r="C2559" t="str">
            <v>Hoya 12</v>
          </cell>
          <cell r="D2559" t="str">
            <v>Tanggamus Small Leaf</v>
          </cell>
          <cell r="E2559" t="str">
            <v>Available</v>
          </cell>
          <cell r="F2559" t="str">
            <v>TRIAL - Hoya Tanggamus Small Leaf - 12</v>
          </cell>
          <cell r="G2559">
            <v>12</v>
          </cell>
          <cell r="H2559" t="str">
            <v>12cm</v>
          </cell>
          <cell r="I2559" t="str">
            <v>COLLECTORS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</row>
        <row r="2560">
          <cell r="A2560" t="str">
            <v>FP-1473</v>
          </cell>
          <cell r="B2560"/>
          <cell r="C2560"/>
          <cell r="D2560"/>
          <cell r="E2560"/>
          <cell r="F2560" t="str">
            <v>TRIAL - Hoya Tanggamus Small Leaf - 12 - Balance</v>
          </cell>
          <cell r="G2560">
            <v>12</v>
          </cell>
          <cell r="H2560" t="str">
            <v>12cm</v>
          </cell>
          <cell r="I2560"/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</row>
        <row r="2561">
          <cell r="B2561"/>
          <cell r="C2561"/>
          <cell r="D2561"/>
          <cell r="E2561"/>
          <cell r="F2561"/>
          <cell r="G2561"/>
          <cell r="H2561"/>
          <cell r="I2561"/>
        </row>
        <row r="2562">
          <cell r="A2562" t="str">
            <v>FP-1557</v>
          </cell>
          <cell r="B2562" t="str">
            <v>BOUTIQUE</v>
          </cell>
          <cell r="C2562" t="str">
            <v>Hoya 12</v>
          </cell>
          <cell r="D2562" t="str">
            <v>Ternate</v>
          </cell>
          <cell r="E2562" t="str">
            <v>Available</v>
          </cell>
          <cell r="F2562" t="str">
            <v>TRIAL - Hoya Ternate - 12</v>
          </cell>
          <cell r="G2562">
            <v>12</v>
          </cell>
          <cell r="H2562" t="str">
            <v>12cm</v>
          </cell>
          <cell r="I2562" t="str">
            <v>BOUTIQUE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</row>
        <row r="2563">
          <cell r="A2563" t="str">
            <v>FP-1557</v>
          </cell>
          <cell r="B2563" t="str">
            <v>BOUTIQUE</v>
          </cell>
          <cell r="C2563" t="str">
            <v>Hoya 12</v>
          </cell>
          <cell r="D2563" t="str">
            <v>Ternate</v>
          </cell>
          <cell r="E2563" t="str">
            <v>Available</v>
          </cell>
          <cell r="F2563" t="str">
            <v>TRIAL - Hoya Ternate - 12</v>
          </cell>
          <cell r="G2563">
            <v>12</v>
          </cell>
          <cell r="H2563" t="str">
            <v>12cm</v>
          </cell>
          <cell r="I2563" t="str">
            <v>BOUTIQUE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</row>
        <row r="2564">
          <cell r="A2564" t="str">
            <v>FP-1557</v>
          </cell>
          <cell r="B2564"/>
          <cell r="C2564"/>
          <cell r="E2564"/>
          <cell r="F2564" t="str">
            <v>TRIAL - Hoya Ternate - 12 - Balance</v>
          </cell>
          <cell r="G2564">
            <v>12</v>
          </cell>
          <cell r="H2564" t="str">
            <v>12cm</v>
          </cell>
          <cell r="I2564"/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</row>
        <row r="2565">
          <cell r="B2565"/>
          <cell r="C2565"/>
          <cell r="E2565"/>
          <cell r="F2565"/>
          <cell r="G2565"/>
          <cell r="H2565"/>
          <cell r="I2565"/>
        </row>
        <row r="2566">
          <cell r="A2566" t="str">
            <v>FP-1030</v>
          </cell>
          <cell r="B2566" t="str">
            <v>COLLECTORS</v>
          </cell>
          <cell r="C2566" t="str">
            <v>Hoya 12</v>
          </cell>
          <cell r="D2566" t="str">
            <v>Undulata</v>
          </cell>
          <cell r="E2566" t="str">
            <v>Available</v>
          </cell>
          <cell r="F2566" t="str">
            <v>TRIAL - Hoya Undulata - 12</v>
          </cell>
          <cell r="G2566">
            <v>12</v>
          </cell>
          <cell r="H2566" t="str">
            <v>12cm</v>
          </cell>
          <cell r="I2566" t="str">
            <v>COLLECTORS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</row>
        <row r="2567">
          <cell r="A2567" t="str">
            <v>FP-1030</v>
          </cell>
          <cell r="B2567" t="str">
            <v>COLLECTORS</v>
          </cell>
          <cell r="C2567" t="str">
            <v>Hoya 12</v>
          </cell>
          <cell r="D2567" t="str">
            <v>Undulata</v>
          </cell>
          <cell r="E2567" t="str">
            <v>Available</v>
          </cell>
          <cell r="F2567" t="str">
            <v>TRIAL - Hoya Undulata - 12</v>
          </cell>
          <cell r="G2567">
            <v>12</v>
          </cell>
          <cell r="H2567" t="str">
            <v>12cm</v>
          </cell>
          <cell r="I2567" t="str">
            <v>COLLECTORS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</row>
        <row r="2568">
          <cell r="A2568" t="str">
            <v>FP-1030</v>
          </cell>
          <cell r="B2568"/>
          <cell r="C2568"/>
          <cell r="D2568"/>
          <cell r="E2568"/>
          <cell r="F2568" t="str">
            <v>TRIAL - Hoya Undulata - 12 - Balance</v>
          </cell>
          <cell r="G2568">
            <v>12</v>
          </cell>
          <cell r="H2568" t="str">
            <v>12cm</v>
          </cell>
          <cell r="I2568"/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</row>
        <row r="2569">
          <cell r="B2569"/>
          <cell r="C2569"/>
          <cell r="D2569"/>
          <cell r="E2569"/>
          <cell r="F2569"/>
          <cell r="G2569"/>
          <cell r="H2569"/>
          <cell r="I2569"/>
        </row>
        <row r="2570">
          <cell r="A2570" t="str">
            <v>FP-1623</v>
          </cell>
          <cell r="B2570" t="str">
            <v>COLLECTORS</v>
          </cell>
          <cell r="C2570" t="str">
            <v>Hoya 12</v>
          </cell>
          <cell r="D2570" t="str">
            <v>Verticillata sp Lampung</v>
          </cell>
          <cell r="E2570" t="str">
            <v>Available</v>
          </cell>
          <cell r="F2570" t="str">
            <v>TRIAL - Hoya Verticillata sp Lampung - 12</v>
          </cell>
          <cell r="G2570">
            <v>12</v>
          </cell>
          <cell r="H2570" t="str">
            <v>12cm</v>
          </cell>
          <cell r="I2570" t="str">
            <v>COLLECTORS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</row>
        <row r="2571">
          <cell r="A2571" t="str">
            <v>FP-1623</v>
          </cell>
          <cell r="B2571" t="str">
            <v>COLLECTORS</v>
          </cell>
          <cell r="C2571" t="str">
            <v>Hoya 12</v>
          </cell>
          <cell r="D2571" t="str">
            <v>Verticillata sp Lampung</v>
          </cell>
          <cell r="E2571" t="str">
            <v>Available</v>
          </cell>
          <cell r="F2571" t="str">
            <v>TRIAL - Hoya Verticillata sp Lampung - 12</v>
          </cell>
          <cell r="G2571">
            <v>12</v>
          </cell>
          <cell r="H2571" t="str">
            <v>12cm</v>
          </cell>
          <cell r="I2571" t="str">
            <v>COLLECTORS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</row>
        <row r="2572">
          <cell r="A2572" t="str">
            <v>FP-1623</v>
          </cell>
          <cell r="B2572"/>
          <cell r="C2572"/>
          <cell r="D2572"/>
          <cell r="E2572"/>
          <cell r="F2572" t="str">
            <v>TRIAL - Hoya Verticillata sp Lampung - 12 - Balance</v>
          </cell>
          <cell r="G2572">
            <v>12</v>
          </cell>
          <cell r="H2572" t="str">
            <v>12cm</v>
          </cell>
          <cell r="I2572"/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</row>
        <row r="2573">
          <cell r="B2573"/>
          <cell r="C2573"/>
          <cell r="D2573"/>
          <cell r="E2573"/>
          <cell r="F2573"/>
          <cell r="G2573"/>
          <cell r="H2573"/>
          <cell r="I2573"/>
        </row>
        <row r="2574">
          <cell r="A2574" t="str">
            <v>FP-1555</v>
          </cell>
          <cell r="B2574" t="str">
            <v>BOUTIQUE</v>
          </cell>
          <cell r="C2574" t="str">
            <v>Hoya 12</v>
          </cell>
          <cell r="D2574" t="str">
            <v>Verticillata sp Nganjuk</v>
          </cell>
          <cell r="E2574" t="str">
            <v>Available</v>
          </cell>
          <cell r="F2574" t="str">
            <v>TRIAL - Hoya Verticillata sp Nganjuk - 12</v>
          </cell>
          <cell r="G2574">
            <v>12</v>
          </cell>
          <cell r="H2574" t="str">
            <v>12cm</v>
          </cell>
          <cell r="I2574" t="str">
            <v>BOUTIQUE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</row>
        <row r="2575">
          <cell r="A2575" t="str">
            <v>FP-1555</v>
          </cell>
          <cell r="B2575" t="str">
            <v>BOUTIQUE</v>
          </cell>
          <cell r="C2575" t="str">
            <v>Hoya 12</v>
          </cell>
          <cell r="D2575" t="str">
            <v>Verticillata sp Nganjuk</v>
          </cell>
          <cell r="E2575" t="str">
            <v>Available</v>
          </cell>
          <cell r="F2575" t="str">
            <v>TRIAL - Hoya Verticillata sp Nganjuk - 12</v>
          </cell>
          <cell r="G2575">
            <v>12</v>
          </cell>
          <cell r="H2575" t="str">
            <v>12cm</v>
          </cell>
          <cell r="I2575" t="str">
            <v>BOUTIQUE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</row>
        <row r="2576">
          <cell r="A2576" t="str">
            <v>FP-1555</v>
          </cell>
          <cell r="B2576"/>
          <cell r="C2576"/>
          <cell r="E2576"/>
          <cell r="F2576" t="str">
            <v>TRIAL - Hoya Verticillata sp Nganjuk - 12 - Balance</v>
          </cell>
          <cell r="G2576">
            <v>12</v>
          </cell>
          <cell r="H2576" t="str">
            <v>12cm</v>
          </cell>
          <cell r="I2576"/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</row>
        <row r="2577">
          <cell r="B2577"/>
          <cell r="C2577"/>
          <cell r="E2577"/>
          <cell r="F2577"/>
          <cell r="G2577"/>
          <cell r="H2577"/>
          <cell r="I2577"/>
        </row>
        <row r="2578">
          <cell r="A2578" t="str">
            <v>FP-1041</v>
          </cell>
          <cell r="B2578" t="str">
            <v>BOUTIQUE</v>
          </cell>
          <cell r="C2578" t="str">
            <v>Hoya 12</v>
          </cell>
          <cell r="D2578" t="str">
            <v>Vilosa</v>
          </cell>
          <cell r="E2578" t="str">
            <v>Available</v>
          </cell>
          <cell r="F2578" t="str">
            <v>TRIAL - Hoya Vilosa - 12</v>
          </cell>
          <cell r="G2578">
            <v>12</v>
          </cell>
          <cell r="H2578" t="str">
            <v>12cm</v>
          </cell>
          <cell r="I2578" t="str">
            <v>BOUTIQUE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</row>
        <row r="2579">
          <cell r="A2579" t="str">
            <v>FP-1041</v>
          </cell>
          <cell r="B2579" t="str">
            <v>BOUTIQUE</v>
          </cell>
          <cell r="C2579" t="str">
            <v>Hoya 12</v>
          </cell>
          <cell r="D2579" t="str">
            <v>Vilosa</v>
          </cell>
          <cell r="E2579" t="str">
            <v>Available</v>
          </cell>
          <cell r="F2579" t="str">
            <v>TRIAL - Hoya Vilosa - 12</v>
          </cell>
          <cell r="G2579">
            <v>12</v>
          </cell>
          <cell r="H2579" t="str">
            <v>12cm</v>
          </cell>
          <cell r="I2579" t="str">
            <v>BOUTIQUE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</row>
        <row r="2580">
          <cell r="A2580" t="str">
            <v>FP-1041</v>
          </cell>
          <cell r="B2580"/>
          <cell r="C2580"/>
          <cell r="E2580"/>
          <cell r="F2580" t="str">
            <v>TRIAL - Hoya Vilosa - 12 - Balance</v>
          </cell>
          <cell r="G2580">
            <v>12</v>
          </cell>
          <cell r="H2580" t="str">
            <v>12cm</v>
          </cell>
          <cell r="I2580"/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</row>
        <row r="2581">
          <cell r="B2581"/>
          <cell r="C2581"/>
          <cell r="E2581"/>
          <cell r="F2581"/>
          <cell r="G2581"/>
          <cell r="H2581"/>
          <cell r="I2581"/>
        </row>
        <row r="2582">
          <cell r="A2582" t="str">
            <v>FP-1690</v>
          </cell>
          <cell r="B2582" t="str">
            <v>BOUTIQUE</v>
          </cell>
          <cell r="C2582" t="str">
            <v>Hoya 12</v>
          </cell>
          <cell r="D2582" t="str">
            <v>Vitenam 2</v>
          </cell>
          <cell r="E2582" t="str">
            <v>Available</v>
          </cell>
          <cell r="F2582" t="str">
            <v>TRIAL - Hoya Vietnam 2 - 12</v>
          </cell>
          <cell r="G2582">
            <v>12</v>
          </cell>
          <cell r="H2582" t="str">
            <v>12cm</v>
          </cell>
          <cell r="I2582" t="str">
            <v>BOUTIQUE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</row>
        <row r="2583">
          <cell r="A2583" t="str">
            <v>FP-1690</v>
          </cell>
          <cell r="B2583" t="str">
            <v>BOUTIQUE</v>
          </cell>
          <cell r="C2583" t="str">
            <v>Hoya 12</v>
          </cell>
          <cell r="D2583" t="str">
            <v>Vitenam 2</v>
          </cell>
          <cell r="E2583" t="str">
            <v>Available</v>
          </cell>
          <cell r="F2583" t="str">
            <v>TRIAL - Hoya Vietnam 2 - 12</v>
          </cell>
          <cell r="G2583">
            <v>12</v>
          </cell>
          <cell r="H2583" t="str">
            <v>12cm</v>
          </cell>
          <cell r="I2583" t="str">
            <v>BOUTIQUE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</row>
        <row r="2584">
          <cell r="A2584" t="str">
            <v>FP-1690</v>
          </cell>
          <cell r="B2584"/>
          <cell r="C2584"/>
          <cell r="D2584"/>
          <cell r="E2584"/>
          <cell r="F2584" t="str">
            <v>TRIAL - Hoya Vietnam 2 - 12 - Balance</v>
          </cell>
          <cell r="G2584">
            <v>12</v>
          </cell>
          <cell r="H2584" t="str">
            <v>12cm</v>
          </cell>
          <cell r="I2584"/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</row>
        <row r="2585">
          <cell r="B2585"/>
          <cell r="C2585"/>
          <cell r="D2585"/>
          <cell r="E2585"/>
          <cell r="F2585"/>
          <cell r="G2585"/>
          <cell r="H2585"/>
          <cell r="I2585"/>
        </row>
        <row r="2586">
          <cell r="A2586" t="str">
            <v>FP-1554</v>
          </cell>
          <cell r="B2586" t="str">
            <v>BOUTIQUE</v>
          </cell>
          <cell r="C2586" t="str">
            <v>Hoya 12</v>
          </cell>
          <cell r="D2586" t="str">
            <v>Wayang Splash</v>
          </cell>
          <cell r="E2586" t="str">
            <v>Available</v>
          </cell>
          <cell r="F2586" t="str">
            <v>TRIAL - Hoya Wayang Splash - 12</v>
          </cell>
          <cell r="G2586">
            <v>12</v>
          </cell>
          <cell r="H2586" t="str">
            <v>12cm</v>
          </cell>
          <cell r="I2586" t="str">
            <v>BOUTIQUE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</row>
        <row r="2587">
          <cell r="A2587" t="str">
            <v>FP-1554</v>
          </cell>
          <cell r="B2587" t="str">
            <v>BOUTIQUE</v>
          </cell>
          <cell r="C2587" t="str">
            <v>Hoya 12</v>
          </cell>
          <cell r="D2587" t="str">
            <v>Wayang Splash</v>
          </cell>
          <cell r="E2587" t="str">
            <v>Available</v>
          </cell>
          <cell r="F2587" t="str">
            <v>TRIAL - Hoya Wayang Splash - 12</v>
          </cell>
          <cell r="G2587">
            <v>12</v>
          </cell>
          <cell r="H2587" t="str">
            <v>12cm</v>
          </cell>
          <cell r="I2587" t="str">
            <v>BOUTIQUE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</row>
        <row r="2588">
          <cell r="A2588" t="str">
            <v>FP-1554</v>
          </cell>
          <cell r="B2588"/>
          <cell r="C2588"/>
          <cell r="D2588"/>
          <cell r="E2588"/>
          <cell r="F2588" t="str">
            <v>TRIAL - Hoya Wayang Splash - 12 - Balance</v>
          </cell>
          <cell r="G2588">
            <v>12</v>
          </cell>
          <cell r="H2588" t="str">
            <v>12cm</v>
          </cell>
          <cell r="I2588"/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</row>
        <row r="2589">
          <cell r="B2589"/>
          <cell r="C2589"/>
          <cell r="D2589"/>
          <cell r="E2589"/>
          <cell r="F2589"/>
          <cell r="G2589"/>
          <cell r="H2589"/>
          <cell r="I2589"/>
        </row>
        <row r="2590">
          <cell r="A2590" t="str">
            <v>FP-1479</v>
          </cell>
          <cell r="B2590" t="str">
            <v>PREMIUM</v>
          </cell>
          <cell r="C2590" t="str">
            <v>Hoya 12</v>
          </cell>
          <cell r="D2590" t="str">
            <v>Wayetii Green</v>
          </cell>
          <cell r="E2590" t="str">
            <v>Available</v>
          </cell>
          <cell r="F2590" t="str">
            <v>TRIAL - Hoya Wayetii Green - 12</v>
          </cell>
          <cell r="G2590">
            <v>12</v>
          </cell>
          <cell r="H2590" t="str">
            <v>12cm</v>
          </cell>
          <cell r="I2590" t="str">
            <v>PREMIUM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</row>
        <row r="2591">
          <cell r="A2591" t="str">
            <v>FP-1479</v>
          </cell>
          <cell r="B2591" t="str">
            <v>PREMIUM</v>
          </cell>
          <cell r="C2591" t="str">
            <v>Hoya 12</v>
          </cell>
          <cell r="D2591" t="str">
            <v>Wayetii Green</v>
          </cell>
          <cell r="E2591" t="str">
            <v>Available</v>
          </cell>
          <cell r="F2591" t="str">
            <v>TRIAL - Hoya Wayetii Green - 12</v>
          </cell>
          <cell r="G2591">
            <v>12</v>
          </cell>
          <cell r="H2591" t="str">
            <v>12cm</v>
          </cell>
          <cell r="I2591" t="str">
            <v>PREMIUM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</row>
        <row r="2592">
          <cell r="A2592" t="str">
            <v>FP-1479</v>
          </cell>
          <cell r="C2592"/>
          <cell r="D2592"/>
          <cell r="E2592"/>
          <cell r="F2592" t="str">
            <v>TRIAL - Hoya Wayetii Green - 12 - Balance</v>
          </cell>
          <cell r="G2592">
            <v>12</v>
          </cell>
          <cell r="H2592" t="str">
            <v>12cm</v>
          </cell>
          <cell r="I2592"/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</row>
        <row r="2593">
          <cell r="B2593"/>
          <cell r="C2593"/>
          <cell r="D2593"/>
          <cell r="E2593"/>
          <cell r="F2593"/>
          <cell r="G2593"/>
          <cell r="H2593"/>
          <cell r="I2593"/>
        </row>
        <row r="2594">
          <cell r="A2594" t="str">
            <v>FP-1474</v>
          </cell>
          <cell r="B2594" t="str">
            <v>COLLECTORS</v>
          </cell>
          <cell r="C2594" t="str">
            <v>Hoya 12</v>
          </cell>
          <cell r="D2594" t="str">
            <v>Waymaniae Kapuas</v>
          </cell>
          <cell r="E2594" t="str">
            <v>Available</v>
          </cell>
          <cell r="F2594" t="str">
            <v>TRIAL - Hoya Waymaniae Kapuas - 12</v>
          </cell>
          <cell r="G2594">
            <v>12</v>
          </cell>
          <cell r="H2594" t="str">
            <v>12cm</v>
          </cell>
          <cell r="I2594" t="str">
            <v>COLLECTORS</v>
          </cell>
          <cell r="J2594">
            <v>0</v>
          </cell>
          <cell r="K2594">
            <v>0</v>
          </cell>
          <cell r="L2594">
            <v>-1.2000000000000002</v>
          </cell>
          <cell r="M2594">
            <v>-1.2000000000000002</v>
          </cell>
          <cell r="N2594">
            <v>0</v>
          </cell>
          <cell r="O2594">
            <v>0</v>
          </cell>
        </row>
        <row r="2595">
          <cell r="A2595" t="str">
            <v>FP-1474</v>
          </cell>
          <cell r="B2595" t="str">
            <v>COLLECTORS</v>
          </cell>
          <cell r="C2595" t="str">
            <v>Hoya 12</v>
          </cell>
          <cell r="D2595" t="str">
            <v>Waymaniae Kapuas</v>
          </cell>
          <cell r="E2595" t="str">
            <v>Available</v>
          </cell>
          <cell r="F2595" t="str">
            <v>TRIAL - Hoya Waymaniae Kapuas - 12</v>
          </cell>
          <cell r="G2595">
            <v>12</v>
          </cell>
          <cell r="H2595" t="str">
            <v>12cm</v>
          </cell>
          <cell r="I2595" t="str">
            <v>COLLECTORS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</row>
        <row r="2596">
          <cell r="A2596" t="str">
            <v>FP-1474</v>
          </cell>
          <cell r="B2596"/>
          <cell r="C2596"/>
          <cell r="D2596"/>
          <cell r="E2596"/>
          <cell r="F2596" t="str">
            <v>TRIAL - Hoya Waymaniae Kapuas - 12 - Balance</v>
          </cell>
          <cell r="G2596">
            <v>12</v>
          </cell>
          <cell r="H2596" t="str">
            <v>12cm</v>
          </cell>
          <cell r="I2596"/>
          <cell r="J2596">
            <v>0</v>
          </cell>
          <cell r="K2596">
            <v>0</v>
          </cell>
          <cell r="L2596">
            <v>-1.2000000000000002</v>
          </cell>
          <cell r="M2596">
            <v>-1.2000000000000002</v>
          </cell>
          <cell r="N2596">
            <v>0</v>
          </cell>
          <cell r="O2596">
            <v>0</v>
          </cell>
        </row>
        <row r="2597">
          <cell r="B2597"/>
          <cell r="C2597"/>
          <cell r="D2597"/>
          <cell r="E2597"/>
          <cell r="F2597"/>
          <cell r="G2597"/>
          <cell r="H2597"/>
          <cell r="I2597"/>
        </row>
        <row r="2598">
          <cell r="A2598" t="str">
            <v>FP-2248</v>
          </cell>
          <cell r="B2598" t="str">
            <v>COLLECTORS</v>
          </cell>
          <cell r="C2598" t="str">
            <v>Kaempferia 12</v>
          </cell>
          <cell r="D2598" t="str">
            <v>Galanga Variegated</v>
          </cell>
          <cell r="E2598" t="str">
            <v>Available</v>
          </cell>
          <cell r="F2598" t="str">
            <v>TRIAL - Kaempferia Galanga Variegated - 12</v>
          </cell>
          <cell r="G2598">
            <v>12</v>
          </cell>
          <cell r="H2598" t="str">
            <v>12cm</v>
          </cell>
          <cell r="I2598" t="str">
            <v>COLLECTORS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</row>
        <row r="2599">
          <cell r="A2599" t="str">
            <v>FP-2248</v>
          </cell>
          <cell r="B2599" t="str">
            <v>COLLECTORS</v>
          </cell>
          <cell r="C2599" t="str">
            <v>Kaempferia 12</v>
          </cell>
          <cell r="D2599" t="str">
            <v>Galanga Variegated</v>
          </cell>
          <cell r="E2599" t="str">
            <v>Available</v>
          </cell>
          <cell r="F2599" t="str">
            <v>TRIAL - Kaempferia Galanga Variegated - 12</v>
          </cell>
          <cell r="G2599">
            <v>12</v>
          </cell>
          <cell r="H2599" t="str">
            <v>12cm</v>
          </cell>
          <cell r="I2599" t="str">
            <v>COLLECTORS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</row>
        <row r="2600">
          <cell r="A2600" t="str">
            <v>FP-2248</v>
          </cell>
          <cell r="B2600"/>
          <cell r="C2600"/>
          <cell r="D2600"/>
          <cell r="E2600"/>
          <cell r="F2600" t="str">
            <v>TRIAL - Kaempferia Galanga Variegated - 12 - Balance</v>
          </cell>
          <cell r="G2600">
            <v>12</v>
          </cell>
          <cell r="H2600" t="str">
            <v>12cm</v>
          </cell>
          <cell r="I2600"/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</row>
        <row r="2601">
          <cell r="B2601"/>
          <cell r="C2601"/>
          <cell r="D2601"/>
          <cell r="E2601"/>
          <cell r="F2601"/>
          <cell r="G2601"/>
          <cell r="H2601"/>
          <cell r="I2601"/>
        </row>
        <row r="2602">
          <cell r="A2602" t="str">
            <v>FP-2194</v>
          </cell>
          <cell r="B2602" t="str">
            <v>COLLECTORS</v>
          </cell>
          <cell r="C2602" t="str">
            <v>Labisia 12</v>
          </cell>
          <cell r="D2602" t="str">
            <v>Zebra</v>
          </cell>
          <cell r="E2602" t="str">
            <v>Available</v>
          </cell>
          <cell r="F2602" t="str">
            <v>TRIAL - Labisia Zebra - 12</v>
          </cell>
          <cell r="G2602">
            <v>12</v>
          </cell>
          <cell r="H2602" t="str">
            <v>12cm</v>
          </cell>
          <cell r="I2602" t="str">
            <v>COLLECTORS</v>
          </cell>
          <cell r="J2602">
            <v>5</v>
          </cell>
          <cell r="K2602">
            <v>5</v>
          </cell>
          <cell r="L2602">
            <v>9</v>
          </cell>
          <cell r="M2602">
            <v>9</v>
          </cell>
          <cell r="N2602">
            <v>10.5</v>
          </cell>
          <cell r="O2602">
            <v>7.9</v>
          </cell>
        </row>
        <row r="2603">
          <cell r="A2603" t="str">
            <v>FP-2194</v>
          </cell>
          <cell r="B2603" t="str">
            <v>COLLECTORS</v>
          </cell>
          <cell r="C2603" t="str">
            <v>Labisia 12</v>
          </cell>
          <cell r="D2603" t="str">
            <v>Zebra</v>
          </cell>
          <cell r="E2603" t="str">
            <v>Available</v>
          </cell>
          <cell r="F2603" t="str">
            <v>TRIAL - Labisia Zebra - 12</v>
          </cell>
          <cell r="G2603">
            <v>12</v>
          </cell>
          <cell r="H2603" t="str">
            <v>12cm</v>
          </cell>
          <cell r="I2603" t="str">
            <v>COLLECTORS</v>
          </cell>
          <cell r="J2603">
            <v>0</v>
          </cell>
          <cell r="K2603">
            <v>0</v>
          </cell>
          <cell r="L2603">
            <v>0</v>
          </cell>
          <cell r="M2603">
            <v>2</v>
          </cell>
          <cell r="N2603">
            <v>11</v>
          </cell>
          <cell r="O2603">
            <v>0</v>
          </cell>
        </row>
        <row r="2604">
          <cell r="A2604" t="str">
            <v>FP-2194</v>
          </cell>
          <cell r="B2604"/>
          <cell r="C2604"/>
          <cell r="D2604"/>
          <cell r="E2604"/>
          <cell r="F2604" t="str">
            <v>TRIAL - Labisia Zebra - 12 - Balance</v>
          </cell>
          <cell r="G2604">
            <v>12</v>
          </cell>
          <cell r="H2604" t="str">
            <v>12cm</v>
          </cell>
          <cell r="I2604"/>
          <cell r="J2604">
            <v>5</v>
          </cell>
          <cell r="K2604">
            <v>5</v>
          </cell>
          <cell r="L2604">
            <v>9</v>
          </cell>
          <cell r="M2604">
            <v>7</v>
          </cell>
          <cell r="N2604">
            <v>-0.5</v>
          </cell>
          <cell r="O2604">
            <v>7.9</v>
          </cell>
        </row>
        <row r="2605">
          <cell r="B2605"/>
          <cell r="C2605"/>
          <cell r="D2605"/>
          <cell r="E2605"/>
          <cell r="F2605"/>
          <cell r="G2605"/>
          <cell r="H2605"/>
          <cell r="I2605"/>
        </row>
        <row r="2606">
          <cell r="A2606" t="str">
            <v>FP-1447</v>
          </cell>
          <cell r="B2606" t="str">
            <v>PREMIUM</v>
          </cell>
          <cell r="C2606" t="str">
            <v>Mangave 12</v>
          </cell>
          <cell r="D2606" t="str">
            <v>Bad Hair Day</v>
          </cell>
          <cell r="E2606" t="str">
            <v>Available</v>
          </cell>
          <cell r="F2606" t="str">
            <v>TRIAL - Mangave Bad Hair Day - 12</v>
          </cell>
          <cell r="G2606">
            <v>12</v>
          </cell>
          <cell r="H2606" t="str">
            <v>12cm</v>
          </cell>
          <cell r="I2606" t="str">
            <v>PREMIUM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</row>
        <row r="2607">
          <cell r="A2607" t="str">
            <v>FP-1447</v>
          </cell>
          <cell r="B2607" t="str">
            <v>PREMIUM</v>
          </cell>
          <cell r="C2607" t="str">
            <v>Mangave 12</v>
          </cell>
          <cell r="D2607" t="str">
            <v>Bad Hair Day</v>
          </cell>
          <cell r="E2607" t="str">
            <v>Available</v>
          </cell>
          <cell r="F2607" t="str">
            <v>TRIAL - Mangave Bad Hair Day - 12</v>
          </cell>
          <cell r="G2607">
            <v>12</v>
          </cell>
          <cell r="H2607" t="str">
            <v>12cm</v>
          </cell>
          <cell r="I2607" t="str">
            <v>PREMIUM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</row>
        <row r="2608">
          <cell r="A2608" t="str">
            <v>FP-1447</v>
          </cell>
          <cell r="B2608"/>
          <cell r="C2608"/>
          <cell r="D2608"/>
          <cell r="E2608"/>
          <cell r="F2608" t="str">
            <v>TRIAL - Mangave Bad Hair Day - 12 - Balance</v>
          </cell>
          <cell r="G2608">
            <v>12</v>
          </cell>
          <cell r="H2608" t="str">
            <v>12cm</v>
          </cell>
          <cell r="I2608"/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</row>
        <row r="2609">
          <cell r="B2609"/>
          <cell r="C2609"/>
          <cell r="D2609"/>
          <cell r="E2609"/>
          <cell r="F2609"/>
          <cell r="G2609"/>
          <cell r="H2609"/>
          <cell r="I2609"/>
        </row>
        <row r="2610">
          <cell r="A2610" t="str">
            <v>FP-1448</v>
          </cell>
          <cell r="B2610" t="str">
            <v>PREMIUM</v>
          </cell>
          <cell r="C2610" t="str">
            <v>Mangave 12</v>
          </cell>
          <cell r="D2610" t="str">
            <v>Catach a Wave</v>
          </cell>
          <cell r="E2610" t="str">
            <v>Available</v>
          </cell>
          <cell r="F2610" t="str">
            <v>TRIAL - Mangave Catch a Wave - 12</v>
          </cell>
          <cell r="G2610">
            <v>12</v>
          </cell>
          <cell r="H2610" t="str">
            <v>12cm</v>
          </cell>
          <cell r="I2610" t="str">
            <v>PREMIUM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</row>
        <row r="2611">
          <cell r="A2611" t="str">
            <v>FP-1448</v>
          </cell>
          <cell r="B2611" t="str">
            <v>PREMIUM</v>
          </cell>
          <cell r="C2611" t="str">
            <v>Mangave 12</v>
          </cell>
          <cell r="D2611" t="str">
            <v>Catach a Wave</v>
          </cell>
          <cell r="E2611" t="str">
            <v>Available</v>
          </cell>
          <cell r="F2611" t="str">
            <v>TRIAL - Mangave Catch a Wave - 12</v>
          </cell>
          <cell r="G2611">
            <v>12</v>
          </cell>
          <cell r="H2611" t="str">
            <v>12cm</v>
          </cell>
          <cell r="I2611" t="str">
            <v>PREMIUM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</row>
        <row r="2612">
          <cell r="A2612" t="str">
            <v>FP-1448</v>
          </cell>
          <cell r="B2612"/>
          <cell r="C2612"/>
          <cell r="D2612"/>
          <cell r="E2612"/>
          <cell r="F2612" t="str">
            <v>TRIAL - Mangave Catch a Wave - 12 - Balance</v>
          </cell>
          <cell r="G2612">
            <v>12</v>
          </cell>
          <cell r="H2612" t="str">
            <v>12cm</v>
          </cell>
          <cell r="I2612"/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</row>
        <row r="2613">
          <cell r="B2613"/>
          <cell r="C2613"/>
          <cell r="D2613"/>
          <cell r="E2613"/>
          <cell r="F2613"/>
          <cell r="G2613"/>
          <cell r="H2613"/>
          <cell r="I2613"/>
        </row>
        <row r="2614">
          <cell r="A2614" t="str">
            <v>FP-1449</v>
          </cell>
          <cell r="B2614" t="str">
            <v>PREMIUM</v>
          </cell>
          <cell r="C2614" t="str">
            <v>Mangave 12</v>
          </cell>
          <cell r="D2614" t="str">
            <v>Night Owl</v>
          </cell>
          <cell r="E2614" t="str">
            <v>Available</v>
          </cell>
          <cell r="F2614" t="str">
            <v>TRIAL - Mangave Night Owl - 12</v>
          </cell>
          <cell r="G2614">
            <v>12</v>
          </cell>
          <cell r="H2614" t="str">
            <v>12cm</v>
          </cell>
          <cell r="I2614" t="str">
            <v>PREMIUM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</row>
        <row r="2615">
          <cell r="A2615" t="str">
            <v>FP-1449</v>
          </cell>
          <cell r="B2615" t="str">
            <v>PREMIUM</v>
          </cell>
          <cell r="C2615" t="str">
            <v>Mangave 12</v>
          </cell>
          <cell r="D2615" t="str">
            <v>Night Owl</v>
          </cell>
          <cell r="E2615" t="str">
            <v>Available</v>
          </cell>
          <cell r="F2615" t="str">
            <v>TRIAL - Mangave Night Owl - 12</v>
          </cell>
          <cell r="G2615">
            <v>12</v>
          </cell>
          <cell r="H2615" t="str">
            <v>12cm</v>
          </cell>
          <cell r="I2615" t="str">
            <v>PREMIUM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</row>
        <row r="2616">
          <cell r="A2616" t="str">
            <v>FP-1449</v>
          </cell>
          <cell r="B2616"/>
          <cell r="C2616"/>
          <cell r="D2616"/>
          <cell r="E2616"/>
          <cell r="F2616" t="str">
            <v>TRIAL - Mangave Night Owl - 12 - Balance</v>
          </cell>
          <cell r="G2616">
            <v>12</v>
          </cell>
          <cell r="H2616" t="str">
            <v>12cm</v>
          </cell>
          <cell r="I2616"/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</row>
        <row r="2617">
          <cell r="B2617"/>
          <cell r="C2617"/>
          <cell r="D2617"/>
          <cell r="E2617"/>
          <cell r="F2617"/>
          <cell r="G2617"/>
          <cell r="H2617"/>
          <cell r="I2617"/>
        </row>
        <row r="2618">
          <cell r="A2618" t="str">
            <v>FP-1450</v>
          </cell>
          <cell r="B2618" t="str">
            <v>PREMIUM</v>
          </cell>
          <cell r="C2618" t="str">
            <v>Mangave 12</v>
          </cell>
          <cell r="D2618" t="str">
            <v>Thunderbird</v>
          </cell>
          <cell r="E2618" t="str">
            <v>Available</v>
          </cell>
          <cell r="F2618" t="str">
            <v>TRIAL - Mangave Thunderbird - 12</v>
          </cell>
          <cell r="G2618">
            <v>12</v>
          </cell>
          <cell r="H2618" t="str">
            <v>12cm</v>
          </cell>
          <cell r="I2618" t="str">
            <v>PREMIUM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</row>
        <row r="2619">
          <cell r="A2619" t="str">
            <v>FP-1450</v>
          </cell>
          <cell r="B2619" t="str">
            <v>PREMIUM</v>
          </cell>
          <cell r="C2619" t="str">
            <v>Mangave 12</v>
          </cell>
          <cell r="D2619" t="str">
            <v>Thunderbird</v>
          </cell>
          <cell r="E2619" t="str">
            <v>Available</v>
          </cell>
          <cell r="F2619" t="str">
            <v>TRIAL - Mangave Thunderbird - 12</v>
          </cell>
          <cell r="G2619">
            <v>12</v>
          </cell>
          <cell r="H2619" t="str">
            <v>12cm</v>
          </cell>
          <cell r="I2619" t="str">
            <v>PREMIUM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</row>
        <row r="2620">
          <cell r="A2620" t="str">
            <v>FP-1450</v>
          </cell>
          <cell r="B2620"/>
          <cell r="C2620"/>
          <cell r="D2620"/>
          <cell r="E2620"/>
          <cell r="F2620" t="str">
            <v>TRIAL - Mangave Thunderbird - 12 - Balance</v>
          </cell>
          <cell r="G2620">
            <v>12</v>
          </cell>
          <cell r="H2620" t="str">
            <v>12cm</v>
          </cell>
          <cell r="I2620"/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</row>
        <row r="2621">
          <cell r="B2621"/>
          <cell r="C2621"/>
          <cell r="D2621"/>
          <cell r="E2621"/>
          <cell r="F2621"/>
          <cell r="G2621"/>
          <cell r="H2621"/>
          <cell r="I2621"/>
        </row>
        <row r="2622">
          <cell r="A2622" t="str">
            <v>FP-1451</v>
          </cell>
          <cell r="B2622" t="str">
            <v>PREMIUM</v>
          </cell>
          <cell r="C2622" t="str">
            <v>Mangave 12</v>
          </cell>
          <cell r="D2622" t="str">
            <v>Tooth Fairy</v>
          </cell>
          <cell r="E2622" t="str">
            <v>Available</v>
          </cell>
          <cell r="F2622" t="str">
            <v>TRIAL - Mangave Tooth Fairy - 12</v>
          </cell>
          <cell r="G2622">
            <v>12</v>
          </cell>
          <cell r="H2622" t="str">
            <v>12cm</v>
          </cell>
          <cell r="I2622" t="str">
            <v>PREMIUM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</row>
        <row r="2623">
          <cell r="A2623" t="str">
            <v>FP-1451</v>
          </cell>
          <cell r="B2623" t="str">
            <v>PREMIUM</v>
          </cell>
          <cell r="C2623" t="str">
            <v>Mangave 12</v>
          </cell>
          <cell r="D2623" t="str">
            <v>Tooth Fairy</v>
          </cell>
          <cell r="E2623" t="str">
            <v>Available</v>
          </cell>
          <cell r="F2623" t="str">
            <v>TRIAL - Mangave Tooth Fairy - 12</v>
          </cell>
          <cell r="G2623">
            <v>12</v>
          </cell>
          <cell r="H2623" t="str">
            <v>12cm</v>
          </cell>
          <cell r="I2623" t="str">
            <v>PREMIUM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</row>
        <row r="2624">
          <cell r="A2624" t="str">
            <v>FP-1451</v>
          </cell>
          <cell r="B2624"/>
          <cell r="C2624"/>
          <cell r="D2624"/>
          <cell r="E2624"/>
          <cell r="F2624" t="str">
            <v>TRIAL - Mangave Tooth Fairy - 12 - Balance</v>
          </cell>
          <cell r="G2624">
            <v>12</v>
          </cell>
          <cell r="H2624" t="str">
            <v>12cm</v>
          </cell>
          <cell r="I2624"/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</row>
        <row r="2625">
          <cell r="B2625"/>
          <cell r="C2625"/>
          <cell r="D2625"/>
          <cell r="E2625"/>
          <cell r="F2625"/>
          <cell r="G2625"/>
          <cell r="H2625"/>
          <cell r="I2625"/>
        </row>
        <row r="2626">
          <cell r="A2626" t="str">
            <v>FP-1702</v>
          </cell>
          <cell r="B2626" t="str">
            <v>PREMIUM</v>
          </cell>
          <cell r="C2626" t="str">
            <v>Maranta 12</v>
          </cell>
          <cell r="D2626" t="str">
            <v>Dark Green</v>
          </cell>
          <cell r="E2626" t="str">
            <v>Available</v>
          </cell>
          <cell r="F2626" t="str">
            <v>TRIAL - Maranta Dark Green - 12</v>
          </cell>
          <cell r="G2626">
            <v>12</v>
          </cell>
          <cell r="H2626" t="str">
            <v>12cm</v>
          </cell>
          <cell r="I2626" t="str">
            <v>PREMIUM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</row>
        <row r="2627">
          <cell r="A2627" t="str">
            <v>FP-1702</v>
          </cell>
          <cell r="B2627" t="str">
            <v>PREMIUM</v>
          </cell>
          <cell r="C2627" t="str">
            <v>Maranta 12</v>
          </cell>
          <cell r="D2627" t="str">
            <v>Dark Green</v>
          </cell>
          <cell r="E2627" t="str">
            <v>Available</v>
          </cell>
          <cell r="F2627" t="str">
            <v>TRIAL - Maranta Dark Green - 12</v>
          </cell>
          <cell r="G2627">
            <v>12</v>
          </cell>
          <cell r="H2627" t="str">
            <v>12cm</v>
          </cell>
          <cell r="I2627" t="str">
            <v>PREMIUM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</row>
        <row r="2628">
          <cell r="A2628" t="str">
            <v>FP-1702</v>
          </cell>
          <cell r="B2628"/>
          <cell r="C2628"/>
          <cell r="D2628"/>
          <cell r="E2628"/>
          <cell r="F2628" t="str">
            <v>TRIAL - Maranta Dark Green - 12 - Balance</v>
          </cell>
          <cell r="G2628">
            <v>12</v>
          </cell>
          <cell r="H2628" t="str">
            <v>12cm</v>
          </cell>
          <cell r="I2628"/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</row>
        <row r="2629">
          <cell r="B2629"/>
          <cell r="C2629"/>
          <cell r="D2629"/>
          <cell r="E2629"/>
          <cell r="F2629"/>
          <cell r="G2629"/>
          <cell r="H2629"/>
          <cell r="I2629"/>
        </row>
        <row r="2630">
          <cell r="A2630" t="str">
            <v>FP-1002</v>
          </cell>
          <cell r="B2630" t="str">
            <v>PREMIUM</v>
          </cell>
          <cell r="C2630" t="str">
            <v>Maranta 12</v>
          </cell>
          <cell r="D2630" t="str">
            <v>Fantasy</v>
          </cell>
          <cell r="E2630" t="str">
            <v>Available</v>
          </cell>
          <cell r="F2630" t="str">
            <v>TRIAL - Maranta Fantasy  - 12</v>
          </cell>
          <cell r="G2630">
            <v>12</v>
          </cell>
          <cell r="H2630" t="str">
            <v>12cm</v>
          </cell>
          <cell r="I2630" t="str">
            <v>PREMIUM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</row>
        <row r="2631">
          <cell r="A2631" t="str">
            <v>FP-1002</v>
          </cell>
          <cell r="B2631" t="str">
            <v>PREMIUM</v>
          </cell>
          <cell r="C2631" t="str">
            <v>Maranta 12</v>
          </cell>
          <cell r="D2631" t="str">
            <v>Fantasy</v>
          </cell>
          <cell r="E2631" t="str">
            <v>Available</v>
          </cell>
          <cell r="F2631" t="str">
            <v>TRIAL - Maranta Fantasy  - 12</v>
          </cell>
          <cell r="G2631">
            <v>12</v>
          </cell>
          <cell r="H2631" t="str">
            <v>12cm</v>
          </cell>
          <cell r="I2631" t="str">
            <v>PREMIUM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</row>
        <row r="2632">
          <cell r="A2632" t="str">
            <v>FP-1002</v>
          </cell>
          <cell r="B2632"/>
          <cell r="C2632"/>
          <cell r="D2632"/>
          <cell r="E2632"/>
          <cell r="F2632" t="str">
            <v>TRIAL - Maranta Fantasy  - 12 - Balance</v>
          </cell>
          <cell r="G2632">
            <v>12</v>
          </cell>
          <cell r="H2632" t="str">
            <v>12cm</v>
          </cell>
          <cell r="I2632"/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</row>
        <row r="2633">
          <cell r="B2633"/>
          <cell r="C2633"/>
          <cell r="D2633"/>
          <cell r="E2633"/>
          <cell r="F2633"/>
          <cell r="G2633"/>
          <cell r="H2633"/>
          <cell r="I2633"/>
        </row>
        <row r="2634">
          <cell r="A2634" t="str">
            <v>FP-1402</v>
          </cell>
          <cell r="B2634" t="str">
            <v>PREMIUM</v>
          </cell>
          <cell r="C2634" t="str">
            <v>Maranta 12</v>
          </cell>
          <cell r="D2634" t="str">
            <v>Green</v>
          </cell>
          <cell r="E2634" t="str">
            <v>Available</v>
          </cell>
          <cell r="F2634" t="str">
            <v>TRIAL - Maranta Green - 12</v>
          </cell>
          <cell r="G2634">
            <v>12</v>
          </cell>
          <cell r="H2634" t="str">
            <v>12cm</v>
          </cell>
          <cell r="I2634" t="str">
            <v>PREMIUM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</row>
        <row r="2635">
          <cell r="A2635" t="str">
            <v>FP-1402</v>
          </cell>
          <cell r="B2635" t="str">
            <v>PREMIUM</v>
          </cell>
          <cell r="C2635" t="str">
            <v>Maranta 12</v>
          </cell>
          <cell r="D2635" t="str">
            <v>Green</v>
          </cell>
          <cell r="E2635" t="str">
            <v>Available</v>
          </cell>
          <cell r="F2635" t="str">
            <v>TRIAL - Maranta Green - 12</v>
          </cell>
          <cell r="G2635">
            <v>12</v>
          </cell>
          <cell r="H2635" t="str">
            <v>12cm</v>
          </cell>
          <cell r="I2635" t="str">
            <v>PREMIUM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</row>
        <row r="2636">
          <cell r="A2636" t="str">
            <v>FP-1402</v>
          </cell>
          <cell r="B2636"/>
          <cell r="C2636"/>
          <cell r="D2636"/>
          <cell r="E2636"/>
          <cell r="F2636" t="str">
            <v>TRIAL - Maranta Green - 12 - Balance</v>
          </cell>
          <cell r="G2636">
            <v>12</v>
          </cell>
          <cell r="H2636" t="str">
            <v>12cm</v>
          </cell>
          <cell r="I2636"/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</row>
        <row r="2637">
          <cell r="B2637"/>
          <cell r="C2637"/>
          <cell r="D2637"/>
          <cell r="E2637"/>
          <cell r="F2637"/>
          <cell r="G2637"/>
          <cell r="H2637"/>
          <cell r="I2637"/>
        </row>
        <row r="2638">
          <cell r="A2638" t="str">
            <v>FP-2817</v>
          </cell>
          <cell r="B2638" t="str">
            <v>PREMIUM</v>
          </cell>
          <cell r="C2638" t="str">
            <v>Maranta 12</v>
          </cell>
          <cell r="D2638" t="str">
            <v>Kiwi Splash™ (Leuconeura Erythrophylla)</v>
          </cell>
          <cell r="E2638" t="str">
            <v>Available</v>
          </cell>
          <cell r="F2638" t="str">
            <v>TRIAL - Maranta Kiwi Splash™ (Leuconeura Erythrophylla) - 12 (Canopy)</v>
          </cell>
          <cell r="G2638">
            <v>12</v>
          </cell>
          <cell r="H2638" t="str">
            <v>12cm Canopy</v>
          </cell>
          <cell r="I2638" t="str">
            <v>PREMIUM</v>
          </cell>
          <cell r="J2638">
            <v>26.8</v>
          </cell>
          <cell r="K2638">
            <v>26.8</v>
          </cell>
          <cell r="L2638">
            <v>1.2000000000000002</v>
          </cell>
          <cell r="M2638">
            <v>1.2000000000000002</v>
          </cell>
          <cell r="N2638">
            <v>1</v>
          </cell>
          <cell r="O2638">
            <v>-0.2</v>
          </cell>
        </row>
        <row r="2639">
          <cell r="A2639" t="str">
            <v>FP-2817</v>
          </cell>
          <cell r="B2639" t="str">
            <v>PREMIUM</v>
          </cell>
          <cell r="C2639" t="str">
            <v>Maranta 12</v>
          </cell>
          <cell r="D2639" t="str">
            <v>Kiwi Splash™ (Leuconeura Erythrophylla)</v>
          </cell>
          <cell r="E2639" t="str">
            <v>Available</v>
          </cell>
          <cell r="F2639" t="str">
            <v>TRIAL - Maranta Kiwi Splash™ (Leuconeura Erythrophylla) - 12 (Canopy)</v>
          </cell>
          <cell r="G2639">
            <v>12</v>
          </cell>
          <cell r="H2639" t="str">
            <v>12cm Canopy</v>
          </cell>
          <cell r="I2639" t="str">
            <v>PREMIUM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</row>
        <row r="2640">
          <cell r="A2640" t="str">
            <v>FP-2817</v>
          </cell>
          <cell r="C2640"/>
          <cell r="D2640"/>
          <cell r="E2640"/>
          <cell r="F2640" t="str">
            <v>TRIAL - Maranta Kiwi Splash™ (Leuconeura Erythrophylla) - 12 (Canopy) - Balance</v>
          </cell>
          <cell r="G2640">
            <v>12</v>
          </cell>
          <cell r="H2640" t="str">
            <v>12cm Canopy</v>
          </cell>
          <cell r="I2640"/>
          <cell r="J2640">
            <v>26.8</v>
          </cell>
          <cell r="K2640">
            <v>26.8</v>
          </cell>
          <cell r="L2640">
            <v>1.2000000000000002</v>
          </cell>
          <cell r="M2640">
            <v>1.2000000000000002</v>
          </cell>
          <cell r="N2640">
            <v>0</v>
          </cell>
          <cell r="O2640">
            <v>-0.2</v>
          </cell>
        </row>
        <row r="2641">
          <cell r="B2641"/>
          <cell r="C2641"/>
          <cell r="D2641"/>
          <cell r="E2641"/>
          <cell r="F2641"/>
          <cell r="G2641"/>
          <cell r="H2641"/>
          <cell r="I2641"/>
        </row>
        <row r="2642">
          <cell r="A2642" t="str">
            <v>FP-1001</v>
          </cell>
          <cell r="B2642" t="str">
            <v>PREMIUM</v>
          </cell>
          <cell r="C2642" t="str">
            <v>Maranta 12</v>
          </cell>
          <cell r="D2642" t="str">
            <v>Lemon</v>
          </cell>
          <cell r="E2642" t="str">
            <v>Available</v>
          </cell>
          <cell r="F2642" t="str">
            <v>TRIAL - Maranta Lemon - 12</v>
          </cell>
          <cell r="G2642">
            <v>12</v>
          </cell>
          <cell r="H2642" t="str">
            <v>12cm</v>
          </cell>
          <cell r="I2642" t="str">
            <v>PREMIUM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</row>
        <row r="2643">
          <cell r="A2643" t="str">
            <v>FP-1001</v>
          </cell>
          <cell r="B2643" t="str">
            <v>PREMIUM</v>
          </cell>
          <cell r="C2643" t="str">
            <v>Maranta 12</v>
          </cell>
          <cell r="D2643" t="str">
            <v>Lemon</v>
          </cell>
          <cell r="E2643" t="str">
            <v>Available</v>
          </cell>
          <cell r="F2643" t="str">
            <v>TRIAL - Maranta Lemon - 12</v>
          </cell>
          <cell r="G2643">
            <v>12</v>
          </cell>
          <cell r="H2643" t="str">
            <v>12cm</v>
          </cell>
          <cell r="I2643" t="str">
            <v>PREMIUM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</row>
        <row r="2644">
          <cell r="A2644" t="str">
            <v>FP-1001</v>
          </cell>
          <cell r="B2644"/>
          <cell r="C2644"/>
          <cell r="D2644"/>
          <cell r="E2644"/>
          <cell r="F2644" t="str">
            <v>TRIAL - Maranta Lemon - 12 - Balance</v>
          </cell>
          <cell r="G2644">
            <v>12</v>
          </cell>
          <cell r="H2644" t="str">
            <v>12cm</v>
          </cell>
          <cell r="I2644"/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</row>
        <row r="2645">
          <cell r="B2645"/>
          <cell r="C2645"/>
          <cell r="D2645"/>
          <cell r="E2645"/>
          <cell r="F2645"/>
          <cell r="G2645"/>
          <cell r="H2645"/>
          <cell r="I2645"/>
        </row>
        <row r="2646">
          <cell r="A2646" t="str">
            <v>FP-2818</v>
          </cell>
          <cell r="B2646" t="str">
            <v>PREMIUM</v>
          </cell>
          <cell r="C2646" t="str">
            <v>Maranta 12</v>
          </cell>
          <cell r="D2646" t="str">
            <v>Lemon Lime</v>
          </cell>
          <cell r="E2646" t="str">
            <v>Available</v>
          </cell>
          <cell r="F2646" t="str">
            <v>TRIAL - Maranta Lemon Lime - 12 (Canopy)</v>
          </cell>
          <cell r="G2646">
            <v>12</v>
          </cell>
          <cell r="H2646" t="str">
            <v>12cm Canopy</v>
          </cell>
          <cell r="I2646" t="str">
            <v>PREMIUM</v>
          </cell>
          <cell r="J2646">
            <v>29.5</v>
          </cell>
          <cell r="K2646">
            <v>29.5</v>
          </cell>
          <cell r="L2646">
            <v>1.2000000000000002</v>
          </cell>
          <cell r="M2646">
            <v>1.2000000000000002</v>
          </cell>
          <cell r="N2646">
            <v>30</v>
          </cell>
          <cell r="O2646">
            <v>1.2000000000000002</v>
          </cell>
        </row>
        <row r="2647">
          <cell r="A2647" t="str">
            <v>FP-2818</v>
          </cell>
          <cell r="B2647" t="str">
            <v>PREMIUM</v>
          </cell>
          <cell r="C2647" t="str">
            <v>Maranta 12</v>
          </cell>
          <cell r="D2647" t="str">
            <v>Lemon Lime</v>
          </cell>
          <cell r="E2647" t="str">
            <v>Available</v>
          </cell>
          <cell r="F2647" t="str">
            <v>TRIAL - Maranta Lemon Lime - 12 (Canopy)</v>
          </cell>
          <cell r="G2647">
            <v>12</v>
          </cell>
          <cell r="H2647" t="str">
            <v>12cm Canopy</v>
          </cell>
          <cell r="I2647" t="str">
            <v>PREMIUM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6</v>
          </cell>
          <cell r="O2647">
            <v>0</v>
          </cell>
        </row>
        <row r="2648">
          <cell r="A2648" t="str">
            <v>FP-2818</v>
          </cell>
          <cell r="B2648"/>
          <cell r="C2648"/>
          <cell r="D2648"/>
          <cell r="E2648"/>
          <cell r="F2648" t="str">
            <v>TRIAL - Maranta Lemon Lime - 12 (Canopy) - Balance</v>
          </cell>
          <cell r="G2648">
            <v>12</v>
          </cell>
          <cell r="H2648" t="str">
            <v>12cm Canopy</v>
          </cell>
          <cell r="I2648"/>
          <cell r="J2648">
            <v>29.5</v>
          </cell>
          <cell r="K2648">
            <v>29.5</v>
          </cell>
          <cell r="L2648">
            <v>1.2000000000000002</v>
          </cell>
          <cell r="M2648">
            <v>1.2000000000000002</v>
          </cell>
          <cell r="N2648">
            <v>24</v>
          </cell>
          <cell r="O2648">
            <v>1.2000000000000002</v>
          </cell>
        </row>
        <row r="2649">
          <cell r="B2649"/>
          <cell r="C2649"/>
          <cell r="D2649"/>
          <cell r="E2649"/>
          <cell r="F2649"/>
          <cell r="G2649"/>
          <cell r="H2649"/>
          <cell r="I2649"/>
        </row>
        <row r="2650">
          <cell r="A2650" t="str">
            <v>FP-2173</v>
          </cell>
          <cell r="B2650" t="str">
            <v>PREMIUM</v>
          </cell>
          <cell r="C2650" t="str">
            <v>Maranta 12</v>
          </cell>
          <cell r="D2650" t="str">
            <v>Leuconeura Kerchoveana</v>
          </cell>
          <cell r="E2650" t="str">
            <v>Available</v>
          </cell>
          <cell r="F2650" t="str">
            <v>TRIAL - Maranta Leuconeura Kerchoveana - 12</v>
          </cell>
          <cell r="G2650">
            <v>12</v>
          </cell>
          <cell r="H2650" t="str">
            <v>12cm</v>
          </cell>
          <cell r="I2650" t="str">
            <v>PREMIUM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</row>
        <row r="2651">
          <cell r="A2651" t="str">
            <v>FP-2173</v>
          </cell>
          <cell r="B2651" t="str">
            <v>PREMIUM</v>
          </cell>
          <cell r="C2651" t="str">
            <v>Maranta 12</v>
          </cell>
          <cell r="D2651" t="str">
            <v>Leuconeura Kerchoveana</v>
          </cell>
          <cell r="E2651" t="str">
            <v>Available</v>
          </cell>
          <cell r="F2651" t="str">
            <v>TRIAL - Maranta Leuconeura Kerchoveana - 12</v>
          </cell>
          <cell r="G2651">
            <v>12</v>
          </cell>
          <cell r="H2651" t="str">
            <v>12cm</v>
          </cell>
          <cell r="I2651" t="str">
            <v>PREMIUM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</row>
        <row r="2652">
          <cell r="A2652" t="str">
            <v>FP-2173</v>
          </cell>
          <cell r="C2652"/>
          <cell r="D2652"/>
          <cell r="E2652"/>
          <cell r="F2652" t="str">
            <v>TRIAL - Maranta Leuconeura Kerchoveana - 12 - Balance</v>
          </cell>
          <cell r="G2652">
            <v>12</v>
          </cell>
          <cell r="H2652" t="str">
            <v>12cm</v>
          </cell>
          <cell r="I2652"/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</row>
        <row r="2653">
          <cell r="C2653"/>
          <cell r="D2653"/>
          <cell r="E2653"/>
          <cell r="F2653"/>
          <cell r="G2653"/>
          <cell r="H2653"/>
          <cell r="I2653"/>
        </row>
        <row r="2654">
          <cell r="A2654" t="str">
            <v>FP-2662</v>
          </cell>
          <cell r="B2654" t="str">
            <v>PREMIUM</v>
          </cell>
          <cell r="C2654" t="str">
            <v>Maranta 12</v>
          </cell>
          <cell r="D2654" t="str">
            <v>Leuconeura Marsiele</v>
          </cell>
          <cell r="E2654" t="str">
            <v>Available</v>
          </cell>
          <cell r="F2654" t="str">
            <v>Trial- Maranta Leuconeura Marsiele- 12</v>
          </cell>
          <cell r="G2654">
            <v>12</v>
          </cell>
          <cell r="H2654" t="str">
            <v>12cm</v>
          </cell>
          <cell r="I2654" t="str">
            <v>PREMIUM</v>
          </cell>
          <cell r="J2654">
            <v>0</v>
          </cell>
          <cell r="K2654">
            <v>0</v>
          </cell>
          <cell r="L2654">
            <v>4.6000000000000005</v>
          </cell>
          <cell r="M2654">
            <v>4.6000000000000005</v>
          </cell>
          <cell r="N2654">
            <v>0</v>
          </cell>
          <cell r="O2654">
            <v>0</v>
          </cell>
        </row>
        <row r="2655">
          <cell r="A2655" t="str">
            <v>FP-2662</v>
          </cell>
          <cell r="B2655" t="str">
            <v>PREMIUM</v>
          </cell>
          <cell r="C2655" t="str">
            <v>Maranta 12</v>
          </cell>
          <cell r="D2655" t="str">
            <v>Leuconeura Marsiele</v>
          </cell>
          <cell r="E2655" t="str">
            <v>Available</v>
          </cell>
          <cell r="F2655" t="str">
            <v>Trial- Maranta Leuconeura Marsiele- 12</v>
          </cell>
          <cell r="G2655">
            <v>12</v>
          </cell>
          <cell r="H2655" t="str">
            <v>12cm</v>
          </cell>
          <cell r="I2655" t="str">
            <v>PREMIUM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</row>
        <row r="2656">
          <cell r="A2656" t="str">
            <v>FP-2662</v>
          </cell>
          <cell r="C2656"/>
          <cell r="D2656"/>
          <cell r="E2656"/>
          <cell r="F2656" t="str">
            <v>Trial- Maranta Leuconeura Marsiele- 12 - Balance</v>
          </cell>
          <cell r="G2656">
            <v>12</v>
          </cell>
          <cell r="H2656" t="str">
            <v>12cm</v>
          </cell>
          <cell r="I2656"/>
          <cell r="J2656">
            <v>0</v>
          </cell>
          <cell r="K2656">
            <v>0</v>
          </cell>
          <cell r="L2656">
            <v>4.6000000000000005</v>
          </cell>
          <cell r="M2656">
            <v>4.6000000000000005</v>
          </cell>
          <cell r="N2656">
            <v>0</v>
          </cell>
          <cell r="O2656">
            <v>0</v>
          </cell>
        </row>
        <row r="2657">
          <cell r="C2657"/>
          <cell r="D2657"/>
          <cell r="E2657"/>
          <cell r="F2657"/>
          <cell r="G2657"/>
          <cell r="H2657"/>
          <cell r="I2657"/>
        </row>
        <row r="2658">
          <cell r="A2658" t="str">
            <v>FP-2093</v>
          </cell>
          <cell r="B2658" t="str">
            <v>BOUTIQUE</v>
          </cell>
          <cell r="C2658" t="str">
            <v>Maranta 12</v>
          </cell>
          <cell r="D2658" t="str">
            <v>Leuconeura Massangeana</v>
          </cell>
          <cell r="E2658" t="str">
            <v>Available</v>
          </cell>
          <cell r="F2658" t="str">
            <v>TRIAL - Maranta Leuconeura Massangeana - 12</v>
          </cell>
          <cell r="G2658">
            <v>12</v>
          </cell>
          <cell r="H2658" t="str">
            <v>12cm</v>
          </cell>
          <cell r="I2658" t="str">
            <v>BOUTIQUE</v>
          </cell>
          <cell r="J2658">
            <v>46.2</v>
          </cell>
          <cell r="K2658">
            <v>40.200000000000003</v>
          </cell>
          <cell r="L2658">
            <v>4.1000000000000005</v>
          </cell>
          <cell r="M2658">
            <v>4.1000000000000005</v>
          </cell>
          <cell r="N2658">
            <v>16</v>
          </cell>
          <cell r="O2658">
            <v>1.6</v>
          </cell>
        </row>
        <row r="2659">
          <cell r="A2659" t="str">
            <v>FP-2093</v>
          </cell>
          <cell r="B2659" t="str">
            <v>BOUTIQUE</v>
          </cell>
          <cell r="C2659" t="str">
            <v>Maranta 12</v>
          </cell>
          <cell r="D2659" t="str">
            <v>Leuconeura Massangeana</v>
          </cell>
          <cell r="E2659" t="str">
            <v>Available</v>
          </cell>
          <cell r="F2659" t="str">
            <v>TRIAL - Maranta Leuconeura Massangeana - 12</v>
          </cell>
          <cell r="G2659">
            <v>12</v>
          </cell>
          <cell r="H2659" t="str">
            <v>12cm</v>
          </cell>
          <cell r="I2659" t="str">
            <v>BOUTIQUE</v>
          </cell>
          <cell r="J2659">
            <v>6</v>
          </cell>
          <cell r="K2659">
            <v>0</v>
          </cell>
          <cell r="L2659">
            <v>0</v>
          </cell>
          <cell r="M2659">
            <v>0</v>
          </cell>
          <cell r="N2659">
            <v>12</v>
          </cell>
          <cell r="O2659">
            <v>0</v>
          </cell>
        </row>
        <row r="2660">
          <cell r="A2660" t="str">
            <v>FP-2093</v>
          </cell>
          <cell r="C2660"/>
          <cell r="D2660"/>
          <cell r="E2660"/>
          <cell r="F2660" t="str">
            <v>TRIAL - Maranta Leuconeura Massangeana - 12 - Balance</v>
          </cell>
          <cell r="G2660">
            <v>12</v>
          </cell>
          <cell r="H2660" t="str">
            <v>12cm</v>
          </cell>
          <cell r="I2660"/>
          <cell r="J2660">
            <v>40.200000000000003</v>
          </cell>
          <cell r="K2660">
            <v>40.200000000000003</v>
          </cell>
          <cell r="L2660">
            <v>4.1000000000000005</v>
          </cell>
          <cell r="M2660">
            <v>4.1000000000000005</v>
          </cell>
          <cell r="N2660">
            <v>4</v>
          </cell>
          <cell r="O2660">
            <v>1.6</v>
          </cell>
        </row>
        <row r="2661">
          <cell r="C2661"/>
          <cell r="D2661"/>
          <cell r="E2661"/>
          <cell r="F2661"/>
          <cell r="G2661"/>
          <cell r="H2661"/>
          <cell r="I2661"/>
        </row>
        <row r="2662">
          <cell r="A2662" t="str">
            <v>FP-2819</v>
          </cell>
          <cell r="B2662" t="str">
            <v>PREMIUM</v>
          </cell>
          <cell r="C2662" t="str">
            <v>Maranta 12</v>
          </cell>
          <cell r="D2662" t="str">
            <v>Mint Chocolate™ (Cat Mustache, NOID)</v>
          </cell>
          <cell r="E2662" t="str">
            <v>Available</v>
          </cell>
          <cell r="F2662" t="str">
            <v>TRIAL - Maranta Mint Chocolate™ (Cat Mustache, NOID) - 12 (Canopy)</v>
          </cell>
          <cell r="G2662">
            <v>12</v>
          </cell>
          <cell r="H2662" t="str">
            <v>12cm Canopy</v>
          </cell>
          <cell r="I2662" t="str">
            <v>PREMIUM</v>
          </cell>
          <cell r="J2662">
            <v>17.5</v>
          </cell>
          <cell r="K2662">
            <v>17.5</v>
          </cell>
          <cell r="L2662">
            <v>1.8</v>
          </cell>
          <cell r="M2662">
            <v>1.8</v>
          </cell>
          <cell r="N2662">
            <v>26</v>
          </cell>
          <cell r="O2662">
            <v>-0.4</v>
          </cell>
        </row>
        <row r="2663">
          <cell r="A2663" t="str">
            <v>FP-2819</v>
          </cell>
          <cell r="B2663" t="str">
            <v>PREMIUM</v>
          </cell>
          <cell r="C2663" t="str">
            <v>Maranta 12</v>
          </cell>
          <cell r="D2663" t="str">
            <v>Mint Chocolate™ (Cat Mustache, NOID)</v>
          </cell>
          <cell r="E2663" t="str">
            <v>Available</v>
          </cell>
          <cell r="F2663" t="str">
            <v>TRIAL - Maranta Mint Chocolate™ (Cat Mustache, NOID) - 12 (Canopy)</v>
          </cell>
          <cell r="G2663">
            <v>12</v>
          </cell>
          <cell r="H2663" t="str">
            <v>12cm Canopy</v>
          </cell>
          <cell r="I2663" t="str">
            <v>PREMIUM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30</v>
          </cell>
          <cell r="O2663">
            <v>0</v>
          </cell>
        </row>
        <row r="2664">
          <cell r="A2664" t="str">
            <v>FP-2819</v>
          </cell>
          <cell r="C2664"/>
          <cell r="D2664"/>
          <cell r="E2664"/>
          <cell r="F2664" t="str">
            <v>TRIAL - Maranta Mint Chocolate™ (Cat Mustache, NOID) - 12 (Canopy) - Balance</v>
          </cell>
          <cell r="G2664">
            <v>12</v>
          </cell>
          <cell r="H2664" t="str">
            <v>12cm Canopy</v>
          </cell>
          <cell r="I2664"/>
          <cell r="J2664">
            <v>17.5</v>
          </cell>
          <cell r="K2664">
            <v>17.5</v>
          </cell>
          <cell r="L2664">
            <v>1.8</v>
          </cell>
          <cell r="M2664">
            <v>1.8</v>
          </cell>
          <cell r="N2664">
            <v>-4</v>
          </cell>
          <cell r="O2664">
            <v>-0.4</v>
          </cell>
        </row>
        <row r="2665">
          <cell r="B2665"/>
          <cell r="C2665"/>
          <cell r="D2665"/>
          <cell r="E2665"/>
          <cell r="F2665"/>
          <cell r="G2665"/>
          <cell r="H2665"/>
          <cell r="I2665"/>
        </row>
        <row r="2666">
          <cell r="A2666" t="str">
            <v>FP-1401</v>
          </cell>
          <cell r="B2666" t="str">
            <v>PREMIUM</v>
          </cell>
          <cell r="C2666" t="str">
            <v>Maranta 12</v>
          </cell>
          <cell r="D2666" t="str">
            <v>Red</v>
          </cell>
          <cell r="E2666" t="str">
            <v>Available</v>
          </cell>
          <cell r="F2666" t="str">
            <v>TRIAL - Maranta Red  - 12</v>
          </cell>
          <cell r="G2666">
            <v>12</v>
          </cell>
          <cell r="H2666" t="str">
            <v>12cm</v>
          </cell>
          <cell r="I2666" t="str">
            <v>PREMIUM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</row>
        <row r="2667">
          <cell r="A2667" t="str">
            <v>FP-1401</v>
          </cell>
          <cell r="B2667" t="str">
            <v>PREMIUM</v>
          </cell>
          <cell r="C2667" t="str">
            <v>Maranta 12</v>
          </cell>
          <cell r="D2667" t="str">
            <v>Red</v>
          </cell>
          <cell r="E2667" t="str">
            <v>Available</v>
          </cell>
          <cell r="F2667" t="str">
            <v>TRIAL - Maranta Red  - 12</v>
          </cell>
          <cell r="G2667">
            <v>12</v>
          </cell>
          <cell r="H2667" t="str">
            <v>12cm</v>
          </cell>
          <cell r="I2667" t="str">
            <v>PREMIUM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</row>
        <row r="2668">
          <cell r="A2668" t="str">
            <v>FP-1401</v>
          </cell>
          <cell r="C2668"/>
          <cell r="D2668"/>
          <cell r="E2668"/>
          <cell r="F2668" t="str">
            <v>TRIAL - Maranta Red  - 12 - Balance</v>
          </cell>
          <cell r="G2668">
            <v>12</v>
          </cell>
          <cell r="H2668" t="str">
            <v>12cm</v>
          </cell>
          <cell r="I2668"/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</row>
        <row r="2670">
          <cell r="A2670" t="str">
            <v>FP-1274</v>
          </cell>
          <cell r="B2670" t="str">
            <v>BOUTIQUE</v>
          </cell>
          <cell r="C2670" t="str">
            <v>Monstera 12</v>
          </cell>
          <cell r="D2670" t="str">
            <v>Esqueleto</v>
          </cell>
          <cell r="E2670" t="str">
            <v>Available</v>
          </cell>
          <cell r="F2670" t="str">
            <v>TRIAL - Monstera Esqueleto - 12</v>
          </cell>
          <cell r="G2670">
            <v>12</v>
          </cell>
          <cell r="H2670" t="str">
            <v>12cm</v>
          </cell>
          <cell r="I2670" t="str">
            <v>BOUTIQUE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</row>
        <row r="2671">
          <cell r="A2671" t="str">
            <v>FP-1274</v>
          </cell>
          <cell r="B2671" t="str">
            <v>BOUTIQUE</v>
          </cell>
          <cell r="C2671" t="str">
            <v>Monstera 12</v>
          </cell>
          <cell r="D2671" t="str">
            <v>Esqueleto</v>
          </cell>
          <cell r="E2671" t="str">
            <v>Available</v>
          </cell>
          <cell r="F2671" t="str">
            <v>TRIAL - Monstera Esqueleto - 12</v>
          </cell>
          <cell r="G2671">
            <v>12</v>
          </cell>
          <cell r="H2671" t="str">
            <v>12cm</v>
          </cell>
          <cell r="I2671" t="str">
            <v>BOUTIQUE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</row>
        <row r="2672">
          <cell r="A2672" t="str">
            <v>FP-1274</v>
          </cell>
          <cell r="B2672"/>
          <cell r="C2672"/>
          <cell r="D2672"/>
          <cell r="E2672"/>
          <cell r="F2672" t="str">
            <v>TRIAL - Monstera Esqueleto - 12 - Balance</v>
          </cell>
          <cell r="G2672">
            <v>12</v>
          </cell>
          <cell r="H2672" t="str">
            <v>12cm</v>
          </cell>
          <cell r="I2672"/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</row>
        <row r="2673">
          <cell r="B2673"/>
          <cell r="C2673"/>
          <cell r="D2673"/>
          <cell r="E2673"/>
          <cell r="F2673"/>
          <cell r="G2673"/>
          <cell r="H2673"/>
          <cell r="I2673"/>
        </row>
        <row r="2674">
          <cell r="A2674" t="str">
            <v>FP-2821</v>
          </cell>
          <cell r="B2674" t="str">
            <v>BOUTIQUE</v>
          </cell>
          <cell r="C2674" t="str">
            <v>Monstera 12</v>
          </cell>
          <cell r="D2674" t="str">
            <v>Gilded Glory™ (lechleriana Variegated)</v>
          </cell>
          <cell r="E2674" t="str">
            <v>Available</v>
          </cell>
          <cell r="F2674" t="str">
            <v>TRIAL - Monstera Gilded Glory™ (lechleriana Variegated)- 12 (Canopy)</v>
          </cell>
          <cell r="G2674">
            <v>12</v>
          </cell>
          <cell r="H2674" t="str">
            <v>12cm Canopy</v>
          </cell>
          <cell r="I2674" t="str">
            <v>BOUTIQUE</v>
          </cell>
          <cell r="J2674">
            <v>148.70000000000002</v>
          </cell>
          <cell r="K2674">
            <v>130.70000000000002</v>
          </cell>
          <cell r="L2674">
            <v>11</v>
          </cell>
          <cell r="M2674">
            <v>5</v>
          </cell>
          <cell r="N2674">
            <v>22</v>
          </cell>
          <cell r="O2674">
            <v>0.8</v>
          </cell>
        </row>
        <row r="2675">
          <cell r="A2675" t="str">
            <v>FP-2821</v>
          </cell>
          <cell r="B2675" t="str">
            <v>BOUTIQUE</v>
          </cell>
          <cell r="C2675" t="str">
            <v>Monstera 12</v>
          </cell>
          <cell r="D2675" t="str">
            <v>Gilded Glory™ (lechleriana Variegated)</v>
          </cell>
          <cell r="E2675" t="str">
            <v>Available</v>
          </cell>
          <cell r="F2675" t="str">
            <v>TRIAL - Monstera Gilded Glory™ (lechleriana Variegated)- 12 (Canopy)</v>
          </cell>
          <cell r="G2675">
            <v>12</v>
          </cell>
          <cell r="H2675" t="str">
            <v>12cm Canopy</v>
          </cell>
          <cell r="I2675" t="str">
            <v>BOUTIQUE</v>
          </cell>
          <cell r="J2675">
            <v>18</v>
          </cell>
          <cell r="K2675">
            <v>0</v>
          </cell>
          <cell r="L2675">
            <v>6</v>
          </cell>
          <cell r="M2675">
            <v>0</v>
          </cell>
          <cell r="N2675">
            <v>22</v>
          </cell>
          <cell r="O2675">
            <v>0</v>
          </cell>
        </row>
        <row r="2676">
          <cell r="A2676" t="str">
            <v>FP-2821</v>
          </cell>
          <cell r="B2676"/>
          <cell r="C2676"/>
          <cell r="D2676"/>
          <cell r="E2676"/>
          <cell r="F2676" t="str">
            <v>TRIAL - Monstera Gilded Glory™ (lechleriana Variegated)- 12 (Canopy) - Balance</v>
          </cell>
          <cell r="G2676">
            <v>12</v>
          </cell>
          <cell r="H2676" t="str">
            <v>12cm Canopy</v>
          </cell>
          <cell r="I2676"/>
          <cell r="J2676">
            <v>130.70000000000002</v>
          </cell>
          <cell r="K2676">
            <v>130.70000000000002</v>
          </cell>
          <cell r="L2676">
            <v>5</v>
          </cell>
          <cell r="M2676">
            <v>5</v>
          </cell>
          <cell r="N2676">
            <v>0</v>
          </cell>
          <cell r="O2676">
            <v>0.8</v>
          </cell>
        </row>
        <row r="2677">
          <cell r="B2677"/>
          <cell r="C2677"/>
          <cell r="D2677"/>
          <cell r="E2677"/>
          <cell r="F2677"/>
          <cell r="G2677"/>
          <cell r="H2677"/>
          <cell r="I2677"/>
        </row>
        <row r="2678">
          <cell r="A2678" t="str">
            <v>FP-2822</v>
          </cell>
          <cell r="B2678" t="str">
            <v>BOUTIQUE</v>
          </cell>
          <cell r="C2678" t="str">
            <v>Monstera 12</v>
          </cell>
          <cell r="D2678" t="str">
            <v>Glorious Gold™ (Standleyana Variegated)</v>
          </cell>
          <cell r="E2678" t="str">
            <v>Available</v>
          </cell>
          <cell r="F2678" t="str">
            <v xml:space="preserve">TRIAL - Monstera Glorious Gold™ (Standleyana Variegated) - 12 (Canopy) </v>
          </cell>
          <cell r="G2678">
            <v>12</v>
          </cell>
          <cell r="H2678" t="str">
            <v>12cm Canopy</v>
          </cell>
          <cell r="I2678" t="str">
            <v>BOUTIQUE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</row>
        <row r="2679">
          <cell r="A2679" t="str">
            <v>FP-2822</v>
          </cell>
          <cell r="B2679" t="str">
            <v>BOUTIQUE</v>
          </cell>
          <cell r="C2679" t="str">
            <v>Monstera 12</v>
          </cell>
          <cell r="D2679" t="str">
            <v>Glorious Gold™ (Standleyana Variegated)</v>
          </cell>
          <cell r="E2679" t="str">
            <v>Available</v>
          </cell>
          <cell r="F2679" t="str">
            <v xml:space="preserve">TRIAL - Monstera Glorious Gold™ (Standleyana Variegated) - 12 (Canopy) </v>
          </cell>
          <cell r="G2679">
            <v>12</v>
          </cell>
          <cell r="H2679" t="str">
            <v>12cm Canopy</v>
          </cell>
          <cell r="I2679" t="str">
            <v>BOUTIQUE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</row>
        <row r="2680">
          <cell r="A2680" t="str">
            <v>FP-2822</v>
          </cell>
          <cell r="B2680"/>
          <cell r="C2680"/>
          <cell r="D2680"/>
          <cell r="E2680"/>
          <cell r="F2680" t="str">
            <v>TRIAL - Monstera Glorious Gold™ (Standleyana Variegated) - 12 (Canopy)  - Balance</v>
          </cell>
          <cell r="G2680">
            <v>12</v>
          </cell>
          <cell r="H2680" t="str">
            <v>12cm Canopy</v>
          </cell>
          <cell r="I2680"/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</row>
        <row r="2681">
          <cell r="B2681"/>
          <cell r="C2681"/>
          <cell r="D2681"/>
          <cell r="E2681"/>
          <cell r="F2681"/>
          <cell r="G2681"/>
          <cell r="H2681"/>
          <cell r="I2681"/>
        </row>
        <row r="2682">
          <cell r="A2682" t="str">
            <v>FP-2743</v>
          </cell>
          <cell r="B2682" t="str">
            <v>CLIMB-ITT™ PREMIUM</v>
          </cell>
          <cell r="C2682" t="str">
            <v>Monstera 12</v>
          </cell>
          <cell r="D2682" t="str">
            <v xml:space="preserve">Siltepecana on Climb-itt™ Pole </v>
          </cell>
          <cell r="E2682" t="str">
            <v>Available</v>
          </cell>
          <cell r="F2682" t="str">
            <v>TRIAL - Monstera Siltepecana on Climb-itt™ Pole - 12</v>
          </cell>
          <cell r="G2682">
            <v>12</v>
          </cell>
          <cell r="H2682" t="str">
            <v>12cm Climb-itt™</v>
          </cell>
          <cell r="I2682" t="str">
            <v>CLIMB-ITT™ PREMIUM</v>
          </cell>
          <cell r="J2682">
            <v>-0.8</v>
          </cell>
          <cell r="K2682">
            <v>-0.8</v>
          </cell>
          <cell r="L2682">
            <v>1</v>
          </cell>
          <cell r="M2682">
            <v>1</v>
          </cell>
          <cell r="N2682">
            <v>0.8</v>
          </cell>
          <cell r="O2682">
            <v>0.8</v>
          </cell>
        </row>
        <row r="2683">
          <cell r="A2683" t="str">
            <v>FP-2743</v>
          </cell>
          <cell r="B2683" t="str">
            <v>CLIMB-ITT™ PREMIUM</v>
          </cell>
          <cell r="C2683" t="str">
            <v>Monstera 12</v>
          </cell>
          <cell r="D2683" t="str">
            <v xml:space="preserve">Siltepecana on Climb-itt™ Pole </v>
          </cell>
          <cell r="E2683" t="str">
            <v>Available</v>
          </cell>
          <cell r="F2683" t="str">
            <v>TRIAL - Monstera Siltepecana on Climb-itt™ Pole - 12</v>
          </cell>
          <cell r="G2683">
            <v>12</v>
          </cell>
          <cell r="H2683" t="str">
            <v>12cm Climb-itt™</v>
          </cell>
          <cell r="I2683" t="str">
            <v>CLIMB-ITT™ PREMIUM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</row>
        <row r="2684">
          <cell r="A2684" t="str">
            <v>FP-2743</v>
          </cell>
          <cell r="B2684"/>
          <cell r="C2684"/>
          <cell r="D2684"/>
          <cell r="E2684"/>
          <cell r="F2684" t="str">
            <v>TRIAL - Monstera Siltepecana on Climb-itt™ Pole - 12 - Balance</v>
          </cell>
          <cell r="G2684">
            <v>12</v>
          </cell>
          <cell r="H2684" t="str">
            <v>12cm Climb-itt™</v>
          </cell>
          <cell r="I2684"/>
          <cell r="J2684">
            <v>-0.8</v>
          </cell>
          <cell r="K2684">
            <v>-0.8</v>
          </cell>
          <cell r="L2684">
            <v>1</v>
          </cell>
          <cell r="M2684">
            <v>1</v>
          </cell>
          <cell r="N2684">
            <v>0.8</v>
          </cell>
          <cell r="O2684">
            <v>0.8</v>
          </cell>
        </row>
        <row r="2685">
          <cell r="B2685"/>
          <cell r="C2685"/>
          <cell r="D2685"/>
          <cell r="E2685"/>
          <cell r="F2685"/>
          <cell r="G2685"/>
          <cell r="H2685"/>
          <cell r="I2685"/>
        </row>
        <row r="2686">
          <cell r="A2686" t="str">
            <v>FP-1722</v>
          </cell>
          <cell r="B2686" t="str">
            <v>PREMIUM</v>
          </cell>
          <cell r="C2686" t="str">
            <v>Murdannia 12</v>
          </cell>
          <cell r="D2686" t="str">
            <v>Loriformis</v>
          </cell>
          <cell r="E2686" t="str">
            <v>Available</v>
          </cell>
          <cell r="F2686" t="str">
            <v>TRIAL - Murdannia loriformis - 12</v>
          </cell>
          <cell r="G2686">
            <v>12</v>
          </cell>
          <cell r="H2686" t="str">
            <v>12cm</v>
          </cell>
          <cell r="I2686" t="str">
            <v>PREMIUM</v>
          </cell>
          <cell r="J2686">
            <v>19.900000000000002</v>
          </cell>
          <cell r="K2686">
            <v>13.900000000000002</v>
          </cell>
          <cell r="L2686">
            <v>29</v>
          </cell>
          <cell r="M2686">
            <v>17</v>
          </cell>
          <cell r="N2686">
            <v>5</v>
          </cell>
          <cell r="O2686">
            <v>0.5</v>
          </cell>
        </row>
        <row r="2687">
          <cell r="A2687" t="str">
            <v>FP-1722</v>
          </cell>
          <cell r="B2687" t="str">
            <v>PREMIUM</v>
          </cell>
          <cell r="C2687" t="str">
            <v>Murdannia 12</v>
          </cell>
          <cell r="D2687" t="str">
            <v>Loriformis</v>
          </cell>
          <cell r="E2687" t="str">
            <v>Available</v>
          </cell>
          <cell r="F2687" t="str">
            <v>TRIAL - Murdannia loriformis - 12</v>
          </cell>
          <cell r="G2687">
            <v>12</v>
          </cell>
          <cell r="H2687" t="str">
            <v>12cm</v>
          </cell>
          <cell r="I2687" t="str">
            <v>PREMIUM</v>
          </cell>
          <cell r="J2687">
            <v>6</v>
          </cell>
          <cell r="K2687">
            <v>6</v>
          </cell>
          <cell r="L2687">
            <v>12</v>
          </cell>
          <cell r="M2687">
            <v>0</v>
          </cell>
          <cell r="N2687">
            <v>0</v>
          </cell>
          <cell r="O2687">
            <v>0</v>
          </cell>
        </row>
        <row r="2688">
          <cell r="A2688" t="str">
            <v>FP-1722</v>
          </cell>
          <cell r="C2688"/>
          <cell r="D2688"/>
          <cell r="E2688"/>
          <cell r="F2688" t="str">
            <v>TRIAL - Murdannia loriformis - 12 - Balance</v>
          </cell>
          <cell r="G2688">
            <v>12</v>
          </cell>
          <cell r="H2688" t="str">
            <v>12cm</v>
          </cell>
          <cell r="I2688"/>
          <cell r="J2688">
            <v>13.900000000000002</v>
          </cell>
          <cell r="K2688">
            <v>7.9000000000000021</v>
          </cell>
          <cell r="L2688">
            <v>17</v>
          </cell>
          <cell r="M2688">
            <v>17</v>
          </cell>
          <cell r="N2688">
            <v>5</v>
          </cell>
          <cell r="O2688">
            <v>0.5</v>
          </cell>
        </row>
        <row r="2689">
          <cell r="B2689"/>
          <cell r="C2689"/>
          <cell r="D2689"/>
          <cell r="E2689"/>
          <cell r="F2689"/>
          <cell r="G2689"/>
          <cell r="H2689"/>
          <cell r="I2689"/>
        </row>
        <row r="2690">
          <cell r="A2690" t="str">
            <v>FP-1704</v>
          </cell>
          <cell r="B2690" t="str">
            <v>PREMIUM</v>
          </cell>
          <cell r="C2690" t="str">
            <v>Musa 12</v>
          </cell>
          <cell r="D2690" t="str">
            <v>Acuminata Red Ruby</v>
          </cell>
          <cell r="E2690" t="str">
            <v>Available</v>
          </cell>
          <cell r="F2690" t="str">
            <v>TRIAL - Musa Acuminata Red Ruby - 12</v>
          </cell>
          <cell r="G2690">
            <v>12</v>
          </cell>
          <cell r="H2690" t="str">
            <v>12cm</v>
          </cell>
          <cell r="I2690" t="str">
            <v>PREMIUM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</row>
        <row r="2691">
          <cell r="A2691" t="str">
            <v>FP-1704</v>
          </cell>
          <cell r="B2691" t="str">
            <v>PREMIUM</v>
          </cell>
          <cell r="C2691" t="str">
            <v>Musa 12</v>
          </cell>
          <cell r="D2691" t="str">
            <v>Acuminata Red Ruby</v>
          </cell>
          <cell r="E2691" t="str">
            <v>Available</v>
          </cell>
          <cell r="F2691" t="str">
            <v>TRIAL - Musa Acuminata Red Ruby - 12</v>
          </cell>
          <cell r="G2691">
            <v>12</v>
          </cell>
          <cell r="H2691" t="str">
            <v>12cm</v>
          </cell>
          <cell r="I2691" t="str">
            <v>PREMIUM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</row>
        <row r="2692">
          <cell r="A2692" t="str">
            <v>FP-1704</v>
          </cell>
          <cell r="B2692"/>
          <cell r="C2692"/>
          <cell r="D2692"/>
          <cell r="E2692"/>
          <cell r="F2692" t="str">
            <v>TRIAL - Musa Acuminata Red Ruby - 12 - Balance</v>
          </cell>
          <cell r="G2692">
            <v>12</v>
          </cell>
          <cell r="H2692" t="str">
            <v>12cm</v>
          </cell>
          <cell r="I2692"/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</row>
        <row r="2693">
          <cell r="B2693"/>
          <cell r="C2693"/>
          <cell r="D2693"/>
          <cell r="E2693"/>
          <cell r="F2693"/>
          <cell r="G2693"/>
          <cell r="H2693"/>
          <cell r="I2693"/>
        </row>
        <row r="2694">
          <cell r="A2694" t="str">
            <v>FP-1097</v>
          </cell>
          <cell r="B2694" t="str">
            <v>PREMIUM</v>
          </cell>
          <cell r="C2694" t="str">
            <v>Peperomia 12</v>
          </cell>
          <cell r="D2694" t="str">
            <v>Clusifolia</v>
          </cell>
          <cell r="E2694" t="str">
            <v>Available</v>
          </cell>
          <cell r="F2694" t="str">
            <v>TRIAL - Peperomia Clusifolia - 12</v>
          </cell>
          <cell r="G2694">
            <v>12</v>
          </cell>
          <cell r="H2694" t="str">
            <v>12cm</v>
          </cell>
          <cell r="I2694" t="str">
            <v>PREMIUM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</row>
        <row r="2695">
          <cell r="A2695" t="str">
            <v>FP-1097</v>
          </cell>
          <cell r="B2695" t="str">
            <v>PREMIUM</v>
          </cell>
          <cell r="C2695" t="str">
            <v>Peperomia 12</v>
          </cell>
          <cell r="D2695" t="str">
            <v>Clusifolia</v>
          </cell>
          <cell r="E2695" t="str">
            <v>Available</v>
          </cell>
          <cell r="F2695" t="str">
            <v>TRIAL - Peperomia Clusifolia - 12</v>
          </cell>
          <cell r="G2695">
            <v>12</v>
          </cell>
          <cell r="H2695" t="str">
            <v>12cm</v>
          </cell>
          <cell r="I2695" t="str">
            <v>PREMIUM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</row>
        <row r="2696">
          <cell r="A2696" t="str">
            <v>FP-1097</v>
          </cell>
          <cell r="B2696"/>
          <cell r="C2696"/>
          <cell r="D2696"/>
          <cell r="E2696"/>
          <cell r="F2696" t="str">
            <v>TRIAL - Peperomia Clusifolia - 12 - Balance</v>
          </cell>
          <cell r="G2696">
            <v>12</v>
          </cell>
          <cell r="H2696" t="str">
            <v>12cm</v>
          </cell>
          <cell r="I2696"/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</row>
        <row r="2697">
          <cell r="B2697"/>
          <cell r="C2697"/>
          <cell r="D2697"/>
          <cell r="E2697"/>
          <cell r="F2697"/>
          <cell r="G2697"/>
          <cell r="H2697"/>
          <cell r="I2697"/>
        </row>
        <row r="2698">
          <cell r="A2698" t="str">
            <v>FP-1095</v>
          </cell>
          <cell r="B2698" t="str">
            <v>PREMIUM</v>
          </cell>
          <cell r="C2698" t="str">
            <v>Peperomia 12</v>
          </cell>
          <cell r="D2698" t="str">
            <v>Clusifolia Variegated</v>
          </cell>
          <cell r="E2698" t="str">
            <v>Available</v>
          </cell>
          <cell r="F2698" t="str">
            <v>TRIAL - Peperomia Clusifolia Variegated - 12</v>
          </cell>
          <cell r="G2698">
            <v>12</v>
          </cell>
          <cell r="H2698" t="str">
            <v>12cm</v>
          </cell>
          <cell r="I2698" t="str">
            <v>PREMIUM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</row>
        <row r="2699">
          <cell r="A2699" t="str">
            <v>FP-1095</v>
          </cell>
          <cell r="B2699" t="str">
            <v>PREMIUM</v>
          </cell>
          <cell r="C2699" t="str">
            <v>Peperomia 12</v>
          </cell>
          <cell r="D2699" t="str">
            <v>Clusifolia Variegated</v>
          </cell>
          <cell r="E2699" t="str">
            <v>Available</v>
          </cell>
          <cell r="F2699" t="str">
            <v>TRIAL - Peperomia Clusifolia Variegated - 12</v>
          </cell>
          <cell r="G2699">
            <v>12</v>
          </cell>
          <cell r="H2699" t="str">
            <v>12cm</v>
          </cell>
          <cell r="I2699" t="str">
            <v>PREMIUM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</row>
        <row r="2700">
          <cell r="A2700" t="str">
            <v>FP-1095</v>
          </cell>
          <cell r="B2700"/>
          <cell r="C2700"/>
          <cell r="D2700"/>
          <cell r="E2700"/>
          <cell r="F2700" t="str">
            <v>TRIAL - Peperomia Clusifolia Variegated - 12 - Balance</v>
          </cell>
          <cell r="G2700">
            <v>12</v>
          </cell>
          <cell r="H2700" t="str">
            <v>12cm</v>
          </cell>
          <cell r="I2700"/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</row>
        <row r="2701">
          <cell r="B2701"/>
          <cell r="C2701"/>
          <cell r="D2701"/>
          <cell r="E2701"/>
          <cell r="F2701"/>
          <cell r="G2701"/>
          <cell r="H2701"/>
          <cell r="I2701"/>
        </row>
        <row r="2702">
          <cell r="A2702" t="str">
            <v>FP-1917</v>
          </cell>
          <cell r="B2702" t="str">
            <v>BOUTIQUE</v>
          </cell>
          <cell r="C2702" t="str">
            <v>Peperomia 12</v>
          </cell>
          <cell r="D2702" t="str">
            <v>Orange Macaron™ (Crème Brulee)</v>
          </cell>
          <cell r="E2702" t="str">
            <v>Available</v>
          </cell>
          <cell r="F2702" t="str">
            <v>TRIAL - Peperomia Orange Macaron™ (Crème Brulee) - 12</v>
          </cell>
          <cell r="G2702">
            <v>12</v>
          </cell>
          <cell r="H2702" t="str">
            <v>12cm</v>
          </cell>
          <cell r="I2702" t="str">
            <v>BOUTIQUE</v>
          </cell>
          <cell r="J2702">
            <v>63.800000000000004</v>
          </cell>
          <cell r="K2702">
            <v>51.800000000000004</v>
          </cell>
          <cell r="L2702">
            <v>7.1000000000000005</v>
          </cell>
          <cell r="M2702">
            <v>-62.9</v>
          </cell>
          <cell r="N2702">
            <v>82.5</v>
          </cell>
          <cell r="O2702">
            <v>6.5</v>
          </cell>
        </row>
        <row r="2703">
          <cell r="A2703" t="str">
            <v>FP-1917</v>
          </cell>
          <cell r="B2703" t="str">
            <v>BOUTIQUE</v>
          </cell>
          <cell r="C2703" t="str">
            <v>Peperomia 12</v>
          </cell>
          <cell r="D2703" t="str">
            <v>Orange Macaron™ (Crème Brulee)</v>
          </cell>
          <cell r="E2703" t="str">
            <v>Available</v>
          </cell>
          <cell r="F2703" t="str">
            <v>TRIAL - Peperomia Orange Macaron™ (Crème Brulee) - 12</v>
          </cell>
          <cell r="G2703">
            <v>12</v>
          </cell>
          <cell r="H2703" t="str">
            <v>12cm</v>
          </cell>
          <cell r="I2703" t="str">
            <v>BOUTIQUE</v>
          </cell>
          <cell r="J2703">
            <v>12</v>
          </cell>
          <cell r="K2703">
            <v>0</v>
          </cell>
          <cell r="L2703">
            <v>70</v>
          </cell>
          <cell r="M2703">
            <v>0</v>
          </cell>
          <cell r="N2703">
            <v>18</v>
          </cell>
          <cell r="O2703">
            <v>0</v>
          </cell>
        </row>
        <row r="2704">
          <cell r="A2704" t="str">
            <v>FP-1917</v>
          </cell>
          <cell r="B2704"/>
          <cell r="C2704"/>
          <cell r="D2704"/>
          <cell r="E2704"/>
          <cell r="F2704" t="str">
            <v>TRIAL - Peperomia Orange Macaron™ (Crème Brulee) - 12 - Balance</v>
          </cell>
          <cell r="G2704">
            <v>12</v>
          </cell>
          <cell r="H2704" t="str">
            <v>12cm</v>
          </cell>
          <cell r="I2704"/>
          <cell r="J2704">
            <v>51.800000000000004</v>
          </cell>
          <cell r="K2704">
            <v>51.800000000000004</v>
          </cell>
          <cell r="L2704">
            <v>-62.9</v>
          </cell>
          <cell r="M2704">
            <v>-62.9</v>
          </cell>
          <cell r="N2704">
            <v>64.5</v>
          </cell>
          <cell r="O2704">
            <v>6.5</v>
          </cell>
        </row>
        <row r="2705">
          <cell r="B2705"/>
          <cell r="C2705"/>
          <cell r="D2705"/>
          <cell r="E2705"/>
          <cell r="F2705"/>
          <cell r="G2705"/>
          <cell r="H2705"/>
          <cell r="I2705"/>
        </row>
        <row r="2706">
          <cell r="A2706" t="str">
            <v>FP-648</v>
          </cell>
          <cell r="B2706" t="str">
            <v>PREMIUM</v>
          </cell>
          <cell r="C2706" t="str">
            <v>Peperomia 12</v>
          </cell>
          <cell r="D2706" t="str">
            <v>Raindrop</v>
          </cell>
          <cell r="E2706" t="str">
            <v>Available</v>
          </cell>
          <cell r="F2706" t="str">
            <v>TRIAL - Peperomia Raindrop - 12</v>
          </cell>
          <cell r="G2706">
            <v>12</v>
          </cell>
          <cell r="H2706" t="str">
            <v>12cm</v>
          </cell>
          <cell r="I2706" t="str">
            <v>PREMIUM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</row>
        <row r="2707">
          <cell r="A2707" t="str">
            <v>FP-648</v>
          </cell>
          <cell r="B2707" t="str">
            <v>PREMIUM</v>
          </cell>
          <cell r="C2707" t="str">
            <v>Peperomia 12</v>
          </cell>
          <cell r="D2707" t="str">
            <v>Raindrop</v>
          </cell>
          <cell r="E2707" t="str">
            <v>Available</v>
          </cell>
          <cell r="F2707" t="str">
            <v>TRIAL - Peperomia Raindrop - 12</v>
          </cell>
          <cell r="G2707">
            <v>12</v>
          </cell>
          <cell r="H2707" t="str">
            <v>12cm</v>
          </cell>
          <cell r="I2707" t="str">
            <v>PREMIUM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</row>
        <row r="2708">
          <cell r="A2708" t="str">
            <v>FP-648</v>
          </cell>
          <cell r="C2708"/>
          <cell r="D2708"/>
          <cell r="E2708"/>
          <cell r="F2708" t="str">
            <v>TRIAL - Peperomia Raindrop - 12 - Balance</v>
          </cell>
          <cell r="G2708">
            <v>12</v>
          </cell>
          <cell r="H2708" t="str">
            <v>12cm</v>
          </cell>
          <cell r="I2708"/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</row>
        <row r="2709">
          <cell r="A2709"/>
          <cell r="B2709"/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</row>
        <row r="2710">
          <cell r="A2710" t="str">
            <v>FP-1486</v>
          </cell>
          <cell r="B2710" t="str">
            <v>PREMIUM</v>
          </cell>
          <cell r="C2710" t="str">
            <v>Peperomia 12</v>
          </cell>
          <cell r="D2710" t="str">
            <v>Sarcophylla</v>
          </cell>
          <cell r="E2710" t="str">
            <v>Available</v>
          </cell>
          <cell r="F2710" t="str">
            <v>TRIAL - Peperomia Sarcophylla - 12</v>
          </cell>
          <cell r="G2710">
            <v>12</v>
          </cell>
          <cell r="H2710" t="str">
            <v>12cm</v>
          </cell>
          <cell r="I2710" t="str">
            <v>PREMIUM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</row>
        <row r="2711">
          <cell r="A2711" t="str">
            <v>FP-1486</v>
          </cell>
          <cell r="B2711" t="str">
            <v>PREMIUM</v>
          </cell>
          <cell r="C2711" t="str">
            <v>Peperomia 12</v>
          </cell>
          <cell r="D2711" t="str">
            <v>Sarcophylla</v>
          </cell>
          <cell r="E2711" t="str">
            <v>Available</v>
          </cell>
          <cell r="F2711" t="str">
            <v>TRIAL - Peperomia Sarcophylla - 12</v>
          </cell>
          <cell r="G2711">
            <v>12</v>
          </cell>
          <cell r="H2711" t="str">
            <v>12cm</v>
          </cell>
          <cell r="I2711" t="str">
            <v>PREMIUM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</row>
        <row r="2712">
          <cell r="A2712" t="str">
            <v>FP-1486</v>
          </cell>
          <cell r="C2712"/>
          <cell r="D2712"/>
          <cell r="E2712"/>
          <cell r="F2712" t="str">
            <v>TRIAL - Peperomia Sarcophylla - 12 - Balance</v>
          </cell>
          <cell r="G2712">
            <v>12</v>
          </cell>
          <cell r="H2712" t="str">
            <v>12cm</v>
          </cell>
          <cell r="I2712"/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</row>
        <row r="2713">
          <cell r="A2713"/>
          <cell r="B2713"/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</row>
        <row r="2714">
          <cell r="A2714" t="str">
            <v>FP-1719</v>
          </cell>
          <cell r="B2714" t="str">
            <v>BOUTIQUE</v>
          </cell>
          <cell r="C2714" t="str">
            <v>Philodendron 12</v>
          </cell>
          <cell r="D2714" t="str">
            <v>Birkin High Variegation</v>
          </cell>
          <cell r="E2714" t="str">
            <v>Available</v>
          </cell>
          <cell r="F2714" t="str">
            <v>TRIAL - Philodendron Birkin High Variegation - 12</v>
          </cell>
          <cell r="G2714">
            <v>12</v>
          </cell>
          <cell r="H2714" t="str">
            <v>12cm</v>
          </cell>
          <cell r="I2714" t="str">
            <v>BOUTIQUE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</row>
        <row r="2715">
          <cell r="A2715" t="str">
            <v>FP-1719</v>
          </cell>
          <cell r="B2715" t="str">
            <v>BOUTIQUE</v>
          </cell>
          <cell r="C2715" t="str">
            <v>Philodendron 12</v>
          </cell>
          <cell r="D2715" t="str">
            <v>Birkin High Variegation</v>
          </cell>
          <cell r="E2715" t="str">
            <v>Available</v>
          </cell>
          <cell r="F2715" t="str">
            <v>TRIAL - Philodendron Birkin High Variegation - 12</v>
          </cell>
          <cell r="G2715">
            <v>12</v>
          </cell>
          <cell r="H2715" t="str">
            <v>12cm</v>
          </cell>
          <cell r="I2715" t="str">
            <v>BOUTIQUE</v>
          </cell>
          <cell r="J2715">
            <v>0</v>
          </cell>
          <cell r="K2715">
            <v>54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</row>
        <row r="2716">
          <cell r="A2716" t="str">
            <v>FP-1719</v>
          </cell>
          <cell r="B2716"/>
          <cell r="C2716"/>
          <cell r="D2716"/>
          <cell r="E2716"/>
          <cell r="F2716" t="str">
            <v>TRIAL - Philodendron Birkin High Variegation - 12 - Balance</v>
          </cell>
          <cell r="G2716">
            <v>12</v>
          </cell>
          <cell r="H2716" t="str">
            <v>12cm</v>
          </cell>
          <cell r="I2716"/>
          <cell r="J2716">
            <v>0</v>
          </cell>
          <cell r="K2716">
            <v>-54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</row>
        <row r="2717">
          <cell r="B2717"/>
          <cell r="C2717"/>
          <cell r="D2717"/>
          <cell r="E2717"/>
          <cell r="F2717"/>
          <cell r="G2717"/>
          <cell r="H2717"/>
          <cell r="I2717"/>
        </row>
        <row r="2718">
          <cell r="A2718" t="str">
            <v>FP-2597</v>
          </cell>
          <cell r="B2718" t="str">
            <v>CLIMB-ITT™ PREMIUM</v>
          </cell>
          <cell r="C2718" t="str">
            <v>Philodendron 12</v>
          </cell>
          <cell r="D2718" t="str">
            <v xml:space="preserve">Brazil on Climb-itt™ pole </v>
          </cell>
          <cell r="E2718" t="str">
            <v>Available</v>
          </cell>
          <cell r="F2718" t="str">
            <v>Trial- Philodendron Brazil on Climb-itt™ pole-12</v>
          </cell>
          <cell r="G2718">
            <v>12</v>
          </cell>
          <cell r="H2718" t="str">
            <v>12cm Climb-itt™</v>
          </cell>
          <cell r="I2718" t="str">
            <v>CLIMB-ITT™ PREMIUM</v>
          </cell>
          <cell r="J2718">
            <v>1.6</v>
          </cell>
          <cell r="K2718">
            <v>1.6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</row>
        <row r="2719">
          <cell r="A2719" t="str">
            <v>FP-2597</v>
          </cell>
          <cell r="B2719" t="str">
            <v>CLIMB-ITT™ PREMIUM</v>
          </cell>
          <cell r="C2719" t="str">
            <v>Philodendron 12</v>
          </cell>
          <cell r="D2719" t="str">
            <v xml:space="preserve">Brazil on Climb-itt™ pole </v>
          </cell>
          <cell r="E2719" t="str">
            <v>Available</v>
          </cell>
          <cell r="F2719" t="str">
            <v>Trial- Philodendron Brazil on Climb-itt™ pole-12</v>
          </cell>
          <cell r="G2719">
            <v>12</v>
          </cell>
          <cell r="H2719" t="str">
            <v>12cm Climb-itt™</v>
          </cell>
          <cell r="I2719" t="str">
            <v>CLIMB-ITT™ PREMIUM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</row>
        <row r="2720">
          <cell r="A2720" t="str">
            <v>FP-2597</v>
          </cell>
          <cell r="B2720"/>
          <cell r="C2720"/>
          <cell r="D2720"/>
          <cell r="E2720"/>
          <cell r="F2720" t="str">
            <v>Trial- Philodendron Brazil on Climb-itt™ pole-12 - Balance</v>
          </cell>
          <cell r="G2720">
            <v>12</v>
          </cell>
          <cell r="H2720" t="str">
            <v>12cm Climb-itt™</v>
          </cell>
          <cell r="I2720"/>
          <cell r="J2720">
            <v>1.6</v>
          </cell>
          <cell r="K2720">
            <v>1.6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</row>
        <row r="2721">
          <cell r="B2721"/>
          <cell r="C2721"/>
          <cell r="D2721"/>
          <cell r="E2721"/>
          <cell r="F2721"/>
          <cell r="G2721"/>
          <cell r="H2721"/>
          <cell r="I2721"/>
        </row>
        <row r="2722">
          <cell r="A2722" t="str">
            <v>FP-2663</v>
          </cell>
          <cell r="B2722" t="str">
            <v>CLIMB-ITT™ BOUTIQUE</v>
          </cell>
          <cell r="C2722" t="str">
            <v>Philodendron 12</v>
          </cell>
          <cell r="D2722" t="str">
            <v>Burle Marx Fantasy on Climb-itt™ Pole</v>
          </cell>
          <cell r="E2722" t="str">
            <v>Available</v>
          </cell>
          <cell r="F2722" t="str">
            <v>Trial- Philodendron Burle Marx Fantasy on Climb-itt™ Pole-12</v>
          </cell>
          <cell r="G2722">
            <v>12</v>
          </cell>
          <cell r="H2722" t="str">
            <v>12cm Climb-itt™</v>
          </cell>
          <cell r="I2722" t="str">
            <v>CLIMB-ITT™ BOUTIQUE</v>
          </cell>
          <cell r="J2722">
            <v>0.30000000000000004</v>
          </cell>
          <cell r="K2722">
            <v>0.30000000000000004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</row>
        <row r="2723">
          <cell r="A2723" t="str">
            <v>FP-2663</v>
          </cell>
          <cell r="B2723" t="str">
            <v>CLIMB-ITT™ BOUTIQUE</v>
          </cell>
          <cell r="C2723" t="str">
            <v>Philodendron 12</v>
          </cell>
          <cell r="D2723" t="str">
            <v>Burle Marx Fantasy on Climb-itt™ Pole</v>
          </cell>
          <cell r="E2723" t="str">
            <v>Available</v>
          </cell>
          <cell r="F2723" t="str">
            <v>Trial- Philodendron Burle Marx Fantasy on Climb-itt™ Pole-12</v>
          </cell>
          <cell r="G2723">
            <v>12</v>
          </cell>
          <cell r="H2723" t="str">
            <v>12cm Climb-itt™</v>
          </cell>
          <cell r="I2723" t="str">
            <v>CLIMB-ITT™ BOUTIQUE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</row>
        <row r="2724">
          <cell r="A2724" t="str">
            <v>FP-2663</v>
          </cell>
          <cell r="B2724"/>
          <cell r="C2724"/>
          <cell r="D2724"/>
          <cell r="E2724"/>
          <cell r="F2724" t="str">
            <v>Trial- Philodendron Burle Marx Fantasy on Climb-itt™ Pole-12 - Balance</v>
          </cell>
          <cell r="G2724">
            <v>12</v>
          </cell>
          <cell r="H2724" t="str">
            <v>12cm Climb-itt™</v>
          </cell>
          <cell r="I2724"/>
          <cell r="J2724">
            <v>0.30000000000000004</v>
          </cell>
          <cell r="K2724">
            <v>0.30000000000000004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</row>
        <row r="2725">
          <cell r="B2725"/>
          <cell r="C2725"/>
          <cell r="D2725"/>
          <cell r="E2725"/>
          <cell r="F2725"/>
          <cell r="G2725"/>
          <cell r="H2725"/>
          <cell r="I2725"/>
        </row>
        <row r="2726">
          <cell r="A2726" t="str">
            <v>FP-744</v>
          </cell>
          <cell r="B2726" t="str">
            <v>SPECIALTY</v>
          </cell>
          <cell r="C2726" t="str">
            <v>Philodendron 12</v>
          </cell>
          <cell r="D2726" t="str">
            <v>Caramel Marble</v>
          </cell>
          <cell r="E2726" t="str">
            <v>Available</v>
          </cell>
          <cell r="F2726" t="str">
            <v>TRIAL - Philodendron Caramel Marble - 12</v>
          </cell>
          <cell r="G2726">
            <v>12</v>
          </cell>
          <cell r="H2726" t="str">
            <v>12cm</v>
          </cell>
          <cell r="I2726" t="str">
            <v>SPECIALTY</v>
          </cell>
          <cell r="J2726">
            <v>2.4000000000000004</v>
          </cell>
          <cell r="K2726">
            <v>2.4000000000000004</v>
          </cell>
          <cell r="L2726">
            <v>-0.1</v>
          </cell>
          <cell r="M2726">
            <v>-0.1</v>
          </cell>
          <cell r="N2726">
            <v>0</v>
          </cell>
          <cell r="O2726">
            <v>-1.2000000000000002</v>
          </cell>
        </row>
        <row r="2727">
          <cell r="A2727" t="str">
            <v>FP-744</v>
          </cell>
          <cell r="B2727" t="str">
            <v>SPECIALTY</v>
          </cell>
          <cell r="C2727" t="str">
            <v>Philodendron 12</v>
          </cell>
          <cell r="D2727" t="str">
            <v>Caramel Marble</v>
          </cell>
          <cell r="E2727" t="str">
            <v>Available</v>
          </cell>
          <cell r="F2727" t="str">
            <v>TRIAL - Philodendron Caramel Marble - 12</v>
          </cell>
          <cell r="G2727">
            <v>12</v>
          </cell>
          <cell r="H2727" t="str">
            <v>12cm</v>
          </cell>
          <cell r="I2727" t="str">
            <v>SPECIALTY</v>
          </cell>
          <cell r="J2727">
            <v>0</v>
          </cell>
          <cell r="K2727">
            <v>1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</row>
        <row r="2728">
          <cell r="A2728" t="str">
            <v>FP-744</v>
          </cell>
          <cell r="B2728"/>
          <cell r="C2728"/>
          <cell r="D2728"/>
          <cell r="E2728"/>
          <cell r="F2728" t="str">
            <v>TRIAL - Philodendron Caramel Marble - 12 - Balance</v>
          </cell>
          <cell r="G2728">
            <v>12</v>
          </cell>
          <cell r="H2728" t="str">
            <v>12cm</v>
          </cell>
          <cell r="I2728"/>
          <cell r="J2728">
            <v>2.4000000000000004</v>
          </cell>
          <cell r="K2728">
            <v>1.4000000000000004</v>
          </cell>
          <cell r="L2728">
            <v>-0.1</v>
          </cell>
          <cell r="M2728">
            <v>-0.1</v>
          </cell>
          <cell r="N2728">
            <v>0</v>
          </cell>
          <cell r="O2728">
            <v>-1.2000000000000002</v>
          </cell>
        </row>
        <row r="2729">
          <cell r="B2729"/>
          <cell r="C2729"/>
          <cell r="D2729"/>
          <cell r="E2729"/>
          <cell r="F2729"/>
          <cell r="G2729"/>
          <cell r="H2729"/>
          <cell r="I2729"/>
        </row>
        <row r="2730">
          <cell r="A2730" t="str">
            <v>FP-940</v>
          </cell>
          <cell r="B2730" t="str">
            <v>BOUTIQUE</v>
          </cell>
          <cell r="C2730" t="str">
            <v>Philodendron 12</v>
          </cell>
          <cell r="D2730" t="str">
            <v>Cherry Red</v>
          </cell>
          <cell r="E2730" t="str">
            <v>Available</v>
          </cell>
          <cell r="F2730" t="str">
            <v>TRIAL - Philodendron Cherry Red - 12</v>
          </cell>
          <cell r="G2730">
            <v>12</v>
          </cell>
          <cell r="H2730" t="str">
            <v>12cm</v>
          </cell>
          <cell r="I2730" t="str">
            <v>BOUTIQUE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</row>
        <row r="2731">
          <cell r="A2731" t="str">
            <v>FP-940</v>
          </cell>
          <cell r="B2731" t="str">
            <v>BOUTIQUE</v>
          </cell>
          <cell r="C2731" t="str">
            <v>Philodendron 12</v>
          </cell>
          <cell r="D2731" t="str">
            <v>Cherry Red</v>
          </cell>
          <cell r="E2731" t="str">
            <v>Available</v>
          </cell>
          <cell r="F2731" t="str">
            <v>TRIAL - Philodendron Cherry Red - 12</v>
          </cell>
          <cell r="G2731">
            <v>12</v>
          </cell>
          <cell r="H2731" t="str">
            <v>12cm</v>
          </cell>
          <cell r="I2731" t="str">
            <v>BOUTIQUE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</row>
        <row r="2732">
          <cell r="A2732" t="str">
            <v>FP-940</v>
          </cell>
          <cell r="B2732"/>
          <cell r="C2732"/>
          <cell r="D2732"/>
          <cell r="E2732"/>
          <cell r="F2732" t="str">
            <v>TRIAL - Philodendron Cherry Red - 12 - Balance</v>
          </cell>
          <cell r="G2732">
            <v>12</v>
          </cell>
          <cell r="H2732" t="str">
            <v>12cm</v>
          </cell>
          <cell r="I2732"/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</row>
        <row r="2733">
          <cell r="B2733"/>
          <cell r="C2733"/>
          <cell r="D2733"/>
          <cell r="E2733"/>
          <cell r="F2733"/>
          <cell r="G2733"/>
          <cell r="H2733"/>
          <cell r="I2733"/>
        </row>
        <row r="2734">
          <cell r="A2734" t="str">
            <v>FP-1276</v>
          </cell>
          <cell r="B2734" t="str">
            <v>PREMIUM</v>
          </cell>
          <cell r="C2734" t="str">
            <v>Philodendron 12</v>
          </cell>
          <cell r="D2734" t="str">
            <v>Cream Splash</v>
          </cell>
          <cell r="E2734" t="str">
            <v>Available</v>
          </cell>
          <cell r="F2734" t="str">
            <v>TRIAL - Philodendron Cream Splash - 12</v>
          </cell>
          <cell r="G2734">
            <v>12</v>
          </cell>
          <cell r="H2734" t="str">
            <v>12cm</v>
          </cell>
          <cell r="I2734" t="str">
            <v>PREMIUM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</row>
        <row r="2735">
          <cell r="A2735" t="str">
            <v>FP-1276</v>
          </cell>
          <cell r="B2735" t="str">
            <v>PREMIUM</v>
          </cell>
          <cell r="C2735" t="str">
            <v>Philodendron 12</v>
          </cell>
          <cell r="D2735" t="str">
            <v>Cream Splash</v>
          </cell>
          <cell r="E2735" t="str">
            <v>Available</v>
          </cell>
          <cell r="F2735" t="str">
            <v>TRIAL - Philodendron Cream Splash - 12</v>
          </cell>
          <cell r="G2735">
            <v>12</v>
          </cell>
          <cell r="H2735" t="str">
            <v>12cm</v>
          </cell>
          <cell r="I2735" t="str">
            <v>PREMIUM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</row>
        <row r="2736">
          <cell r="A2736" t="str">
            <v>FP-1276</v>
          </cell>
          <cell r="C2736"/>
          <cell r="D2736"/>
          <cell r="E2736"/>
          <cell r="F2736" t="str">
            <v>TRIAL - Philodendron Cream Splash - 12 - Balance</v>
          </cell>
          <cell r="G2736">
            <v>12</v>
          </cell>
          <cell r="H2736" t="str">
            <v>12cm</v>
          </cell>
          <cell r="I2736"/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</row>
        <row r="2737">
          <cell r="B2737"/>
          <cell r="C2737"/>
          <cell r="D2737"/>
          <cell r="E2737"/>
          <cell r="F2737"/>
          <cell r="G2737"/>
          <cell r="H2737"/>
          <cell r="I2737"/>
        </row>
        <row r="2738">
          <cell r="A2738" t="str">
            <v>FP-1117</v>
          </cell>
          <cell r="B2738" t="str">
            <v>BOUTIQUE</v>
          </cell>
          <cell r="C2738" t="str">
            <v>Philodendron 12</v>
          </cell>
          <cell r="D2738" t="str">
            <v>Florida Ghost</v>
          </cell>
          <cell r="E2738" t="str">
            <v>Available</v>
          </cell>
          <cell r="F2738" t="str">
            <v>TRIAL - Philodendron Florida Ghost - 12</v>
          </cell>
          <cell r="G2738">
            <v>12</v>
          </cell>
          <cell r="H2738" t="str">
            <v>12cm</v>
          </cell>
          <cell r="I2738" t="str">
            <v>BOUTIQUE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</row>
        <row r="2739">
          <cell r="A2739" t="str">
            <v>FP-1117</v>
          </cell>
          <cell r="B2739" t="str">
            <v>BOUTIQUE</v>
          </cell>
          <cell r="C2739" t="str">
            <v>Philodendron 12</v>
          </cell>
          <cell r="D2739" t="str">
            <v>Florida Ghost</v>
          </cell>
          <cell r="E2739" t="str">
            <v>Available</v>
          </cell>
          <cell r="F2739" t="str">
            <v>TRIAL - Philodendron Florida Ghost - 12</v>
          </cell>
          <cell r="G2739">
            <v>12</v>
          </cell>
          <cell r="H2739" t="str">
            <v>12cm</v>
          </cell>
          <cell r="I2739" t="str">
            <v>BOUTIQUE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</row>
        <row r="2740">
          <cell r="A2740" t="str">
            <v>FP-1117</v>
          </cell>
          <cell r="B2740"/>
          <cell r="C2740"/>
          <cell r="D2740"/>
          <cell r="E2740"/>
          <cell r="F2740" t="str">
            <v>TRIAL - Philodendron Florida Ghost - 12 - Balance</v>
          </cell>
          <cell r="G2740">
            <v>12</v>
          </cell>
          <cell r="H2740" t="str">
            <v>12cm</v>
          </cell>
          <cell r="I2740"/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</row>
        <row r="2741">
          <cell r="B2741"/>
          <cell r="C2741"/>
          <cell r="D2741"/>
          <cell r="E2741"/>
          <cell r="F2741"/>
          <cell r="G2741"/>
          <cell r="H2741"/>
          <cell r="I2741"/>
        </row>
        <row r="2742">
          <cell r="A2742" t="str">
            <v>FP-2128</v>
          </cell>
          <cell r="B2742" t="str">
            <v>SPECIALTY</v>
          </cell>
          <cell r="C2742" t="str">
            <v>Philodendron 12</v>
          </cell>
          <cell r="D2742" t="str">
            <v>Gloriosum Variegated</v>
          </cell>
          <cell r="E2742" t="str">
            <v>Available</v>
          </cell>
          <cell r="F2742" t="str">
            <v>TRIAL - Philodendron Gloriosum Variegated - 12</v>
          </cell>
          <cell r="G2742">
            <v>12</v>
          </cell>
          <cell r="H2742" t="str">
            <v>12cm</v>
          </cell>
          <cell r="I2742" t="str">
            <v>SPECIALTY</v>
          </cell>
          <cell r="J2742">
            <v>1</v>
          </cell>
          <cell r="K2742">
            <v>1</v>
          </cell>
          <cell r="L2742">
            <v>1.1000000000000001</v>
          </cell>
          <cell r="M2742">
            <v>1.1000000000000001</v>
          </cell>
          <cell r="N2742">
            <v>0</v>
          </cell>
          <cell r="O2742">
            <v>0</v>
          </cell>
        </row>
        <row r="2743">
          <cell r="A2743" t="str">
            <v>FP-2128</v>
          </cell>
          <cell r="B2743" t="str">
            <v>SPECIALTY</v>
          </cell>
          <cell r="C2743" t="str">
            <v>Philodendron 12</v>
          </cell>
          <cell r="D2743" t="str">
            <v>Gloriosum Variegated</v>
          </cell>
          <cell r="E2743" t="str">
            <v>Available</v>
          </cell>
          <cell r="F2743" t="str">
            <v>TRIAL - Philodendron Gloriosum Variegated - 12</v>
          </cell>
          <cell r="G2743">
            <v>12</v>
          </cell>
          <cell r="H2743" t="str">
            <v>12cm</v>
          </cell>
          <cell r="I2743" t="str">
            <v>SPECIALTY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</row>
        <row r="2744">
          <cell r="A2744" t="str">
            <v>FP-2128</v>
          </cell>
          <cell r="B2744"/>
          <cell r="C2744"/>
          <cell r="D2744"/>
          <cell r="E2744"/>
          <cell r="F2744" t="str">
            <v>TRIAL - Philodendron Gloriosum Variegated - 12 - Balance</v>
          </cell>
          <cell r="G2744">
            <v>12</v>
          </cell>
          <cell r="H2744" t="str">
            <v>12cm</v>
          </cell>
          <cell r="I2744"/>
          <cell r="J2744">
            <v>1</v>
          </cell>
          <cell r="K2744">
            <v>1</v>
          </cell>
          <cell r="L2744">
            <v>1.1000000000000001</v>
          </cell>
          <cell r="M2744">
            <v>1.1000000000000001</v>
          </cell>
          <cell r="N2744">
            <v>0</v>
          </cell>
          <cell r="O2744">
            <v>0</v>
          </cell>
        </row>
        <row r="2745">
          <cell r="B2745"/>
          <cell r="C2745"/>
          <cell r="D2745"/>
          <cell r="E2745"/>
          <cell r="F2745"/>
          <cell r="G2745"/>
          <cell r="H2745"/>
          <cell r="I2745"/>
        </row>
        <row r="2746">
          <cell r="A2746" t="str">
            <v>FP-2082</v>
          </cell>
          <cell r="B2746" t="str">
            <v>PREMIUM</v>
          </cell>
          <cell r="C2746" t="str">
            <v>Philodendron 12</v>
          </cell>
          <cell r="D2746" t="str">
            <v>Grote Ox</v>
          </cell>
          <cell r="E2746" t="str">
            <v>Available</v>
          </cell>
          <cell r="F2746" t="str">
            <v>TRIAL - Philodendron Grote Ox - 12</v>
          </cell>
          <cell r="G2746">
            <v>12</v>
          </cell>
          <cell r="H2746" t="str">
            <v>12cm</v>
          </cell>
          <cell r="I2746" t="str">
            <v>PREMIUM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</row>
        <row r="2747">
          <cell r="A2747" t="str">
            <v>FP-2082</v>
          </cell>
          <cell r="B2747" t="str">
            <v>PREMIUM</v>
          </cell>
          <cell r="C2747" t="str">
            <v>Philodendron 12</v>
          </cell>
          <cell r="D2747" t="str">
            <v>Grote Ox</v>
          </cell>
          <cell r="E2747" t="str">
            <v>Available</v>
          </cell>
          <cell r="F2747" t="str">
            <v>TRIAL - Philodendron Grote Ox - 12</v>
          </cell>
          <cell r="G2747">
            <v>12</v>
          </cell>
          <cell r="H2747" t="str">
            <v>12cm</v>
          </cell>
          <cell r="I2747" t="str">
            <v>PREMIUM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</row>
        <row r="2748">
          <cell r="A2748" t="str">
            <v>FP-2082</v>
          </cell>
          <cell r="C2748"/>
          <cell r="D2748"/>
          <cell r="E2748"/>
          <cell r="F2748" t="str">
            <v>TRIAL - Philodendron Grote Ox - 12 - Balance</v>
          </cell>
          <cell r="G2748">
            <v>12</v>
          </cell>
          <cell r="H2748" t="str">
            <v>12cm</v>
          </cell>
          <cell r="I2748"/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</row>
        <row r="2749">
          <cell r="B2749"/>
          <cell r="C2749"/>
          <cell r="D2749"/>
          <cell r="E2749"/>
          <cell r="F2749"/>
          <cell r="G2749"/>
          <cell r="H2749"/>
          <cell r="I2749"/>
        </row>
        <row r="2750">
          <cell r="A2750" t="str">
            <v>FP-2322</v>
          </cell>
          <cell r="B2750" t="str">
            <v>BOUTIQUE</v>
          </cell>
          <cell r="C2750" t="str">
            <v>Philodendron 12</v>
          </cell>
          <cell r="D2750" t="str">
            <v>Hederaceum Varigated</v>
          </cell>
          <cell r="E2750" t="str">
            <v>Available</v>
          </cell>
          <cell r="F2750" t="str">
            <v>TRIAL- Philodendron Hederaceum Varigated- 12</v>
          </cell>
          <cell r="G2750">
            <v>12</v>
          </cell>
          <cell r="H2750" t="str">
            <v>12cm</v>
          </cell>
          <cell r="I2750" t="str">
            <v>BOUTIQUE</v>
          </cell>
          <cell r="J2750">
            <v>10.9</v>
          </cell>
          <cell r="K2750">
            <v>10.9</v>
          </cell>
          <cell r="L2750">
            <v>14.4</v>
          </cell>
          <cell r="M2750">
            <v>-4.5999999999999996</v>
          </cell>
          <cell r="N2750">
            <v>10</v>
          </cell>
          <cell r="O2750">
            <v>0.4</v>
          </cell>
        </row>
        <row r="2751">
          <cell r="A2751" t="str">
            <v>FP-2322</v>
          </cell>
          <cell r="B2751" t="str">
            <v>BOUTIQUE</v>
          </cell>
          <cell r="C2751" t="str">
            <v>Philodendron 12</v>
          </cell>
          <cell r="D2751" t="str">
            <v>Hederaceum Varigated</v>
          </cell>
          <cell r="E2751" t="str">
            <v>Available</v>
          </cell>
          <cell r="F2751" t="str">
            <v>TRIAL- Philodendron Hederaceum Varigated- 12</v>
          </cell>
          <cell r="G2751">
            <v>12</v>
          </cell>
          <cell r="H2751" t="str">
            <v>12cm</v>
          </cell>
          <cell r="I2751" t="str">
            <v>BOUTIQUE</v>
          </cell>
          <cell r="J2751">
            <v>0</v>
          </cell>
          <cell r="K2751">
            <v>0</v>
          </cell>
          <cell r="L2751">
            <v>19</v>
          </cell>
          <cell r="M2751">
            <v>0</v>
          </cell>
          <cell r="N2751">
            <v>6</v>
          </cell>
          <cell r="O2751">
            <v>0</v>
          </cell>
        </row>
        <row r="2752">
          <cell r="A2752" t="str">
            <v>FP-2322</v>
          </cell>
          <cell r="B2752"/>
          <cell r="C2752"/>
          <cell r="D2752"/>
          <cell r="E2752"/>
          <cell r="F2752" t="str">
            <v>TRIAL- Philodendron Hederaceum Varigated- 12 - Balance</v>
          </cell>
          <cell r="G2752">
            <v>12</v>
          </cell>
          <cell r="H2752" t="str">
            <v>12cm</v>
          </cell>
          <cell r="I2752"/>
          <cell r="J2752">
            <v>10.9</v>
          </cell>
          <cell r="K2752">
            <v>10.9</v>
          </cell>
          <cell r="L2752">
            <v>-4.5999999999999996</v>
          </cell>
          <cell r="M2752">
            <v>-4.5999999999999996</v>
          </cell>
          <cell r="N2752">
            <v>4</v>
          </cell>
          <cell r="O2752">
            <v>0.4</v>
          </cell>
        </row>
        <row r="2753">
          <cell r="C2753"/>
          <cell r="D2753"/>
          <cell r="E2753"/>
          <cell r="F2753"/>
          <cell r="G2753"/>
          <cell r="H2753"/>
          <cell r="I2753"/>
        </row>
        <row r="2754">
          <cell r="A2754" t="str">
            <v>FP-2114</v>
          </cell>
          <cell r="B2754" t="str">
            <v>BOUTIQUE</v>
          </cell>
          <cell r="C2754" t="str">
            <v>Philodendron 12</v>
          </cell>
          <cell r="D2754" t="str">
            <v>Marble Pink</v>
          </cell>
          <cell r="E2754" t="str">
            <v>Available</v>
          </cell>
          <cell r="F2754" t="str">
            <v>Trial- Philodendron Marble Pink- 12</v>
          </cell>
          <cell r="G2754">
            <v>12</v>
          </cell>
          <cell r="H2754" t="str">
            <v>12cm</v>
          </cell>
          <cell r="I2754" t="str">
            <v>BOUTIQUE</v>
          </cell>
          <cell r="J2754">
            <v>12</v>
          </cell>
          <cell r="K2754">
            <v>6</v>
          </cell>
          <cell r="L2754">
            <v>1</v>
          </cell>
          <cell r="M2754">
            <v>1</v>
          </cell>
          <cell r="N2754">
            <v>0</v>
          </cell>
          <cell r="O2754">
            <v>0</v>
          </cell>
        </row>
        <row r="2755">
          <cell r="A2755" t="str">
            <v>FP-2114</v>
          </cell>
          <cell r="B2755" t="str">
            <v>BOUTIQUE</v>
          </cell>
          <cell r="C2755" t="str">
            <v>Philodendron 12</v>
          </cell>
          <cell r="D2755" t="str">
            <v>Marble Pink</v>
          </cell>
          <cell r="E2755" t="str">
            <v>Available</v>
          </cell>
          <cell r="F2755" t="str">
            <v>Trial- Philodendron Marble Pink- 12</v>
          </cell>
          <cell r="G2755">
            <v>12</v>
          </cell>
          <cell r="H2755" t="str">
            <v>12cm</v>
          </cell>
          <cell r="I2755" t="str">
            <v>BOUTIQUE</v>
          </cell>
          <cell r="J2755">
            <v>6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</row>
        <row r="2756">
          <cell r="A2756" t="str">
            <v>FP-2114</v>
          </cell>
          <cell r="B2756"/>
          <cell r="C2756"/>
          <cell r="D2756"/>
          <cell r="E2756"/>
          <cell r="F2756" t="str">
            <v>Trial- Philodendron Marble Pink- 12 - Balance</v>
          </cell>
          <cell r="G2756">
            <v>12</v>
          </cell>
          <cell r="H2756" t="str">
            <v>12cm</v>
          </cell>
          <cell r="I2756"/>
          <cell r="J2756">
            <v>6</v>
          </cell>
          <cell r="K2756">
            <v>6</v>
          </cell>
          <cell r="L2756">
            <v>1</v>
          </cell>
          <cell r="M2756">
            <v>1</v>
          </cell>
          <cell r="N2756">
            <v>0</v>
          </cell>
          <cell r="O2756">
            <v>0</v>
          </cell>
        </row>
        <row r="2757">
          <cell r="B2757"/>
          <cell r="C2757"/>
          <cell r="D2757"/>
          <cell r="E2757"/>
          <cell r="F2757"/>
          <cell r="G2757"/>
          <cell r="H2757"/>
          <cell r="I2757"/>
        </row>
        <row r="2758">
          <cell r="A2758" t="str">
            <v>FP-2700</v>
          </cell>
          <cell r="B2758" t="str">
            <v>CLIMB-ITT™ BOUTIQUE</v>
          </cell>
          <cell r="C2758" t="str">
            <v>Philodendron 12</v>
          </cell>
          <cell r="D2758" t="str">
            <v xml:space="preserve">Melanochrysum on Climb-itt™ Pole </v>
          </cell>
          <cell r="E2758" t="str">
            <v>Available</v>
          </cell>
          <cell r="F2758" t="str">
            <v>TRIAL-Philodendron Melanochrysum on Climb-itt™ Pole- 12</v>
          </cell>
          <cell r="G2758">
            <v>12</v>
          </cell>
          <cell r="H2758" t="str">
            <v>12cm Climb-itt™</v>
          </cell>
          <cell r="I2758" t="str">
            <v>CLIMB-ITT™ BOUTIQUE</v>
          </cell>
          <cell r="J2758">
            <v>-0.60000000000000009</v>
          </cell>
          <cell r="K2758">
            <v>-0.60000000000000009</v>
          </cell>
          <cell r="L2758">
            <v>0</v>
          </cell>
          <cell r="M2758">
            <v>0</v>
          </cell>
          <cell r="N2758">
            <v>3</v>
          </cell>
          <cell r="O2758">
            <v>3</v>
          </cell>
        </row>
        <row r="2759">
          <cell r="A2759" t="str">
            <v>FP-2700</v>
          </cell>
          <cell r="B2759" t="str">
            <v>CLIMB-ITT™ BOUTIQUE</v>
          </cell>
          <cell r="C2759" t="str">
            <v>Philodendron 12</v>
          </cell>
          <cell r="D2759" t="str">
            <v xml:space="preserve">Melanochrysum on Climb-itt™ Pole </v>
          </cell>
          <cell r="E2759" t="str">
            <v>Available</v>
          </cell>
          <cell r="F2759" t="str">
            <v>TRIAL-Philodendron Melanochrysum on Climb-itt™ Pole- 12</v>
          </cell>
          <cell r="G2759">
            <v>12</v>
          </cell>
          <cell r="H2759" t="str">
            <v>12cm Climb-itt™</v>
          </cell>
          <cell r="I2759" t="str">
            <v>CLIMB-ITT™ BOUTIQUE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</row>
        <row r="2760">
          <cell r="A2760" t="str">
            <v>FP-2700</v>
          </cell>
          <cell r="C2760"/>
          <cell r="D2760"/>
          <cell r="E2760"/>
          <cell r="F2760" t="str">
            <v>TRIAL-Philodendron Melanochrysum on Climb-itt™ Pole- 12 - Balance</v>
          </cell>
          <cell r="G2760">
            <v>12</v>
          </cell>
          <cell r="H2760" t="str">
            <v>12cm Climb-itt™</v>
          </cell>
          <cell r="I2760"/>
          <cell r="J2760">
            <v>-0.60000000000000009</v>
          </cell>
          <cell r="K2760">
            <v>-0.60000000000000009</v>
          </cell>
          <cell r="L2760">
            <v>0</v>
          </cell>
          <cell r="M2760">
            <v>0</v>
          </cell>
          <cell r="N2760">
            <v>3</v>
          </cell>
          <cell r="O2760">
            <v>3</v>
          </cell>
        </row>
        <row r="2761">
          <cell r="B2761"/>
          <cell r="C2761"/>
          <cell r="D2761"/>
          <cell r="E2761"/>
          <cell r="F2761"/>
          <cell r="G2761"/>
          <cell r="H2761"/>
          <cell r="I2761"/>
        </row>
        <row r="2762">
          <cell r="A2762" t="str">
            <v>FP-2249</v>
          </cell>
          <cell r="B2762" t="str">
            <v>PREMIUM</v>
          </cell>
          <cell r="C2762" t="str">
            <v>Philodendron 12</v>
          </cell>
          <cell r="D2762" t="str">
            <v>Mossy Frond™ (Campii)</v>
          </cell>
          <cell r="E2762" t="str">
            <v>Available</v>
          </cell>
          <cell r="F2762" t="str">
            <v>TRIAL - Philodendron Mossy Frond™ (Campii) - 12</v>
          </cell>
          <cell r="G2762">
            <v>12</v>
          </cell>
          <cell r="H2762" t="str">
            <v>12cm</v>
          </cell>
          <cell r="I2762" t="str">
            <v>PREMIUM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</row>
        <row r="2763">
          <cell r="A2763" t="str">
            <v>FP-2249</v>
          </cell>
          <cell r="B2763" t="str">
            <v>PREMIUM</v>
          </cell>
          <cell r="C2763" t="str">
            <v>Philodendron 12</v>
          </cell>
          <cell r="D2763" t="str">
            <v>Mossy Frond™ (Campii)</v>
          </cell>
          <cell r="E2763" t="str">
            <v>Available</v>
          </cell>
          <cell r="F2763" t="str">
            <v>TRIAL - Philodendron Mossy Frond™ (Campii) - 12</v>
          </cell>
          <cell r="G2763">
            <v>12</v>
          </cell>
          <cell r="H2763" t="str">
            <v>12cm</v>
          </cell>
          <cell r="I2763" t="str">
            <v>PREMIUM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</row>
        <row r="2764">
          <cell r="A2764" t="str">
            <v>FP-2249</v>
          </cell>
          <cell r="C2764"/>
          <cell r="D2764"/>
          <cell r="E2764"/>
          <cell r="F2764" t="str">
            <v>TRIAL - Philodendron Mossy Frond™ (Campii) - 12 - Balance</v>
          </cell>
          <cell r="G2764">
            <v>12</v>
          </cell>
          <cell r="H2764" t="str">
            <v>12cm</v>
          </cell>
          <cell r="I2764"/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</row>
        <row r="2765">
          <cell r="B2765"/>
          <cell r="C2765"/>
          <cell r="D2765"/>
          <cell r="E2765"/>
          <cell r="F2765"/>
          <cell r="G2765"/>
          <cell r="H2765"/>
          <cell r="I2765"/>
        </row>
        <row r="2766">
          <cell r="A2766" t="str">
            <v>FP-2190</v>
          </cell>
          <cell r="B2766" t="str">
            <v>PREMIUM</v>
          </cell>
          <cell r="C2766" t="str">
            <v>Philodendron 12</v>
          </cell>
          <cell r="D2766" t="str">
            <v>Red Anderson</v>
          </cell>
          <cell r="E2766" t="str">
            <v>Available</v>
          </cell>
          <cell r="F2766" t="str">
            <v xml:space="preserve">TRIAL- Philodendron Red Anderson- 12 </v>
          </cell>
          <cell r="G2766">
            <v>12</v>
          </cell>
          <cell r="H2766" t="str">
            <v>12cm</v>
          </cell>
          <cell r="I2766" t="str">
            <v>PREMIUM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</row>
        <row r="2767">
          <cell r="A2767" t="str">
            <v>FP-2190</v>
          </cell>
          <cell r="B2767" t="str">
            <v>PREMIUM</v>
          </cell>
          <cell r="C2767" t="str">
            <v>Philodendron 12</v>
          </cell>
          <cell r="D2767" t="str">
            <v>Red Anderson</v>
          </cell>
          <cell r="E2767" t="str">
            <v>Available</v>
          </cell>
          <cell r="F2767" t="str">
            <v xml:space="preserve">TRIAL- Philodendron Red Anderson- 12 </v>
          </cell>
          <cell r="G2767">
            <v>12</v>
          </cell>
          <cell r="H2767" t="str">
            <v>12cm</v>
          </cell>
          <cell r="I2767" t="str">
            <v>PREMIUM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</row>
        <row r="2768">
          <cell r="A2768" t="str">
            <v>FP-2190</v>
          </cell>
          <cell r="B2768"/>
          <cell r="C2768"/>
          <cell r="D2768"/>
          <cell r="E2768"/>
          <cell r="F2768" t="str">
            <v>TRIAL- Philodendron Red Anderson- 12  - Balance</v>
          </cell>
          <cell r="G2768">
            <v>12</v>
          </cell>
          <cell r="H2768" t="str">
            <v>12cm</v>
          </cell>
          <cell r="I2768"/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</row>
        <row r="2769">
          <cell r="B2769"/>
          <cell r="C2769"/>
          <cell r="D2769"/>
          <cell r="E2769"/>
          <cell r="F2769"/>
          <cell r="G2769"/>
          <cell r="H2769"/>
          <cell r="I2769"/>
        </row>
        <row r="2770">
          <cell r="A2770" t="str">
            <v>FP-2750</v>
          </cell>
          <cell r="B2770" t="str">
            <v>CLIMB-ITT™ PREMIUM</v>
          </cell>
          <cell r="C2770" t="str">
            <v>Philodendron 12</v>
          </cell>
          <cell r="D2770" t="str">
            <v xml:space="preserve">Rio on Climb-itt™ pole </v>
          </cell>
          <cell r="E2770" t="str">
            <v>Available</v>
          </cell>
          <cell r="F2770" t="str">
            <v>TRIAL- Philodendron Rio on Climb-itt™ pole-12</v>
          </cell>
          <cell r="G2770">
            <v>12</v>
          </cell>
          <cell r="H2770" t="str">
            <v>12cm Climb-itt™</v>
          </cell>
          <cell r="I2770" t="str">
            <v>CLIMB-ITT™ PREMIUM</v>
          </cell>
          <cell r="J2770">
            <v>1.8</v>
          </cell>
          <cell r="K2770">
            <v>1.8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</row>
        <row r="2771">
          <cell r="A2771" t="str">
            <v>FP-2750</v>
          </cell>
          <cell r="B2771" t="str">
            <v>CLIMB-ITT™ PREMIUM</v>
          </cell>
          <cell r="C2771" t="str">
            <v>Philodendron 12</v>
          </cell>
          <cell r="D2771" t="str">
            <v xml:space="preserve">Rio on Climb-itt™ pole </v>
          </cell>
          <cell r="E2771" t="str">
            <v>Available</v>
          </cell>
          <cell r="F2771" t="str">
            <v>TRIAL- Philodendron Rio on Climb-itt™ pole-12</v>
          </cell>
          <cell r="G2771">
            <v>12</v>
          </cell>
          <cell r="H2771" t="str">
            <v>12cm Climb-itt™</v>
          </cell>
          <cell r="I2771" t="str">
            <v>CLIMB-ITT™ PREMIUM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</row>
        <row r="2772">
          <cell r="A2772" t="str">
            <v>FP-2750</v>
          </cell>
          <cell r="B2772"/>
          <cell r="C2772"/>
          <cell r="D2772"/>
          <cell r="E2772"/>
          <cell r="F2772" t="str">
            <v>TRIAL- Philodendron Rio on Climb-itt™ pole-12 - Balance</v>
          </cell>
          <cell r="G2772">
            <v>12</v>
          </cell>
          <cell r="H2772" t="str">
            <v>12cm Climb-itt™</v>
          </cell>
          <cell r="I2772"/>
          <cell r="J2772">
            <v>1.8</v>
          </cell>
          <cell r="K2772">
            <v>1.8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</row>
        <row r="2773">
          <cell r="B2773"/>
          <cell r="C2773"/>
          <cell r="D2773"/>
          <cell r="E2773"/>
          <cell r="F2773"/>
          <cell r="G2773"/>
          <cell r="H2773"/>
          <cell r="I2773"/>
        </row>
        <row r="2774">
          <cell r="A2774" t="str">
            <v>FP-1630</v>
          </cell>
          <cell r="B2774" t="str">
            <v>BOUTIQUE</v>
          </cell>
          <cell r="C2774" t="str">
            <v>Philodendron 12</v>
          </cell>
          <cell r="D2774" t="str">
            <v>Snowdrift</v>
          </cell>
          <cell r="E2774" t="str">
            <v>Available</v>
          </cell>
          <cell r="F2774" t="str">
            <v>TRIAL - Philodendron Snowdrift - 12</v>
          </cell>
          <cell r="G2774">
            <v>12</v>
          </cell>
          <cell r="H2774" t="str">
            <v>12cm</v>
          </cell>
          <cell r="I2774" t="str">
            <v>BOUTIQUE</v>
          </cell>
          <cell r="J2774">
            <v>40.700000000000003</v>
          </cell>
          <cell r="K2774">
            <v>40.700000000000003</v>
          </cell>
          <cell r="L2774">
            <v>4.1000000000000005</v>
          </cell>
          <cell r="M2774">
            <v>4.1000000000000005</v>
          </cell>
          <cell r="N2774">
            <v>26</v>
          </cell>
          <cell r="O2774">
            <v>22.400000000000002</v>
          </cell>
        </row>
        <row r="2775">
          <cell r="A2775" t="str">
            <v>FP-1630</v>
          </cell>
          <cell r="B2775" t="str">
            <v>BOUTIQUE</v>
          </cell>
          <cell r="C2775" t="str">
            <v>Philodendron 12</v>
          </cell>
          <cell r="D2775" t="str">
            <v>Snowdrift</v>
          </cell>
          <cell r="E2775" t="str">
            <v>Available</v>
          </cell>
          <cell r="F2775" t="str">
            <v>TRIAL - Philodendron Snowdrift - 12</v>
          </cell>
          <cell r="G2775">
            <v>12</v>
          </cell>
          <cell r="H2775" t="str">
            <v>12cm</v>
          </cell>
          <cell r="I2775" t="str">
            <v>BOUTIQUE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26</v>
          </cell>
          <cell r="O2775">
            <v>0</v>
          </cell>
        </row>
        <row r="2776">
          <cell r="A2776" t="str">
            <v>FP-1630</v>
          </cell>
          <cell r="B2776"/>
          <cell r="C2776"/>
          <cell r="D2776"/>
          <cell r="E2776"/>
          <cell r="F2776" t="str">
            <v>TRIAL - Philodendron Snowdrift - 12 - Balance</v>
          </cell>
          <cell r="G2776">
            <v>12</v>
          </cell>
          <cell r="H2776" t="str">
            <v>12cm</v>
          </cell>
          <cell r="I2776"/>
          <cell r="J2776">
            <v>40.700000000000003</v>
          </cell>
          <cell r="K2776">
            <v>40.700000000000003</v>
          </cell>
          <cell r="L2776">
            <v>4.1000000000000005</v>
          </cell>
          <cell r="M2776">
            <v>4.1000000000000005</v>
          </cell>
          <cell r="N2776">
            <v>0</v>
          </cell>
          <cell r="O2776">
            <v>22.400000000000002</v>
          </cell>
        </row>
        <row r="2777">
          <cell r="B2777"/>
          <cell r="C2777"/>
          <cell r="D2777"/>
          <cell r="E2777"/>
          <cell r="F2777"/>
          <cell r="G2777"/>
          <cell r="H2777"/>
          <cell r="I2777"/>
        </row>
        <row r="2778">
          <cell r="A2778" t="str">
            <v>FP-2824</v>
          </cell>
          <cell r="B2778" t="str">
            <v>PREMIUM</v>
          </cell>
          <cell r="C2778" t="str">
            <v>Philodendron 12</v>
          </cell>
          <cell r="D2778" t="str">
            <v>Sunlit Passion™ (Cream Splash)</v>
          </cell>
          <cell r="E2778" t="str">
            <v>Available</v>
          </cell>
          <cell r="F2778" t="str">
            <v xml:space="preserve">TRIAL - Philodendron Sunlit Passion™ (Cream Splash) - 12 (Canopy) </v>
          </cell>
          <cell r="G2778">
            <v>12</v>
          </cell>
          <cell r="H2778" t="str">
            <v>12cm Canopy</v>
          </cell>
          <cell r="I2778" t="str">
            <v>PREMIUM</v>
          </cell>
          <cell r="J2778">
            <v>10.9</v>
          </cell>
          <cell r="K2778">
            <v>10.9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</row>
        <row r="2779">
          <cell r="A2779" t="str">
            <v>FP-2824</v>
          </cell>
          <cell r="B2779" t="str">
            <v>PREMIUM</v>
          </cell>
          <cell r="C2779" t="str">
            <v>Philodendron 12</v>
          </cell>
          <cell r="D2779" t="str">
            <v>Sunlit Passion™ (Cream Splash)</v>
          </cell>
          <cell r="E2779" t="str">
            <v>Available</v>
          </cell>
          <cell r="F2779" t="str">
            <v xml:space="preserve">TRIAL - Philodendron Sunlit Passion™ (Cream Splash) - 12 (Canopy) </v>
          </cell>
          <cell r="G2779">
            <v>12</v>
          </cell>
          <cell r="H2779" t="str">
            <v>12cm Canopy</v>
          </cell>
          <cell r="I2779" t="str">
            <v>PREMIUM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</row>
        <row r="2780">
          <cell r="A2780" t="str">
            <v>FP-2824</v>
          </cell>
          <cell r="B2780"/>
          <cell r="C2780"/>
          <cell r="D2780"/>
          <cell r="E2780"/>
          <cell r="F2780" t="str">
            <v>TRIAL - Philodendron Sunlit Passion™ (Cream Splash) - 12 (Canopy)  - Balance</v>
          </cell>
          <cell r="G2780">
            <v>12</v>
          </cell>
          <cell r="H2780" t="str">
            <v>12cm Canopy</v>
          </cell>
          <cell r="I2780"/>
          <cell r="J2780">
            <v>10.9</v>
          </cell>
          <cell r="K2780">
            <v>10.9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</row>
        <row r="2781">
          <cell r="B2781"/>
          <cell r="C2781"/>
          <cell r="D2781"/>
          <cell r="E2781"/>
          <cell r="F2781"/>
          <cell r="G2781"/>
          <cell r="H2781"/>
          <cell r="I2781"/>
        </row>
        <row r="2782">
          <cell r="A2782" t="str">
            <v>FP-2383</v>
          </cell>
          <cell r="B2782" t="str">
            <v>PREMIUM</v>
          </cell>
          <cell r="C2782" t="str">
            <v>Philodendron 12</v>
          </cell>
          <cell r="D2782" t="str">
            <v>White Wave Mini</v>
          </cell>
          <cell r="E2782" t="str">
            <v>Available</v>
          </cell>
          <cell r="F2782" t="str">
            <v>TRIAL- Philodendron White Wave Mini- 12</v>
          </cell>
          <cell r="G2782">
            <v>12</v>
          </cell>
          <cell r="H2782" t="str">
            <v>12cm</v>
          </cell>
          <cell r="I2782" t="str">
            <v>PREMIUM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</row>
        <row r="2783">
          <cell r="A2783" t="str">
            <v>FP-2383</v>
          </cell>
          <cell r="B2783" t="str">
            <v>PREMIUM</v>
          </cell>
          <cell r="C2783" t="str">
            <v>Philodendron 12</v>
          </cell>
          <cell r="D2783" t="str">
            <v>White Wave Mini</v>
          </cell>
          <cell r="E2783" t="str">
            <v>Available</v>
          </cell>
          <cell r="F2783" t="str">
            <v>TRIAL- Philodendron White Wave Mini- 12</v>
          </cell>
          <cell r="G2783">
            <v>12</v>
          </cell>
          <cell r="H2783" t="str">
            <v>12cm</v>
          </cell>
          <cell r="I2783" t="str">
            <v>PREMIUM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</row>
        <row r="2784">
          <cell r="A2784" t="str">
            <v>FP-2383</v>
          </cell>
          <cell r="B2784"/>
          <cell r="C2784"/>
          <cell r="D2784"/>
          <cell r="E2784"/>
          <cell r="F2784" t="str">
            <v>TRIAL- Philodendron White Wave Mini- 12 - Balance</v>
          </cell>
          <cell r="G2784">
            <v>12</v>
          </cell>
          <cell r="H2784" t="str">
            <v>12cm</v>
          </cell>
          <cell r="I2784"/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</row>
        <row r="2785">
          <cell r="B2785"/>
          <cell r="C2785"/>
          <cell r="D2785"/>
          <cell r="E2785"/>
          <cell r="F2785"/>
          <cell r="G2785"/>
          <cell r="H2785"/>
          <cell r="I2785"/>
        </row>
        <row r="2786">
          <cell r="A2786" t="str">
            <v>FP-2724</v>
          </cell>
          <cell r="B2786" t="str">
            <v>CLIMB-ITT™ PREMIUM</v>
          </cell>
          <cell r="C2786" t="str">
            <v xml:space="preserve">Philodendron 12 </v>
          </cell>
          <cell r="D2786" t="str">
            <v>Brazil on on Climb-itt™ Arch</v>
          </cell>
          <cell r="E2786" t="str">
            <v>Available</v>
          </cell>
          <cell r="F2786" t="str">
            <v>Trial- Philodendron Brazil on Climb-itt™ Arch-12</v>
          </cell>
          <cell r="G2786">
            <v>12</v>
          </cell>
          <cell r="H2786" t="str">
            <v>12cm Climb-itt™</v>
          </cell>
          <cell r="I2786" t="str">
            <v>CLIMB-ITT™ PREMIUM</v>
          </cell>
          <cell r="J2786">
            <v>8.4</v>
          </cell>
          <cell r="K2786">
            <v>8.4</v>
          </cell>
          <cell r="L2786">
            <v>9</v>
          </cell>
          <cell r="M2786">
            <v>9</v>
          </cell>
          <cell r="N2786">
            <v>0</v>
          </cell>
          <cell r="O2786">
            <v>0</v>
          </cell>
        </row>
        <row r="2787">
          <cell r="A2787" t="str">
            <v>FP-2724</v>
          </cell>
          <cell r="B2787" t="str">
            <v>CLIMB-ITT™ PREMIUM</v>
          </cell>
          <cell r="C2787" t="str">
            <v xml:space="preserve">Philodendron 12 </v>
          </cell>
          <cell r="D2787" t="str">
            <v>Brazil on on Climb-itt™ Arch</v>
          </cell>
          <cell r="E2787" t="str">
            <v>Available</v>
          </cell>
          <cell r="F2787" t="str">
            <v>Trial- Philodendron Brazil on Climb-itt™ Arch-12</v>
          </cell>
          <cell r="G2787">
            <v>12</v>
          </cell>
          <cell r="H2787" t="str">
            <v>12cm Climb-itt™</v>
          </cell>
          <cell r="I2787" t="str">
            <v>CLIMB-ITT™ PREMIUM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</row>
        <row r="2788">
          <cell r="A2788" t="str">
            <v>FP-2724</v>
          </cell>
          <cell r="C2788"/>
          <cell r="D2788"/>
          <cell r="E2788"/>
          <cell r="F2788" t="str">
            <v>Trial- Philodendron Brazil on Climb-itt™ Arch-12 - Balance</v>
          </cell>
          <cell r="G2788">
            <v>12</v>
          </cell>
          <cell r="H2788" t="str">
            <v>12cm Climb-itt™</v>
          </cell>
          <cell r="I2788"/>
          <cell r="J2788">
            <v>8.4</v>
          </cell>
          <cell r="K2788">
            <v>8.4</v>
          </cell>
          <cell r="L2788">
            <v>9</v>
          </cell>
          <cell r="M2788">
            <v>9</v>
          </cell>
          <cell r="N2788">
            <v>0</v>
          </cell>
          <cell r="O2788">
            <v>0</v>
          </cell>
        </row>
        <row r="2789">
          <cell r="B2789"/>
          <cell r="C2789"/>
          <cell r="D2789"/>
          <cell r="E2789"/>
          <cell r="F2789"/>
          <cell r="G2789"/>
          <cell r="H2789"/>
          <cell r="I2789"/>
        </row>
        <row r="2790">
          <cell r="A2790" t="str">
            <v>FP-2188</v>
          </cell>
          <cell r="B2790" t="str">
            <v>PREMIUM</v>
          </cell>
          <cell r="C2790" t="str">
            <v xml:space="preserve">Philodendron 12 </v>
          </cell>
          <cell r="D2790" t="str">
            <v xml:space="preserve">Ivory Vein </v>
          </cell>
          <cell r="E2790" t="str">
            <v>Available</v>
          </cell>
          <cell r="F2790" t="str">
            <v>TRIAL- Philodendron Ivory Vein-12</v>
          </cell>
          <cell r="G2790">
            <v>12</v>
          </cell>
          <cell r="H2790" t="str">
            <v>12cm</v>
          </cell>
          <cell r="I2790" t="str">
            <v>PREMIUM</v>
          </cell>
          <cell r="J2790">
            <v>2.3000000000000003</v>
          </cell>
          <cell r="K2790">
            <v>2.3000000000000003</v>
          </cell>
          <cell r="L2790">
            <v>2.3000000000000003</v>
          </cell>
          <cell r="M2790">
            <v>2.3000000000000003</v>
          </cell>
          <cell r="N2790">
            <v>0</v>
          </cell>
          <cell r="O2790">
            <v>0</v>
          </cell>
        </row>
        <row r="2791">
          <cell r="A2791" t="str">
            <v>FP-2188</v>
          </cell>
          <cell r="B2791" t="str">
            <v>PREMIUM</v>
          </cell>
          <cell r="C2791" t="str">
            <v xml:space="preserve">Philodendron 12 </v>
          </cell>
          <cell r="D2791" t="str">
            <v xml:space="preserve">Ivory Vein </v>
          </cell>
          <cell r="E2791" t="str">
            <v>Available</v>
          </cell>
          <cell r="F2791" t="str">
            <v>TRIAL- Philodendron Ivory Vein-12</v>
          </cell>
          <cell r="G2791">
            <v>12</v>
          </cell>
          <cell r="H2791" t="str">
            <v>12cm</v>
          </cell>
          <cell r="I2791" t="str">
            <v>PREMIUM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</row>
        <row r="2792">
          <cell r="A2792" t="str">
            <v>FP-2188</v>
          </cell>
          <cell r="B2792"/>
          <cell r="C2792"/>
          <cell r="D2792"/>
          <cell r="E2792"/>
          <cell r="F2792" t="str">
            <v>TRIAL- Philodendron Ivory Vein-12 - Balance</v>
          </cell>
          <cell r="G2792">
            <v>12</v>
          </cell>
          <cell r="H2792" t="str">
            <v>12cm</v>
          </cell>
          <cell r="I2792"/>
          <cell r="J2792">
            <v>2.3000000000000003</v>
          </cell>
          <cell r="K2792">
            <v>2.3000000000000003</v>
          </cell>
          <cell r="L2792">
            <v>2.3000000000000003</v>
          </cell>
          <cell r="M2792">
            <v>2.3000000000000003</v>
          </cell>
          <cell r="N2792">
            <v>0</v>
          </cell>
          <cell r="O2792">
            <v>0</v>
          </cell>
        </row>
        <row r="2793">
          <cell r="B2793"/>
          <cell r="C2793"/>
          <cell r="D2793"/>
          <cell r="E2793"/>
          <cell r="F2793"/>
          <cell r="G2793"/>
          <cell r="H2793"/>
          <cell r="I2793"/>
        </row>
        <row r="2794">
          <cell r="A2794" t="str">
            <v>FP-2665</v>
          </cell>
          <cell r="B2794" t="str">
            <v>CLIMB-ITT™ PREMIUM</v>
          </cell>
          <cell r="C2794" t="str">
            <v xml:space="preserve">Philodendron 12 </v>
          </cell>
          <cell r="D2794" t="str">
            <v xml:space="preserve">Splendid on Climb-itt™ Pole </v>
          </cell>
          <cell r="E2794" t="str">
            <v>Available</v>
          </cell>
          <cell r="F2794" t="str">
            <v>Trial- Philodendron Splendid on Climb-itt™ pole- 12</v>
          </cell>
          <cell r="G2794">
            <v>12</v>
          </cell>
          <cell r="H2794" t="str">
            <v>12cm Climb-itt™</v>
          </cell>
          <cell r="I2794" t="str">
            <v>CLIMB-ITT™ PREMIUM</v>
          </cell>
          <cell r="J2794">
            <v>3.2</v>
          </cell>
          <cell r="K2794">
            <v>3.2</v>
          </cell>
          <cell r="L2794">
            <v>2.5</v>
          </cell>
          <cell r="M2794">
            <v>2.5</v>
          </cell>
          <cell r="N2794">
            <v>3</v>
          </cell>
          <cell r="O2794">
            <v>3</v>
          </cell>
        </row>
        <row r="2795">
          <cell r="A2795" t="str">
            <v>FP-2665</v>
          </cell>
          <cell r="B2795" t="str">
            <v>CLIMB-ITT™ PREMIUM</v>
          </cell>
          <cell r="C2795" t="str">
            <v xml:space="preserve">Philodendron 12 </v>
          </cell>
          <cell r="D2795" t="str">
            <v xml:space="preserve">Splendid on Climb-itt™ Pole </v>
          </cell>
          <cell r="E2795" t="str">
            <v>Available</v>
          </cell>
          <cell r="F2795" t="str">
            <v>Trial- Philodendron Splendid on Climb-itt™ pole- 12</v>
          </cell>
          <cell r="G2795">
            <v>12</v>
          </cell>
          <cell r="H2795" t="str">
            <v>12cm Climb-itt™</v>
          </cell>
          <cell r="I2795" t="str">
            <v>CLIMB-ITT™ PREMIUM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</row>
        <row r="2796">
          <cell r="A2796" t="str">
            <v>FP-2665</v>
          </cell>
          <cell r="C2796"/>
          <cell r="D2796"/>
          <cell r="E2796"/>
          <cell r="F2796" t="str">
            <v>Trial- Philodendron Splendid on Climb-itt™ pole- 12 - Balance</v>
          </cell>
          <cell r="G2796">
            <v>12</v>
          </cell>
          <cell r="H2796" t="str">
            <v>12cm Climb-itt™</v>
          </cell>
          <cell r="I2796"/>
          <cell r="J2796">
            <v>3.2</v>
          </cell>
          <cell r="K2796">
            <v>3.2</v>
          </cell>
          <cell r="L2796">
            <v>2.5</v>
          </cell>
          <cell r="M2796">
            <v>2.5</v>
          </cell>
          <cell r="N2796">
            <v>3</v>
          </cell>
          <cell r="O2796">
            <v>3</v>
          </cell>
        </row>
        <row r="2797">
          <cell r="B2797"/>
          <cell r="C2797"/>
          <cell r="D2797"/>
          <cell r="E2797"/>
          <cell r="F2797"/>
          <cell r="G2797"/>
          <cell r="H2797"/>
          <cell r="I2797"/>
        </row>
        <row r="2798">
          <cell r="A2798" t="str">
            <v>FP-2494</v>
          </cell>
          <cell r="B2798" t="str">
            <v>BOUTIQUE</v>
          </cell>
          <cell r="C2798" t="str">
            <v>Philondendron 12</v>
          </cell>
          <cell r="D2798" t="str">
            <v>Green Congo Hybrid</v>
          </cell>
          <cell r="E2798" t="str">
            <v>Available</v>
          </cell>
          <cell r="F2798" t="str">
            <v>Trial- Philondendron Green Congo Hybrid- 12</v>
          </cell>
          <cell r="G2798">
            <v>12</v>
          </cell>
          <cell r="H2798" t="str">
            <v>12cm</v>
          </cell>
          <cell r="I2798" t="str">
            <v>BOUTIQUE</v>
          </cell>
          <cell r="J2798">
            <v>-2.5</v>
          </cell>
          <cell r="K2798">
            <v>-2.5</v>
          </cell>
          <cell r="L2798">
            <v>-0.60000000000000009</v>
          </cell>
          <cell r="M2798">
            <v>-0.60000000000000009</v>
          </cell>
          <cell r="N2798">
            <v>0</v>
          </cell>
          <cell r="O2798">
            <v>0</v>
          </cell>
        </row>
        <row r="2799">
          <cell r="A2799" t="str">
            <v>FP-2494</v>
          </cell>
          <cell r="B2799" t="str">
            <v>BOUTIQUE</v>
          </cell>
          <cell r="C2799" t="str">
            <v>Philondendron 12</v>
          </cell>
          <cell r="D2799" t="str">
            <v>Green Congo Hybrid</v>
          </cell>
          <cell r="E2799" t="str">
            <v>Available</v>
          </cell>
          <cell r="F2799" t="str">
            <v>Trial- Philondendron Green Congo Hybrid- 12</v>
          </cell>
          <cell r="G2799">
            <v>12</v>
          </cell>
          <cell r="H2799" t="str">
            <v>12cm</v>
          </cell>
          <cell r="I2799" t="str">
            <v>BOUTIQUE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</row>
        <row r="2800">
          <cell r="A2800" t="str">
            <v>FP-2494</v>
          </cell>
          <cell r="B2800"/>
          <cell r="C2800"/>
          <cell r="D2800"/>
          <cell r="E2800"/>
          <cell r="F2800" t="str">
            <v>Trial- Philondendron Green Congo Hybrid- 12 - Balance</v>
          </cell>
          <cell r="G2800">
            <v>12</v>
          </cell>
          <cell r="H2800" t="str">
            <v>12cm</v>
          </cell>
          <cell r="I2800"/>
          <cell r="J2800">
            <v>-2.5</v>
          </cell>
          <cell r="K2800">
            <v>-2.5</v>
          </cell>
          <cell r="L2800">
            <v>-0.60000000000000009</v>
          </cell>
          <cell r="M2800">
            <v>-0.60000000000000009</v>
          </cell>
          <cell r="N2800">
            <v>0</v>
          </cell>
          <cell r="O2800">
            <v>0</v>
          </cell>
        </row>
        <row r="2801">
          <cell r="A2801"/>
          <cell r="B2801"/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</row>
        <row r="2802">
          <cell r="A2802" t="str">
            <v>FP-2512</v>
          </cell>
          <cell r="B2802" t="str">
            <v>PREMIUM</v>
          </cell>
          <cell r="C2802" t="str">
            <v xml:space="preserve">Primulina 12 </v>
          </cell>
          <cell r="D2802" t="str">
            <v xml:space="preserve">Pretty Turtle </v>
          </cell>
          <cell r="E2802" t="str">
            <v>Available</v>
          </cell>
          <cell r="F2802" t="str">
            <v>TRIAL- Primula Pretty Turtle- 12</v>
          </cell>
          <cell r="G2802">
            <v>12</v>
          </cell>
          <cell r="H2802" t="str">
            <v>12cm</v>
          </cell>
          <cell r="I2802" t="str">
            <v>PREMIUM</v>
          </cell>
          <cell r="J2802">
            <v>21</v>
          </cell>
          <cell r="K2802">
            <v>21</v>
          </cell>
          <cell r="L2802">
            <v>12</v>
          </cell>
          <cell r="M2802">
            <v>-12</v>
          </cell>
          <cell r="N2802">
            <v>29</v>
          </cell>
          <cell r="O2802">
            <v>19.400000000000002</v>
          </cell>
        </row>
        <row r="2803">
          <cell r="A2803" t="str">
            <v>FP-2512</v>
          </cell>
          <cell r="B2803" t="str">
            <v>PREMIUM</v>
          </cell>
          <cell r="C2803" t="str">
            <v xml:space="preserve">Primulina 12 </v>
          </cell>
          <cell r="D2803" t="str">
            <v xml:space="preserve">Pretty Turtle </v>
          </cell>
          <cell r="E2803" t="str">
            <v>Available</v>
          </cell>
          <cell r="F2803" t="str">
            <v>TRIAL- Primula Pretty Turtle- 12</v>
          </cell>
          <cell r="G2803">
            <v>12</v>
          </cell>
          <cell r="H2803" t="str">
            <v>12cm</v>
          </cell>
          <cell r="I2803" t="str">
            <v>PREMIUM</v>
          </cell>
          <cell r="J2803">
            <v>0</v>
          </cell>
          <cell r="K2803">
            <v>0</v>
          </cell>
          <cell r="L2803">
            <v>24</v>
          </cell>
          <cell r="M2803">
            <v>0</v>
          </cell>
          <cell r="N2803">
            <v>24</v>
          </cell>
          <cell r="O2803">
            <v>0</v>
          </cell>
        </row>
        <row r="2804">
          <cell r="A2804" t="str">
            <v>FP-2512</v>
          </cell>
          <cell r="C2804"/>
          <cell r="D2804"/>
          <cell r="E2804"/>
          <cell r="F2804" t="str">
            <v>TRIAL- Primula Pretty Turtle- 12 - Balance</v>
          </cell>
          <cell r="G2804">
            <v>12</v>
          </cell>
          <cell r="H2804" t="str">
            <v>12cm</v>
          </cell>
          <cell r="I2804"/>
          <cell r="J2804">
            <v>21</v>
          </cell>
          <cell r="K2804">
            <v>21</v>
          </cell>
          <cell r="L2804">
            <v>-12</v>
          </cell>
          <cell r="M2804">
            <v>-12</v>
          </cell>
          <cell r="N2804">
            <v>5</v>
          </cell>
          <cell r="O2804">
            <v>19.400000000000002</v>
          </cell>
        </row>
        <row r="2805">
          <cell r="B2805"/>
          <cell r="C2805"/>
          <cell r="D2805"/>
          <cell r="E2805"/>
          <cell r="F2805"/>
          <cell r="G2805"/>
          <cell r="H2805"/>
          <cell r="I2805"/>
        </row>
        <row r="2806">
          <cell r="A2806" t="str">
            <v>FP-1542</v>
          </cell>
          <cell r="B2806" t="str">
            <v>PREMIUM</v>
          </cell>
          <cell r="C2806" t="str">
            <v>Rademachera 12</v>
          </cell>
          <cell r="D2806" t="str">
            <v>Sinica</v>
          </cell>
          <cell r="E2806" t="str">
            <v>Available</v>
          </cell>
          <cell r="F2806" t="str">
            <v>TRIAL - Rademachera Sinica - 12</v>
          </cell>
          <cell r="G2806">
            <v>12</v>
          </cell>
          <cell r="H2806" t="str">
            <v>12cm</v>
          </cell>
          <cell r="I2806" t="str">
            <v>PREMIUM</v>
          </cell>
          <cell r="J2806">
            <v>0.8</v>
          </cell>
          <cell r="K2806">
            <v>0.8</v>
          </cell>
          <cell r="L2806">
            <v>0.9</v>
          </cell>
          <cell r="M2806">
            <v>0.9</v>
          </cell>
          <cell r="N2806">
            <v>0.9</v>
          </cell>
          <cell r="O2806">
            <v>0.9</v>
          </cell>
        </row>
        <row r="2807">
          <cell r="A2807" t="str">
            <v>FP-1542</v>
          </cell>
          <cell r="B2807" t="str">
            <v>PREMIUM</v>
          </cell>
          <cell r="C2807" t="str">
            <v>Rademachera 12</v>
          </cell>
          <cell r="D2807" t="str">
            <v>Sinica</v>
          </cell>
          <cell r="E2807" t="str">
            <v>Available</v>
          </cell>
          <cell r="F2807" t="str">
            <v>TRIAL - Rademachera Sinica - 12</v>
          </cell>
          <cell r="G2807">
            <v>12</v>
          </cell>
          <cell r="H2807" t="str">
            <v>12cm</v>
          </cell>
          <cell r="I2807" t="str">
            <v>PREMIUM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</row>
        <row r="2808">
          <cell r="A2808" t="str">
            <v>FP-1542</v>
          </cell>
          <cell r="C2808"/>
          <cell r="D2808"/>
          <cell r="E2808"/>
          <cell r="F2808" t="str">
            <v>TRIAL - Rademachera Sinica - 12 - Balance</v>
          </cell>
          <cell r="G2808">
            <v>12</v>
          </cell>
          <cell r="H2808" t="str">
            <v>12cm</v>
          </cell>
          <cell r="I2808"/>
          <cell r="J2808">
            <v>0.8</v>
          </cell>
          <cell r="K2808">
            <v>0.8</v>
          </cell>
          <cell r="L2808">
            <v>0.9</v>
          </cell>
          <cell r="M2808">
            <v>0.9</v>
          </cell>
          <cell r="N2808">
            <v>0.9</v>
          </cell>
          <cell r="O2808">
            <v>0.9</v>
          </cell>
        </row>
        <row r="2809">
          <cell r="B2809"/>
          <cell r="C2809"/>
          <cell r="D2809"/>
          <cell r="E2809"/>
          <cell r="F2809"/>
          <cell r="G2809"/>
          <cell r="H2809"/>
          <cell r="I2809"/>
        </row>
        <row r="2810">
          <cell r="A2810" t="str">
            <v>FP-2703</v>
          </cell>
          <cell r="B2810" t="str">
            <v>CLIMB-ITT™ COLLECTOR'S</v>
          </cell>
          <cell r="C2810" t="str">
            <v>Rhaphidophora 12</v>
          </cell>
          <cell r="D2810" t="str">
            <v xml:space="preserve">Puberula Varigated on Climb-itt™ Pole </v>
          </cell>
          <cell r="E2810" t="str">
            <v>Available</v>
          </cell>
          <cell r="F2810" t="str">
            <v>TRIAL- Rhaphidophora Puberula Varigated on Climb-itt™ Pole-12</v>
          </cell>
          <cell r="G2810">
            <v>12</v>
          </cell>
          <cell r="H2810" t="str">
            <v>12cm Climb-itt™</v>
          </cell>
          <cell r="I2810" t="str">
            <v>CLIMB-ITT™ COLLECTOR'S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</row>
        <row r="2811">
          <cell r="A2811" t="str">
            <v>FP-2703</v>
          </cell>
          <cell r="B2811" t="str">
            <v>CLIMB-ITT™ COLLECTOR'S</v>
          </cell>
          <cell r="C2811" t="str">
            <v>Rhaphidophora 12</v>
          </cell>
          <cell r="D2811" t="str">
            <v xml:space="preserve">Puberula Varigated on Climb-itt™ Pole </v>
          </cell>
          <cell r="E2811" t="str">
            <v>Available</v>
          </cell>
          <cell r="F2811" t="str">
            <v>TRIAL- Rhaphidophora Puberula Varigated on Climb-itt™ Pole-12</v>
          </cell>
          <cell r="G2811">
            <v>12</v>
          </cell>
          <cell r="H2811" t="str">
            <v>12cm Climb-itt™</v>
          </cell>
          <cell r="I2811" t="str">
            <v>CLIMB-ITT™ COLLECTOR'S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</row>
        <row r="2812">
          <cell r="A2812" t="str">
            <v>FP-2703</v>
          </cell>
          <cell r="B2812"/>
          <cell r="C2812"/>
          <cell r="D2812"/>
          <cell r="E2812"/>
          <cell r="F2812" t="str">
            <v>TRIAL- Rhaphidophora Puberula Varigated on Climb-itt™ Pole-12 - Balance</v>
          </cell>
          <cell r="G2812">
            <v>12</v>
          </cell>
          <cell r="H2812" t="str">
            <v>12cm Climb-itt™</v>
          </cell>
          <cell r="I2812"/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</row>
        <row r="2813">
          <cell r="A2813"/>
          <cell r="B2813"/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</row>
        <row r="2814">
          <cell r="A2814" t="str">
            <v>FP-2014</v>
          </cell>
          <cell r="B2814" t="str">
            <v>PREMIUM</v>
          </cell>
          <cell r="C2814" t="str">
            <v>Saxifraga</v>
          </cell>
          <cell r="D2814" t="str">
            <v>Tricolor</v>
          </cell>
          <cell r="E2814" t="str">
            <v>Available</v>
          </cell>
          <cell r="F2814" t="str">
            <v>TRIAL- Saxifraga Tricolor- 12</v>
          </cell>
          <cell r="G2814">
            <v>12</v>
          </cell>
          <cell r="H2814" t="str">
            <v>12cm</v>
          </cell>
          <cell r="I2814" t="str">
            <v>PREMIUM</v>
          </cell>
          <cell r="J2814">
            <v>9</v>
          </cell>
          <cell r="K2814" t="e">
            <v>#N/A</v>
          </cell>
          <cell r="L2814">
            <v>9</v>
          </cell>
          <cell r="M2814" t="e">
            <v>#N/A</v>
          </cell>
          <cell r="N2814">
            <v>9</v>
          </cell>
          <cell r="O2814">
            <v>9</v>
          </cell>
        </row>
        <row r="2815">
          <cell r="A2815" t="str">
            <v>FP-2014</v>
          </cell>
          <cell r="B2815" t="str">
            <v>PREMIUM</v>
          </cell>
          <cell r="C2815" t="str">
            <v>Saxifraga</v>
          </cell>
          <cell r="D2815" t="str">
            <v>Tricolor</v>
          </cell>
          <cell r="E2815" t="str">
            <v>Available</v>
          </cell>
          <cell r="F2815" t="str">
            <v>TRIAL- Saxifraga Tricolor- 12</v>
          </cell>
          <cell r="G2815">
            <v>12</v>
          </cell>
          <cell r="H2815" t="str">
            <v>12cm</v>
          </cell>
          <cell r="I2815" t="str">
            <v>PREMIUM</v>
          </cell>
          <cell r="J2815" t="e">
            <v>#N/A</v>
          </cell>
          <cell r="K2815" t="e">
            <v>#N/A</v>
          </cell>
          <cell r="L2815" t="e">
            <v>#N/A</v>
          </cell>
          <cell r="M2815" t="e">
            <v>#N/A</v>
          </cell>
          <cell r="N2815">
            <v>0</v>
          </cell>
          <cell r="O2815">
            <v>0</v>
          </cell>
        </row>
        <row r="2816">
          <cell r="A2816" t="str">
            <v>FP-2014</v>
          </cell>
          <cell r="C2816"/>
          <cell r="D2816"/>
          <cell r="E2816"/>
          <cell r="F2816" t="str">
            <v>TRIAL- Saxifraga Tricolor- 12 - Balance</v>
          </cell>
          <cell r="G2816">
            <v>12</v>
          </cell>
          <cell r="H2816" t="str">
            <v>12cm</v>
          </cell>
          <cell r="I2816"/>
          <cell r="J2816" t="e">
            <v>#N/A</v>
          </cell>
          <cell r="K2816" t="e">
            <v>#N/A</v>
          </cell>
          <cell r="L2816" t="e">
            <v>#N/A</v>
          </cell>
          <cell r="M2816" t="e">
            <v>#N/A</v>
          </cell>
          <cell r="N2816">
            <v>9</v>
          </cell>
          <cell r="O2816">
            <v>9</v>
          </cell>
        </row>
        <row r="2817">
          <cell r="B2817"/>
          <cell r="C2817"/>
          <cell r="D2817"/>
          <cell r="E2817"/>
          <cell r="F2817"/>
          <cell r="G2817"/>
          <cell r="H2817"/>
          <cell r="I2817"/>
        </row>
        <row r="2818">
          <cell r="A2818" t="str">
            <v>FP-2583</v>
          </cell>
          <cell r="B2818" t="str">
            <v>PREMIUM</v>
          </cell>
          <cell r="C2818" t="str">
            <v>Schismatoglottis 12</v>
          </cell>
          <cell r="D2818" t="str">
            <v>Batem</v>
          </cell>
          <cell r="E2818" t="str">
            <v>Available</v>
          </cell>
          <cell r="F2818" t="str">
            <v>TRIAL- Schismatoglottis Batem- 12</v>
          </cell>
          <cell r="G2818">
            <v>12</v>
          </cell>
          <cell r="H2818" t="str">
            <v>12cm</v>
          </cell>
          <cell r="I2818" t="str">
            <v>PREMIUM</v>
          </cell>
          <cell r="J2818">
            <v>18.8</v>
          </cell>
          <cell r="K2818">
            <v>18.8</v>
          </cell>
          <cell r="L2818">
            <v>23</v>
          </cell>
          <cell r="M2818">
            <v>23</v>
          </cell>
          <cell r="N2818">
            <v>23</v>
          </cell>
          <cell r="O2818">
            <v>23</v>
          </cell>
        </row>
        <row r="2819">
          <cell r="A2819" t="str">
            <v>FP-2583</v>
          </cell>
          <cell r="B2819" t="str">
            <v>PREMIUM</v>
          </cell>
          <cell r="C2819" t="str">
            <v>Schismatoglottis 12</v>
          </cell>
          <cell r="D2819" t="str">
            <v>Batem</v>
          </cell>
          <cell r="E2819" t="str">
            <v>Available</v>
          </cell>
          <cell r="F2819" t="str">
            <v>TRIAL- Schismatoglottis Batem- 12</v>
          </cell>
          <cell r="G2819">
            <v>12</v>
          </cell>
          <cell r="H2819" t="str">
            <v>12cm</v>
          </cell>
          <cell r="I2819" t="str">
            <v>PREMIUM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</row>
        <row r="2820">
          <cell r="A2820" t="str">
            <v>FP-2583</v>
          </cell>
          <cell r="C2820"/>
          <cell r="D2820"/>
          <cell r="E2820"/>
          <cell r="F2820" t="str">
            <v>TRIAL- Schismatoglottis Batem- 12 - Balance</v>
          </cell>
          <cell r="G2820">
            <v>12</v>
          </cell>
          <cell r="H2820" t="str">
            <v>12cm</v>
          </cell>
          <cell r="I2820"/>
          <cell r="J2820">
            <v>18.8</v>
          </cell>
          <cell r="K2820">
            <v>18.8</v>
          </cell>
          <cell r="L2820">
            <v>23</v>
          </cell>
          <cell r="M2820">
            <v>23</v>
          </cell>
          <cell r="N2820">
            <v>23</v>
          </cell>
          <cell r="O2820">
            <v>23</v>
          </cell>
        </row>
        <row r="2821">
          <cell r="B2821"/>
          <cell r="C2821"/>
          <cell r="D2821"/>
          <cell r="E2821"/>
          <cell r="F2821"/>
          <cell r="G2821"/>
          <cell r="H2821"/>
          <cell r="I2821"/>
        </row>
        <row r="2822">
          <cell r="A2822" t="str">
            <v>FP-1483</v>
          </cell>
          <cell r="B2822" t="str">
            <v>BOUTIQUE</v>
          </cell>
          <cell r="C2822" t="str">
            <v>Schismatoglottis 12</v>
          </cell>
          <cell r="D2822" t="str">
            <v>Calyptrata</v>
          </cell>
          <cell r="E2822" t="str">
            <v>Available</v>
          </cell>
          <cell r="F2822" t="str">
            <v>TRIAL - Schismatoglottis Calyptrata - 12</v>
          </cell>
          <cell r="G2822">
            <v>12</v>
          </cell>
          <cell r="H2822" t="str">
            <v>12cm</v>
          </cell>
          <cell r="I2822" t="str">
            <v>BOUTIQUE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</row>
        <row r="2823">
          <cell r="A2823" t="str">
            <v>FP-1483</v>
          </cell>
          <cell r="B2823" t="str">
            <v>BOUTIQUE</v>
          </cell>
          <cell r="C2823" t="str">
            <v>Schismatoglottis 12</v>
          </cell>
          <cell r="D2823" t="str">
            <v>Calyptrata</v>
          </cell>
          <cell r="E2823" t="str">
            <v>Available</v>
          </cell>
          <cell r="F2823" t="str">
            <v>TRIAL - Schismatoglottis Calyptrata - 12</v>
          </cell>
          <cell r="G2823">
            <v>12</v>
          </cell>
          <cell r="H2823" t="str">
            <v>12cm</v>
          </cell>
          <cell r="I2823" t="str">
            <v>BOUTIQUE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</row>
        <row r="2824">
          <cell r="A2824" t="str">
            <v>FP-1483</v>
          </cell>
          <cell r="C2824"/>
          <cell r="D2824"/>
          <cell r="E2824"/>
          <cell r="F2824" t="str">
            <v>TRIAL - Schismatoglottis Calyptrata - 12 - Balance</v>
          </cell>
          <cell r="G2824">
            <v>12</v>
          </cell>
          <cell r="H2824" t="str">
            <v>12cm</v>
          </cell>
          <cell r="I2824"/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</row>
        <row r="2825">
          <cell r="B2825"/>
          <cell r="C2825"/>
          <cell r="D2825"/>
          <cell r="E2825"/>
          <cell r="F2825"/>
          <cell r="G2825"/>
          <cell r="H2825"/>
          <cell r="I2825"/>
        </row>
        <row r="2826">
          <cell r="A2826" t="str">
            <v>FP-1277</v>
          </cell>
          <cell r="B2826" t="str">
            <v>BOUTIQUE</v>
          </cell>
          <cell r="C2826" t="str">
            <v>Scindapsus 12</v>
          </cell>
          <cell r="D2826" t="str">
            <v>Borneo 2</v>
          </cell>
          <cell r="E2826" t="str">
            <v>Available</v>
          </cell>
          <cell r="F2826" t="str">
            <v>TRIAL - Scindapsus Boreno 2 - 12</v>
          </cell>
          <cell r="G2826">
            <v>12</v>
          </cell>
          <cell r="H2826" t="str">
            <v>12cm</v>
          </cell>
          <cell r="I2826" t="str">
            <v>BOUTIQUE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</row>
        <row r="2827">
          <cell r="A2827" t="str">
            <v>FP-1277</v>
          </cell>
          <cell r="B2827" t="str">
            <v>BOUTIQUE</v>
          </cell>
          <cell r="C2827" t="str">
            <v>Scindapsus 12</v>
          </cell>
          <cell r="D2827" t="str">
            <v>Borneo 2</v>
          </cell>
          <cell r="E2827" t="str">
            <v>Available</v>
          </cell>
          <cell r="F2827" t="str">
            <v>TRIAL - Scindapsus Boreno 2 - 12</v>
          </cell>
          <cell r="G2827">
            <v>12</v>
          </cell>
          <cell r="H2827" t="str">
            <v>12cm</v>
          </cell>
          <cell r="I2827" t="str">
            <v>BOUTIQUE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</row>
        <row r="2828">
          <cell r="A2828" t="str">
            <v>FP-1277</v>
          </cell>
          <cell r="C2828"/>
          <cell r="D2828"/>
          <cell r="E2828"/>
          <cell r="F2828" t="str">
            <v>TRIAL - Scindapsus Boreno 2 - 12 - Balance</v>
          </cell>
          <cell r="G2828">
            <v>12</v>
          </cell>
          <cell r="H2828" t="str">
            <v>12cm</v>
          </cell>
          <cell r="I2828"/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</row>
        <row r="2829">
          <cell r="C2829"/>
          <cell r="D2829"/>
          <cell r="E2829"/>
          <cell r="F2829"/>
          <cell r="G2829"/>
          <cell r="H2829"/>
          <cell r="I2829"/>
        </row>
        <row r="2830">
          <cell r="A2830" t="str">
            <v>FP-2260</v>
          </cell>
          <cell r="B2830" t="str">
            <v>PREMIUM</v>
          </cell>
          <cell r="C2830" t="str">
            <v>Scindapsus 12</v>
          </cell>
          <cell r="D2830" t="str">
            <v>Brushed Tides™ (NR 14)</v>
          </cell>
          <cell r="E2830" t="str">
            <v>Available</v>
          </cell>
          <cell r="F2830" t="str">
            <v xml:space="preserve">TRIAL- Scindapsus Brushed Tides™ (NR 14) -12 </v>
          </cell>
          <cell r="G2830">
            <v>12</v>
          </cell>
          <cell r="H2830" t="str">
            <v>12cm</v>
          </cell>
          <cell r="I2830" t="str">
            <v>PREMIUM</v>
          </cell>
          <cell r="J2830">
            <v>0</v>
          </cell>
          <cell r="K2830">
            <v>0</v>
          </cell>
          <cell r="L2830">
            <v>6</v>
          </cell>
          <cell r="M2830">
            <v>6</v>
          </cell>
          <cell r="N2830">
            <v>12</v>
          </cell>
          <cell r="O2830">
            <v>1.2000000000000002</v>
          </cell>
        </row>
        <row r="2831">
          <cell r="A2831" t="str">
            <v>FP-2260</v>
          </cell>
          <cell r="B2831" t="str">
            <v>PREMIUM</v>
          </cell>
          <cell r="C2831" t="str">
            <v>Scindapsus 12</v>
          </cell>
          <cell r="D2831" t="str">
            <v>Brushed Tides™ (NR 14)</v>
          </cell>
          <cell r="E2831" t="str">
            <v>Available</v>
          </cell>
          <cell r="F2831" t="str">
            <v xml:space="preserve">TRIAL- Scindapsus Brushed Tides™ (NR 14) -12 </v>
          </cell>
          <cell r="G2831">
            <v>12</v>
          </cell>
          <cell r="H2831" t="str">
            <v>12cm</v>
          </cell>
          <cell r="I2831" t="str">
            <v>PREMIUM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</row>
        <row r="2832">
          <cell r="A2832" t="str">
            <v>FP-2260</v>
          </cell>
          <cell r="C2832"/>
          <cell r="D2832"/>
          <cell r="E2832"/>
          <cell r="F2832" t="str">
            <v>TRIAL- Scindapsus Brushed Tides™ (NR 14) -12  - Balance</v>
          </cell>
          <cell r="G2832">
            <v>12</v>
          </cell>
          <cell r="H2832" t="str">
            <v>12cm</v>
          </cell>
          <cell r="I2832"/>
          <cell r="J2832">
            <v>0</v>
          </cell>
          <cell r="K2832">
            <v>0</v>
          </cell>
          <cell r="L2832">
            <v>6</v>
          </cell>
          <cell r="M2832">
            <v>6</v>
          </cell>
          <cell r="N2832">
            <v>12</v>
          </cell>
          <cell r="O2832">
            <v>1.2000000000000002</v>
          </cell>
        </row>
        <row r="2833">
          <cell r="C2833"/>
          <cell r="D2833"/>
          <cell r="E2833"/>
          <cell r="F2833"/>
          <cell r="G2833"/>
          <cell r="H2833"/>
          <cell r="I2833"/>
        </row>
        <row r="2834">
          <cell r="A2834" t="str">
            <v>FP-2825</v>
          </cell>
          <cell r="B2834" t="str">
            <v>BOUTIQUE</v>
          </cell>
          <cell r="C2834" t="str">
            <v>Scindapsus 12</v>
          </cell>
          <cell r="D2834" t="str">
            <v>Green Anaconda</v>
          </cell>
          <cell r="E2834" t="str">
            <v>Available</v>
          </cell>
          <cell r="F2834" t="str">
            <v>TRIAL - Scindapsus Green Anaconda - 12 (Canopy)</v>
          </cell>
          <cell r="G2834">
            <v>12</v>
          </cell>
          <cell r="H2834" t="str">
            <v>12cm Canopy</v>
          </cell>
          <cell r="I2834" t="str">
            <v>BOUTIQUE</v>
          </cell>
          <cell r="J2834">
            <v>7.5</v>
          </cell>
          <cell r="K2834">
            <v>7.5</v>
          </cell>
          <cell r="L2834">
            <v>5.3000000000000007</v>
          </cell>
          <cell r="M2834">
            <v>-21.7</v>
          </cell>
          <cell r="N2834">
            <v>45.5</v>
          </cell>
          <cell r="O2834">
            <v>2.7</v>
          </cell>
        </row>
        <row r="2835">
          <cell r="A2835" t="str">
            <v>FP-2825</v>
          </cell>
          <cell r="B2835" t="str">
            <v>BOUTIQUE</v>
          </cell>
          <cell r="C2835" t="str">
            <v>Scindapsus 12</v>
          </cell>
          <cell r="D2835" t="str">
            <v>Green Anaconda</v>
          </cell>
          <cell r="E2835" t="str">
            <v>Available</v>
          </cell>
          <cell r="F2835" t="str">
            <v>TRIAL - Scindapsus Green Anaconda - 12 (Canopy)</v>
          </cell>
          <cell r="G2835">
            <v>12</v>
          </cell>
          <cell r="H2835" t="str">
            <v>12cm Canopy</v>
          </cell>
          <cell r="I2835" t="str">
            <v>BOUTIQUE</v>
          </cell>
          <cell r="J2835">
            <v>0</v>
          </cell>
          <cell r="K2835">
            <v>0</v>
          </cell>
          <cell r="L2835">
            <v>27</v>
          </cell>
          <cell r="M2835">
            <v>0</v>
          </cell>
          <cell r="N2835">
            <v>18</v>
          </cell>
          <cell r="O2835">
            <v>0</v>
          </cell>
        </row>
        <row r="2836">
          <cell r="A2836" t="str">
            <v>FP-2825</v>
          </cell>
          <cell r="C2836"/>
          <cell r="D2836"/>
          <cell r="E2836"/>
          <cell r="F2836" t="str">
            <v>TRIAL - Scindapsus Green Anaconda - 12 (Canopy) - Balance</v>
          </cell>
          <cell r="G2836">
            <v>12</v>
          </cell>
          <cell r="H2836" t="str">
            <v>12cm Canopy</v>
          </cell>
          <cell r="I2836"/>
          <cell r="J2836">
            <v>7.5</v>
          </cell>
          <cell r="K2836">
            <v>7.5</v>
          </cell>
          <cell r="L2836">
            <v>-21.7</v>
          </cell>
          <cell r="M2836">
            <v>-21.7</v>
          </cell>
          <cell r="N2836">
            <v>27.5</v>
          </cell>
          <cell r="O2836">
            <v>2.7</v>
          </cell>
        </row>
        <row r="2837">
          <cell r="C2837"/>
          <cell r="D2837"/>
          <cell r="E2837"/>
          <cell r="F2837"/>
          <cell r="G2837"/>
          <cell r="H2837"/>
          <cell r="I2837"/>
        </row>
        <row r="2838">
          <cell r="A2838" t="str">
            <v>FP-1279</v>
          </cell>
          <cell r="B2838" t="str">
            <v>BOUTIQUE</v>
          </cell>
          <cell r="C2838" t="str">
            <v>Scindapsus 12</v>
          </cell>
          <cell r="D2838" t="str">
            <v>Nangga Seni</v>
          </cell>
          <cell r="E2838" t="str">
            <v>Available</v>
          </cell>
          <cell r="F2838" t="str">
            <v>TRIAL - Scindapsus Nangga Seni - 12</v>
          </cell>
          <cell r="G2838">
            <v>12</v>
          </cell>
          <cell r="H2838" t="str">
            <v>12cm</v>
          </cell>
          <cell r="I2838" t="str">
            <v>BOUTIQUE</v>
          </cell>
          <cell r="J2838">
            <v>3.5</v>
          </cell>
          <cell r="K2838">
            <v>3.5</v>
          </cell>
          <cell r="L2838">
            <v>2</v>
          </cell>
          <cell r="M2838">
            <v>-2</v>
          </cell>
          <cell r="N2838">
            <v>0</v>
          </cell>
          <cell r="O2838">
            <v>0</v>
          </cell>
        </row>
        <row r="2839">
          <cell r="A2839" t="str">
            <v>FP-1279</v>
          </cell>
          <cell r="B2839" t="str">
            <v>BOUTIQUE</v>
          </cell>
          <cell r="C2839" t="str">
            <v>Scindapsus 12</v>
          </cell>
          <cell r="D2839" t="str">
            <v>Nangga Seni</v>
          </cell>
          <cell r="E2839" t="str">
            <v>Available</v>
          </cell>
          <cell r="F2839" t="str">
            <v>TRIAL - Scindapsus Nangga Seni - 12</v>
          </cell>
          <cell r="G2839">
            <v>12</v>
          </cell>
          <cell r="H2839" t="str">
            <v>12cm</v>
          </cell>
          <cell r="I2839" t="str">
            <v>BOUTIQUE</v>
          </cell>
          <cell r="J2839">
            <v>0</v>
          </cell>
          <cell r="K2839">
            <v>0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</row>
        <row r="2840">
          <cell r="A2840" t="str">
            <v>FP-1279</v>
          </cell>
          <cell r="C2840"/>
          <cell r="D2840"/>
          <cell r="E2840"/>
          <cell r="F2840" t="str">
            <v>TRIAL - Scindapsus Nangga Seni - 12 - Balance</v>
          </cell>
          <cell r="G2840">
            <v>12</v>
          </cell>
          <cell r="H2840" t="str">
            <v>12cm</v>
          </cell>
          <cell r="I2840"/>
          <cell r="J2840">
            <v>3.5</v>
          </cell>
          <cell r="K2840">
            <v>3.5</v>
          </cell>
          <cell r="L2840">
            <v>-2</v>
          </cell>
          <cell r="M2840">
            <v>-2</v>
          </cell>
          <cell r="N2840">
            <v>0</v>
          </cell>
          <cell r="O2840">
            <v>0</v>
          </cell>
        </row>
        <row r="2841">
          <cell r="A2841"/>
          <cell r="B2841"/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</row>
        <row r="2842">
          <cell r="A2842" t="str">
            <v>FP-1895</v>
          </cell>
          <cell r="B2842" t="str">
            <v>PREMIUM</v>
          </cell>
          <cell r="C2842" t="str">
            <v>Scindapsus 12</v>
          </cell>
          <cell r="D2842" t="str">
            <v>Nearly Black</v>
          </cell>
          <cell r="E2842" t="str">
            <v>Available</v>
          </cell>
          <cell r="F2842" t="str">
            <v>TRIAL - Scindapsus Nearly Black - 12</v>
          </cell>
          <cell r="G2842">
            <v>12</v>
          </cell>
          <cell r="H2842" t="str">
            <v>12cm</v>
          </cell>
          <cell r="I2842" t="str">
            <v>PREMIUM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</row>
        <row r="2843">
          <cell r="A2843" t="str">
            <v>FP-1895</v>
          </cell>
          <cell r="B2843" t="str">
            <v>PREMIUM</v>
          </cell>
          <cell r="C2843" t="str">
            <v>Scindapsus 12</v>
          </cell>
          <cell r="D2843" t="str">
            <v>Nearly Black</v>
          </cell>
          <cell r="E2843" t="str">
            <v>Available</v>
          </cell>
          <cell r="F2843" t="str">
            <v>TRIAL - Scindapsus Nearly Black - 12</v>
          </cell>
          <cell r="G2843">
            <v>12</v>
          </cell>
          <cell r="H2843" t="str">
            <v>12cm</v>
          </cell>
          <cell r="I2843" t="str">
            <v>PREMIUM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</row>
        <row r="2844">
          <cell r="A2844" t="str">
            <v>FP-1895</v>
          </cell>
          <cell r="C2844"/>
          <cell r="D2844"/>
          <cell r="E2844"/>
          <cell r="F2844" t="str">
            <v>TRIAL - Scindapsus Nearly Black - 12 - Balance</v>
          </cell>
          <cell r="G2844">
            <v>12</v>
          </cell>
          <cell r="H2844" t="str">
            <v>12cm</v>
          </cell>
          <cell r="I2844"/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</row>
        <row r="2845">
          <cell r="A2845"/>
          <cell r="B2845"/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</row>
        <row r="2846">
          <cell r="A2846" t="str">
            <v>FP-1125</v>
          </cell>
          <cell r="B2846" t="str">
            <v>PREMIUM</v>
          </cell>
          <cell r="C2846" t="str">
            <v>Scindapsus 12</v>
          </cell>
          <cell r="D2846" t="str">
            <v>Pictus Argyraeus</v>
          </cell>
          <cell r="E2846" t="str">
            <v>Available</v>
          </cell>
          <cell r="F2846" t="str">
            <v>TRIAL - Scindapsus Pictus Argyraeus - 12</v>
          </cell>
          <cell r="G2846">
            <v>12</v>
          </cell>
          <cell r="H2846" t="str">
            <v>12cm</v>
          </cell>
          <cell r="I2846" t="str">
            <v>PREMIUM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</row>
        <row r="2847">
          <cell r="A2847" t="str">
            <v>FP-1125</v>
          </cell>
          <cell r="B2847" t="str">
            <v>PREMIUM</v>
          </cell>
          <cell r="C2847" t="str">
            <v>Scindapsus 12</v>
          </cell>
          <cell r="D2847" t="str">
            <v>Pictus Argyraeus</v>
          </cell>
          <cell r="E2847" t="str">
            <v>Available</v>
          </cell>
          <cell r="F2847" t="str">
            <v>TRIAL - Scindapsus Pictus Argyraeus - 12</v>
          </cell>
          <cell r="G2847">
            <v>12</v>
          </cell>
          <cell r="H2847" t="str">
            <v>12cm</v>
          </cell>
          <cell r="I2847" t="str">
            <v>PREMIUM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</row>
        <row r="2848">
          <cell r="A2848" t="str">
            <v>FP-1125</v>
          </cell>
          <cell r="C2848"/>
          <cell r="D2848"/>
          <cell r="E2848"/>
          <cell r="F2848" t="str">
            <v>TRIAL - Scindapsus Pictus Argyraeus - 12 - Balance</v>
          </cell>
          <cell r="G2848">
            <v>12</v>
          </cell>
          <cell r="H2848" t="str">
            <v>12cm</v>
          </cell>
          <cell r="I2848"/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</row>
        <row r="2849">
          <cell r="A2849"/>
          <cell r="B2849"/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</row>
        <row r="2850">
          <cell r="A2850" t="str">
            <v>FP-354</v>
          </cell>
          <cell r="B2850" t="str">
            <v>BOUTIQUE</v>
          </cell>
          <cell r="C2850" t="str">
            <v>Scindapsus 12</v>
          </cell>
          <cell r="D2850" t="str">
            <v>Pictus Exotica</v>
          </cell>
          <cell r="E2850" t="str">
            <v>Available</v>
          </cell>
          <cell r="F2850" t="str">
            <v>TRIAL - Scindapsus Pictus Exotica - 12</v>
          </cell>
          <cell r="G2850">
            <v>12</v>
          </cell>
          <cell r="H2850" t="str">
            <v>12cm</v>
          </cell>
          <cell r="I2850" t="str">
            <v>BOUTIQUE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</row>
        <row r="2851">
          <cell r="A2851" t="str">
            <v>FP-354</v>
          </cell>
          <cell r="B2851" t="str">
            <v>BOUTIQUE</v>
          </cell>
          <cell r="C2851" t="str">
            <v>Scindapsus 12</v>
          </cell>
          <cell r="D2851" t="str">
            <v>Pictus Exotica</v>
          </cell>
          <cell r="E2851" t="str">
            <v>Available</v>
          </cell>
          <cell r="F2851" t="str">
            <v>TRIAL - Scindapsus Pictus Exotica - 12</v>
          </cell>
          <cell r="G2851">
            <v>12</v>
          </cell>
          <cell r="H2851" t="str">
            <v>12cm</v>
          </cell>
          <cell r="I2851" t="str">
            <v>BOUTIQUE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</row>
        <row r="2852">
          <cell r="A2852" t="str">
            <v>FP-354</v>
          </cell>
          <cell r="B2852"/>
          <cell r="C2852"/>
          <cell r="D2852"/>
          <cell r="E2852"/>
          <cell r="F2852" t="str">
            <v>TRIAL - Scindapsus Pictus Exotica - 12 - Balance</v>
          </cell>
          <cell r="G2852">
            <v>12</v>
          </cell>
          <cell r="H2852" t="str">
            <v>12cm</v>
          </cell>
          <cell r="I2852"/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</row>
        <row r="2853">
          <cell r="A2853"/>
          <cell r="B2853"/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</row>
        <row r="2854">
          <cell r="A2854" t="str">
            <v>FP-1208</v>
          </cell>
          <cell r="B2854" t="str">
            <v>BOUTIQUE</v>
          </cell>
          <cell r="C2854" t="str">
            <v>Scindapsus 12</v>
          </cell>
          <cell r="D2854" t="str">
            <v>Pictus Sterling Silver</v>
          </cell>
          <cell r="E2854" t="str">
            <v>Available</v>
          </cell>
          <cell r="F2854" t="str">
            <v>TRIAL - Scindapsus Pictus Sterling Silver - 12</v>
          </cell>
          <cell r="G2854">
            <v>12</v>
          </cell>
          <cell r="H2854" t="str">
            <v>12cm</v>
          </cell>
          <cell r="I2854" t="str">
            <v>BOUTIQUE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</row>
        <row r="2855">
          <cell r="A2855" t="str">
            <v>FP-1208</v>
          </cell>
          <cell r="B2855" t="str">
            <v>BOUTIQUE</v>
          </cell>
          <cell r="C2855" t="str">
            <v>Scindapsus 12</v>
          </cell>
          <cell r="D2855" t="str">
            <v>Pictus Sterling Silver</v>
          </cell>
          <cell r="E2855" t="str">
            <v>Available</v>
          </cell>
          <cell r="F2855" t="str">
            <v>TRIAL - Scindapsus Pictus Sterling Silver - 12</v>
          </cell>
          <cell r="G2855">
            <v>12</v>
          </cell>
          <cell r="H2855" t="str">
            <v>12cm</v>
          </cell>
          <cell r="I2855" t="str">
            <v>BOUTIQUE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</row>
        <row r="2856">
          <cell r="A2856" t="str">
            <v>FP-1208</v>
          </cell>
          <cell r="B2856"/>
          <cell r="C2856"/>
          <cell r="D2856"/>
          <cell r="E2856"/>
          <cell r="F2856" t="str">
            <v>TRIAL - Scindapsus Pictus Sterling Silver - 12 - Balance</v>
          </cell>
          <cell r="G2856">
            <v>12</v>
          </cell>
          <cell r="H2856" t="str">
            <v>12cm</v>
          </cell>
          <cell r="I2856"/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</row>
        <row r="2857">
          <cell r="A2857"/>
          <cell r="B2857"/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</row>
        <row r="2858">
          <cell r="A2858" t="str">
            <v>FP-1126</v>
          </cell>
          <cell r="B2858" t="str">
            <v>PREMIUM</v>
          </cell>
          <cell r="C2858" t="str">
            <v>Scindapsus 12</v>
          </cell>
          <cell r="D2858" t="str">
            <v>Silver Hero</v>
          </cell>
          <cell r="E2858" t="str">
            <v>Available</v>
          </cell>
          <cell r="F2858" t="str">
            <v>TRIAL - Scindapsus Silver Hero - 12</v>
          </cell>
          <cell r="G2858">
            <v>12</v>
          </cell>
          <cell r="H2858" t="str">
            <v>12cm</v>
          </cell>
          <cell r="I2858" t="str">
            <v>PREMIUM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</row>
        <row r="2859">
          <cell r="A2859" t="str">
            <v>FP-1126</v>
          </cell>
          <cell r="B2859" t="str">
            <v>PREMIUM</v>
          </cell>
          <cell r="C2859" t="str">
            <v>Scindapsus 12</v>
          </cell>
          <cell r="D2859" t="str">
            <v>Silver Hero</v>
          </cell>
          <cell r="E2859" t="str">
            <v>Available</v>
          </cell>
          <cell r="F2859" t="str">
            <v>TRIAL - Scindapsus Silver Hero - 12</v>
          </cell>
          <cell r="G2859">
            <v>12</v>
          </cell>
          <cell r="H2859" t="str">
            <v>12cm</v>
          </cell>
          <cell r="I2859" t="str">
            <v>PREMIUM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</row>
        <row r="2860">
          <cell r="A2860" t="str">
            <v>FP-1126</v>
          </cell>
          <cell r="C2860"/>
          <cell r="D2860"/>
          <cell r="E2860"/>
          <cell r="F2860" t="str">
            <v>TRIAL - Scindapsus Silver Hero - 12 - Balance</v>
          </cell>
          <cell r="G2860">
            <v>12</v>
          </cell>
          <cell r="H2860" t="str">
            <v>12cm</v>
          </cell>
          <cell r="I2860"/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</row>
        <row r="2861">
          <cell r="A2861"/>
          <cell r="B2861"/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</row>
        <row r="2862">
          <cell r="A2862" t="str">
            <v>FP-1088</v>
          </cell>
          <cell r="B2862" t="str">
            <v>PREMIUM</v>
          </cell>
          <cell r="C2862" t="str">
            <v>Scindapsus 12</v>
          </cell>
          <cell r="D2862" t="str">
            <v>Silver Lady</v>
          </cell>
          <cell r="E2862" t="str">
            <v>Available</v>
          </cell>
          <cell r="F2862" t="str">
            <v>TRIAL - Scindapsus Silver Lady - 12</v>
          </cell>
          <cell r="G2862">
            <v>12</v>
          </cell>
          <cell r="H2862" t="str">
            <v>12cm</v>
          </cell>
          <cell r="I2862" t="str">
            <v>PREMIUM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</row>
        <row r="2863">
          <cell r="A2863" t="str">
            <v>FP-1088</v>
          </cell>
          <cell r="B2863" t="str">
            <v>PREMIUM</v>
          </cell>
          <cell r="C2863" t="str">
            <v>Scindapsus 12</v>
          </cell>
          <cell r="D2863" t="str">
            <v>Silver Lady</v>
          </cell>
          <cell r="E2863" t="str">
            <v>Available</v>
          </cell>
          <cell r="F2863" t="str">
            <v>TRIAL - Scindapsus Silver Lady - 12</v>
          </cell>
          <cell r="G2863">
            <v>12</v>
          </cell>
          <cell r="H2863" t="str">
            <v>12cm</v>
          </cell>
          <cell r="I2863" t="str">
            <v>PREMIUM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</row>
        <row r="2864">
          <cell r="A2864" t="str">
            <v>FP-1088</v>
          </cell>
          <cell r="C2864"/>
          <cell r="D2864"/>
          <cell r="E2864"/>
          <cell r="F2864" t="str">
            <v>TRIAL - Scindapsus Silver Lady - 12 - Balance</v>
          </cell>
          <cell r="G2864">
            <v>12</v>
          </cell>
          <cell r="H2864" t="str">
            <v>12cm</v>
          </cell>
          <cell r="I2864"/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</row>
        <row r="2865">
          <cell r="A2865"/>
          <cell r="B2865"/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</row>
        <row r="2866">
          <cell r="A2866" t="str">
            <v>FP-1209</v>
          </cell>
          <cell r="B2866" t="str">
            <v>PREMIUM</v>
          </cell>
          <cell r="C2866" t="str">
            <v>Scindapsus 12</v>
          </cell>
          <cell r="D2866" t="str">
            <v>Silver Philo</v>
          </cell>
          <cell r="E2866" t="str">
            <v>Available</v>
          </cell>
          <cell r="F2866" t="str">
            <v>TRIAL - Scindapsus Silver Philo - 12</v>
          </cell>
          <cell r="G2866">
            <v>12</v>
          </cell>
          <cell r="H2866" t="str">
            <v>12cm</v>
          </cell>
          <cell r="I2866" t="str">
            <v>PREMIUM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</row>
        <row r="2867">
          <cell r="A2867" t="str">
            <v>FP-1209</v>
          </cell>
          <cell r="B2867" t="str">
            <v>PREMIUM</v>
          </cell>
          <cell r="C2867" t="str">
            <v>Scindapsus 12</v>
          </cell>
          <cell r="D2867" t="str">
            <v>Silver Philo</v>
          </cell>
          <cell r="E2867" t="str">
            <v>Available</v>
          </cell>
          <cell r="F2867" t="str">
            <v>TRIAL - Scindapsus Silver Philo - 12</v>
          </cell>
          <cell r="G2867">
            <v>12</v>
          </cell>
          <cell r="H2867" t="str">
            <v>12cm</v>
          </cell>
          <cell r="I2867" t="str">
            <v>PREMIUM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</row>
        <row r="2868">
          <cell r="A2868" t="str">
            <v>FP-1209</v>
          </cell>
          <cell r="C2868"/>
          <cell r="D2868"/>
          <cell r="E2868"/>
          <cell r="F2868" t="str">
            <v>TRIAL - Scindapsus Silver Philo - 12 - Balance</v>
          </cell>
          <cell r="G2868">
            <v>12</v>
          </cell>
          <cell r="H2868" t="str">
            <v>12cm</v>
          </cell>
          <cell r="I2868"/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</row>
        <row r="2869">
          <cell r="B2869"/>
          <cell r="C2869"/>
          <cell r="D2869"/>
          <cell r="E2869"/>
          <cell r="F2869"/>
          <cell r="G2869"/>
          <cell r="H2869"/>
          <cell r="I2869"/>
        </row>
        <row r="2870">
          <cell r="A2870" t="str">
            <v>FP-1283</v>
          </cell>
          <cell r="B2870" t="str">
            <v>BOUTIQUE</v>
          </cell>
          <cell r="C2870" t="str">
            <v>Scindapsus 12</v>
          </cell>
          <cell r="D2870" t="str">
            <v>Silver Plantinum</v>
          </cell>
          <cell r="E2870" t="str">
            <v>Available</v>
          </cell>
          <cell r="F2870" t="str">
            <v>TRIAL - Scindapsus Silver Platinum - 12</v>
          </cell>
          <cell r="G2870">
            <v>12</v>
          </cell>
          <cell r="H2870" t="str">
            <v>12cm</v>
          </cell>
          <cell r="I2870" t="str">
            <v>BOUTIQUE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</row>
        <row r="2871">
          <cell r="A2871" t="str">
            <v>FP-1283</v>
          </cell>
          <cell r="B2871" t="str">
            <v>BOUTIQUE</v>
          </cell>
          <cell r="C2871" t="str">
            <v>Scindapsus 12</v>
          </cell>
          <cell r="D2871" t="str">
            <v>Silver Plantinum</v>
          </cell>
          <cell r="E2871" t="str">
            <v>Available</v>
          </cell>
          <cell r="F2871" t="str">
            <v>TRIAL - Scindapsus Silver Platinum - 12</v>
          </cell>
          <cell r="G2871">
            <v>12</v>
          </cell>
          <cell r="H2871" t="str">
            <v>12cm</v>
          </cell>
          <cell r="I2871" t="str">
            <v>BOUTIQUE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</row>
        <row r="2872">
          <cell r="A2872" t="str">
            <v>FP-1283</v>
          </cell>
          <cell r="C2872"/>
          <cell r="D2872"/>
          <cell r="E2872"/>
          <cell r="F2872" t="str">
            <v>TRIAL - Scindapsus Silver Platinum - 12 - Balance</v>
          </cell>
          <cell r="G2872">
            <v>12</v>
          </cell>
          <cell r="H2872" t="str">
            <v>12cm</v>
          </cell>
          <cell r="I2872"/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</row>
        <row r="2873">
          <cell r="C2873"/>
          <cell r="D2873"/>
          <cell r="E2873"/>
          <cell r="F2873"/>
          <cell r="G2873"/>
          <cell r="H2873"/>
          <cell r="I2873"/>
        </row>
        <row r="2874">
          <cell r="A2874" t="str">
            <v>FP-992</v>
          </cell>
          <cell r="B2874" t="str">
            <v>PREMIUM</v>
          </cell>
          <cell r="C2874" t="str">
            <v>Scindapsus 12</v>
          </cell>
          <cell r="D2874" t="str">
            <v>Silver Princess</v>
          </cell>
          <cell r="E2874" t="str">
            <v>Available</v>
          </cell>
          <cell r="F2874" t="str">
            <v>TRIAL - Scindapsus Silver Princess - 12</v>
          </cell>
          <cell r="G2874">
            <v>12</v>
          </cell>
          <cell r="H2874" t="str">
            <v>12cm</v>
          </cell>
          <cell r="I2874" t="str">
            <v>PREMIUM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</row>
        <row r="2875">
          <cell r="A2875" t="str">
            <v>FP-992</v>
          </cell>
          <cell r="B2875" t="str">
            <v>PREMIUM</v>
          </cell>
          <cell r="C2875" t="str">
            <v>Scindapsus 12</v>
          </cell>
          <cell r="D2875" t="str">
            <v>Silver Princess</v>
          </cell>
          <cell r="E2875" t="str">
            <v>Available</v>
          </cell>
          <cell r="F2875" t="str">
            <v>TRIAL - Scindapsus Silver Princess - 12</v>
          </cell>
          <cell r="G2875">
            <v>12</v>
          </cell>
          <cell r="H2875" t="str">
            <v>12cm</v>
          </cell>
          <cell r="I2875" t="str">
            <v>PREMIUM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</row>
        <row r="2876">
          <cell r="A2876" t="str">
            <v>FP-992</v>
          </cell>
          <cell r="C2876"/>
          <cell r="D2876"/>
          <cell r="E2876"/>
          <cell r="F2876" t="str">
            <v>TRIAL - Scindapsus Silver Princess - 12 - Balance</v>
          </cell>
          <cell r="G2876">
            <v>12</v>
          </cell>
          <cell r="H2876" t="str">
            <v>12cm</v>
          </cell>
          <cell r="I2876"/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</row>
        <row r="2877">
          <cell r="A2877"/>
          <cell r="B2877"/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</row>
        <row r="2878">
          <cell r="A2878" t="str">
            <v>FP-1280</v>
          </cell>
          <cell r="B2878" t="str">
            <v>BOUTIQUE</v>
          </cell>
          <cell r="C2878" t="str">
            <v>Scindapsus 12</v>
          </cell>
          <cell r="D2878" t="str">
            <v>Silver Tattoo (NR 27)</v>
          </cell>
          <cell r="E2878" t="str">
            <v>Available</v>
          </cell>
          <cell r="F2878" t="str">
            <v>TRIAL - Scindapsus Silver Tattoo (NR 27) - 12</v>
          </cell>
          <cell r="G2878">
            <v>12</v>
          </cell>
          <cell r="H2878" t="str">
            <v>12cm</v>
          </cell>
          <cell r="I2878" t="str">
            <v>BOUTIQUE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</row>
        <row r="2879">
          <cell r="A2879" t="str">
            <v>FP-1280</v>
          </cell>
          <cell r="B2879" t="str">
            <v>BOUTIQUE</v>
          </cell>
          <cell r="C2879" t="str">
            <v>Scindapsus 12</v>
          </cell>
          <cell r="D2879" t="str">
            <v>Silver Tattoo (NR 27)</v>
          </cell>
          <cell r="E2879" t="str">
            <v>Available</v>
          </cell>
          <cell r="F2879" t="str">
            <v>TRIAL - Scindapsus Silver Tattoo (NR 27) - 12</v>
          </cell>
          <cell r="G2879">
            <v>12</v>
          </cell>
          <cell r="H2879" t="str">
            <v>12cm</v>
          </cell>
          <cell r="I2879" t="str">
            <v>BOUTIQUE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</row>
        <row r="2880">
          <cell r="A2880" t="str">
            <v>FP-1280</v>
          </cell>
          <cell r="B2880"/>
          <cell r="C2880"/>
          <cell r="D2880"/>
          <cell r="E2880"/>
          <cell r="F2880" t="str">
            <v>TRIAL - Scindapsus Silver Tattoo (NR 27) - 12 - Balance</v>
          </cell>
          <cell r="G2880">
            <v>12</v>
          </cell>
          <cell r="H2880" t="str">
            <v>12cm</v>
          </cell>
          <cell r="I2880"/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</row>
        <row r="2881">
          <cell r="A2881"/>
          <cell r="B2881"/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</row>
        <row r="2882">
          <cell r="A2882" t="str">
            <v>FP-1284</v>
          </cell>
          <cell r="B2882" t="str">
            <v>BOUTIQUE</v>
          </cell>
          <cell r="C2882" t="str">
            <v>Scindapsus 12</v>
          </cell>
          <cell r="D2882" t="str">
            <v>Snake Scale</v>
          </cell>
          <cell r="E2882" t="str">
            <v>Available</v>
          </cell>
          <cell r="F2882" t="str">
            <v>TRIAL - Scindapsus Snake Scale - 12</v>
          </cell>
          <cell r="G2882">
            <v>12</v>
          </cell>
          <cell r="H2882" t="str">
            <v>12cm</v>
          </cell>
          <cell r="I2882" t="str">
            <v>BOUTIQUE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</row>
        <row r="2883">
          <cell r="A2883" t="str">
            <v>FP-1284</v>
          </cell>
          <cell r="B2883" t="str">
            <v>BOUTIQUE</v>
          </cell>
          <cell r="C2883" t="str">
            <v>Scindapsus 12</v>
          </cell>
          <cell r="D2883" t="str">
            <v>Snake Scale</v>
          </cell>
          <cell r="E2883" t="str">
            <v>Available</v>
          </cell>
          <cell r="F2883" t="str">
            <v>TRIAL - Scindapsus Snake Scale - 12</v>
          </cell>
          <cell r="G2883">
            <v>12</v>
          </cell>
          <cell r="H2883" t="str">
            <v>12cm</v>
          </cell>
          <cell r="I2883" t="str">
            <v>BOUTIQUE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</row>
        <row r="2884">
          <cell r="A2884" t="str">
            <v>FP-1284</v>
          </cell>
          <cell r="B2884"/>
          <cell r="C2884"/>
          <cell r="D2884"/>
          <cell r="E2884"/>
          <cell r="F2884" t="str">
            <v>TRIAL - Scindapsus Snake Scale - 12 - Balance</v>
          </cell>
          <cell r="G2884">
            <v>12</v>
          </cell>
          <cell r="H2884" t="str">
            <v>12cm</v>
          </cell>
          <cell r="I2884"/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</row>
        <row r="2885">
          <cell r="A2885"/>
          <cell r="B2885"/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</row>
        <row r="2886">
          <cell r="A2886" t="str">
            <v>FP-1085</v>
          </cell>
          <cell r="B2886" t="str">
            <v>PREMIUM</v>
          </cell>
          <cell r="C2886" t="str">
            <v>Scindapsus 12</v>
          </cell>
          <cell r="D2886" t="str">
            <v>Sparkling Borneo</v>
          </cell>
          <cell r="E2886" t="str">
            <v>Available</v>
          </cell>
          <cell r="F2886" t="str">
            <v>TRIAL - Scindapsus Sparkling Borneo - 12</v>
          </cell>
          <cell r="G2886">
            <v>12</v>
          </cell>
          <cell r="H2886" t="str">
            <v>12cm</v>
          </cell>
          <cell r="I2886" t="str">
            <v>PREMIUM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</row>
        <row r="2887">
          <cell r="A2887" t="str">
            <v>FP-1085</v>
          </cell>
          <cell r="B2887" t="str">
            <v>PREMIUM</v>
          </cell>
          <cell r="C2887" t="str">
            <v>Scindapsus 12</v>
          </cell>
          <cell r="D2887" t="str">
            <v>Sparkling Borneo</v>
          </cell>
          <cell r="E2887" t="str">
            <v>Available</v>
          </cell>
          <cell r="F2887" t="str">
            <v>TRIAL - Scindapsus Sparkling Borneo - 12</v>
          </cell>
          <cell r="G2887">
            <v>12</v>
          </cell>
          <cell r="H2887" t="str">
            <v>12cm</v>
          </cell>
          <cell r="I2887" t="str">
            <v>PREMIUM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</row>
        <row r="2888">
          <cell r="A2888" t="str">
            <v>FP-1085</v>
          </cell>
          <cell r="C2888"/>
          <cell r="D2888"/>
          <cell r="E2888"/>
          <cell r="F2888" t="str">
            <v>TRIAL - Scindapsus Sparkling Borneo - 12 - Balance</v>
          </cell>
          <cell r="G2888">
            <v>12</v>
          </cell>
          <cell r="H2888" t="str">
            <v>12cm</v>
          </cell>
          <cell r="I2888"/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</row>
        <row r="2889">
          <cell r="A2889"/>
          <cell r="B2889"/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</row>
        <row r="2890">
          <cell r="A2890" t="str">
            <v>FP-1089</v>
          </cell>
          <cell r="B2890" t="str">
            <v>BOUTIQUE</v>
          </cell>
          <cell r="C2890" t="str">
            <v>Scindapsus 12</v>
          </cell>
          <cell r="D2890" t="str">
            <v>Tricolor</v>
          </cell>
          <cell r="E2890" t="str">
            <v>Available</v>
          </cell>
          <cell r="F2890" t="str">
            <v>TRIAL - Scindapsus Tricolor - 12</v>
          </cell>
          <cell r="G2890">
            <v>12</v>
          </cell>
          <cell r="H2890" t="str">
            <v>12cm</v>
          </cell>
          <cell r="I2890" t="str">
            <v>BOUTIQUE</v>
          </cell>
          <cell r="J2890">
            <v>4.5</v>
          </cell>
          <cell r="K2890">
            <v>4.5</v>
          </cell>
          <cell r="L2890">
            <v>7.5</v>
          </cell>
          <cell r="M2890">
            <v>7.5</v>
          </cell>
          <cell r="N2890">
            <v>9</v>
          </cell>
          <cell r="O2890">
            <v>0.9</v>
          </cell>
        </row>
        <row r="2891">
          <cell r="A2891" t="str">
            <v>FP-1089</v>
          </cell>
          <cell r="B2891" t="str">
            <v>BOUTIQUE</v>
          </cell>
          <cell r="C2891" t="str">
            <v>Scindapsus 12</v>
          </cell>
          <cell r="D2891" t="str">
            <v>Tricolor</v>
          </cell>
          <cell r="E2891" t="str">
            <v>Available</v>
          </cell>
          <cell r="F2891" t="str">
            <v>TRIAL - Scindapsus Tricolor - 12</v>
          </cell>
          <cell r="G2891">
            <v>12</v>
          </cell>
          <cell r="H2891" t="str">
            <v>12cm</v>
          </cell>
          <cell r="I2891" t="str">
            <v>BOUTIQUE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</row>
        <row r="2892">
          <cell r="A2892" t="str">
            <v>FP-1089</v>
          </cell>
          <cell r="B2892"/>
          <cell r="C2892"/>
          <cell r="D2892"/>
          <cell r="E2892"/>
          <cell r="F2892" t="str">
            <v>TRIAL - Scindapsus Tricolor - 12 - Balance</v>
          </cell>
          <cell r="G2892">
            <v>12</v>
          </cell>
          <cell r="H2892" t="str">
            <v>12cm</v>
          </cell>
          <cell r="I2892"/>
          <cell r="J2892">
            <v>4.5</v>
          </cell>
          <cell r="K2892">
            <v>4.5</v>
          </cell>
          <cell r="L2892">
            <v>7.5</v>
          </cell>
          <cell r="M2892">
            <v>7.5</v>
          </cell>
          <cell r="N2892">
            <v>9</v>
          </cell>
          <cell r="O2892">
            <v>0.9</v>
          </cell>
        </row>
        <row r="2893">
          <cell r="B2893"/>
          <cell r="C2893"/>
          <cell r="D2893"/>
          <cell r="E2893"/>
          <cell r="F2893"/>
          <cell r="G2893"/>
          <cell r="H2893"/>
          <cell r="I2893"/>
        </row>
        <row r="2894">
          <cell r="A2894" t="str">
            <v>FP-2760</v>
          </cell>
          <cell r="B2894" t="str">
            <v>BOUTIQUE</v>
          </cell>
          <cell r="C2894" t="str">
            <v>Scindapsus 12</v>
          </cell>
          <cell r="D2894" t="str">
            <v>Tricolor Silver</v>
          </cell>
          <cell r="E2894" t="str">
            <v>Available</v>
          </cell>
          <cell r="F2894" t="str">
            <v>TRIAL - Scindapsus Tricolor Silver - 12 (Canopy)</v>
          </cell>
          <cell r="G2894">
            <v>12</v>
          </cell>
          <cell r="H2894" t="str">
            <v>12cm Canopy</v>
          </cell>
          <cell r="I2894" t="str">
            <v>BOUTIQUE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</row>
        <row r="2895">
          <cell r="A2895" t="str">
            <v>FP-2760</v>
          </cell>
          <cell r="B2895" t="str">
            <v>BOUTIQUE</v>
          </cell>
          <cell r="C2895" t="str">
            <v>Scindapsus 12</v>
          </cell>
          <cell r="D2895" t="str">
            <v>Tricolor Silver</v>
          </cell>
          <cell r="E2895" t="str">
            <v>Available</v>
          </cell>
          <cell r="F2895" t="str">
            <v>TRIAL - Scindapsus Tricolor Silver - 12 (Canopy)</v>
          </cell>
          <cell r="G2895">
            <v>12</v>
          </cell>
          <cell r="H2895" t="str">
            <v>12cm Canopy</v>
          </cell>
          <cell r="I2895" t="str">
            <v>BOUTIQUE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</row>
        <row r="2896">
          <cell r="A2896" t="str">
            <v>FP-2760</v>
          </cell>
          <cell r="C2896"/>
          <cell r="D2896"/>
          <cell r="E2896"/>
          <cell r="F2896" t="str">
            <v>TRIAL - Scindapsus Tricolor Silver - 12 (Canopy) - Balance</v>
          </cell>
          <cell r="G2896">
            <v>12</v>
          </cell>
          <cell r="H2896" t="str">
            <v>12cm Canopy</v>
          </cell>
          <cell r="I2896"/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</row>
        <row r="2897">
          <cell r="C2897"/>
          <cell r="D2897"/>
          <cell r="E2897"/>
          <cell r="F2897"/>
          <cell r="G2897"/>
          <cell r="H2897"/>
          <cell r="I2897"/>
        </row>
        <row r="2898">
          <cell r="A2898" t="str">
            <v>FP-1286</v>
          </cell>
          <cell r="B2898" t="str">
            <v>BOUTIQUE</v>
          </cell>
          <cell r="C2898" t="str">
            <v>Scindapsus 12</v>
          </cell>
          <cell r="D2898" t="str">
            <v>Walet Sakti</v>
          </cell>
          <cell r="E2898" t="str">
            <v>Available</v>
          </cell>
          <cell r="F2898" t="str">
            <v>TRIAL - Scindapsus Walet Sakti - 12</v>
          </cell>
          <cell r="G2898">
            <v>12</v>
          </cell>
          <cell r="H2898" t="str">
            <v>12cm</v>
          </cell>
          <cell r="I2898" t="str">
            <v>BOUTIQUE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</row>
        <row r="2899">
          <cell r="A2899" t="str">
            <v>FP-1286</v>
          </cell>
          <cell r="B2899" t="str">
            <v>BOUTIQUE</v>
          </cell>
          <cell r="C2899" t="str">
            <v>Scindapsus 12</v>
          </cell>
          <cell r="D2899" t="str">
            <v>Walet Sakti</v>
          </cell>
          <cell r="E2899" t="str">
            <v>Available</v>
          </cell>
          <cell r="F2899" t="str">
            <v>TRIAL - Scindapsus Walet Sakti - 12</v>
          </cell>
          <cell r="G2899">
            <v>12</v>
          </cell>
          <cell r="H2899" t="str">
            <v>12cm</v>
          </cell>
          <cell r="I2899" t="str">
            <v>BOUTIQUE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</row>
        <row r="2900">
          <cell r="A2900" t="str">
            <v>FP-1286</v>
          </cell>
          <cell r="B2900"/>
          <cell r="C2900"/>
          <cell r="D2900"/>
          <cell r="E2900"/>
          <cell r="F2900" t="str">
            <v>TRIAL - Scindapsus Walet Sakti - 12 - Balance</v>
          </cell>
          <cell r="G2900">
            <v>12</v>
          </cell>
          <cell r="H2900" t="str">
            <v>12cm</v>
          </cell>
          <cell r="I2900"/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</row>
        <row r="2901">
          <cell r="B2901"/>
          <cell r="C2901"/>
          <cell r="D2901"/>
          <cell r="E2901"/>
          <cell r="F2901"/>
          <cell r="G2901"/>
          <cell r="H2901"/>
          <cell r="I2901"/>
        </row>
        <row r="2902">
          <cell r="A2902" t="str">
            <v>FP-2102</v>
          </cell>
          <cell r="B2902" t="str">
            <v>PREMIUM</v>
          </cell>
          <cell r="C2902" t="str">
            <v xml:space="preserve">Stromanthe 12 </v>
          </cell>
          <cell r="D2902" t="str">
            <v>Variegata</v>
          </cell>
          <cell r="E2902" t="str">
            <v>Available</v>
          </cell>
          <cell r="F2902" t="str">
            <v>Trial- Stromanthe Variegata- 12</v>
          </cell>
          <cell r="G2902">
            <v>12</v>
          </cell>
          <cell r="H2902" t="str">
            <v>12cm</v>
          </cell>
          <cell r="I2902" t="str">
            <v>PREMIUM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11</v>
          </cell>
          <cell r="O2902">
            <v>11</v>
          </cell>
        </row>
        <row r="2903">
          <cell r="A2903" t="str">
            <v>FP-2102</v>
          </cell>
          <cell r="B2903" t="str">
            <v>PREMIUM</v>
          </cell>
          <cell r="C2903" t="str">
            <v xml:space="preserve">Stromanthe 12 </v>
          </cell>
          <cell r="D2903" t="str">
            <v>Variegata</v>
          </cell>
          <cell r="E2903" t="str">
            <v>Available</v>
          </cell>
          <cell r="F2903" t="str">
            <v>Trial- Stromanthe Variegata- 12</v>
          </cell>
          <cell r="G2903">
            <v>12</v>
          </cell>
          <cell r="H2903" t="str">
            <v>12cm</v>
          </cell>
          <cell r="I2903" t="str">
            <v>PREMIUM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</row>
        <row r="2904">
          <cell r="A2904" t="str">
            <v>FP-2102</v>
          </cell>
          <cell r="C2904"/>
          <cell r="D2904"/>
          <cell r="E2904"/>
          <cell r="F2904" t="str">
            <v>Trial- Stromanthe Variegata- 12 - Balance</v>
          </cell>
          <cell r="G2904">
            <v>12</v>
          </cell>
          <cell r="H2904" t="str">
            <v>12cm</v>
          </cell>
          <cell r="I2904"/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11</v>
          </cell>
          <cell r="O2904">
            <v>11</v>
          </cell>
        </row>
        <row r="2905">
          <cell r="A2905"/>
          <cell r="B2905"/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</row>
        <row r="2906">
          <cell r="A2906" t="str">
            <v>FP-2742</v>
          </cell>
          <cell r="B2906" t="str">
            <v>PREMIUM</v>
          </cell>
          <cell r="C2906" t="str">
            <v>Syngonium 12</v>
          </cell>
          <cell r="D2906" t="str">
            <v>Batik on Climb-itt™ Pole</v>
          </cell>
          <cell r="E2906" t="str">
            <v>Available</v>
          </cell>
          <cell r="F2906" t="str">
            <v>TRIAL- Syngonium Batik on Climb-itt™ Pole - 12</v>
          </cell>
          <cell r="G2906">
            <v>12</v>
          </cell>
          <cell r="H2906" t="str">
            <v>12cm Climb-itt™</v>
          </cell>
          <cell r="I2906" t="str">
            <v>PREMIUM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</row>
        <row r="2907">
          <cell r="A2907" t="str">
            <v>FP-2742</v>
          </cell>
          <cell r="B2907" t="str">
            <v>PREMIUM</v>
          </cell>
          <cell r="C2907" t="str">
            <v>Syngonium 12</v>
          </cell>
          <cell r="D2907" t="str">
            <v>Batik on Climb-itt™ Pole</v>
          </cell>
          <cell r="E2907" t="str">
            <v>Available</v>
          </cell>
          <cell r="F2907" t="str">
            <v>TRIAL- Syngonium Batik on Climb-itt™ Pole - 12</v>
          </cell>
          <cell r="G2907">
            <v>12</v>
          </cell>
          <cell r="H2907" t="str">
            <v>12cm Climb-itt™</v>
          </cell>
          <cell r="I2907" t="str">
            <v>PREMIUM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</row>
        <row r="2908">
          <cell r="A2908" t="str">
            <v>FP-2742</v>
          </cell>
          <cell r="B2908"/>
          <cell r="C2908"/>
          <cell r="D2908"/>
          <cell r="E2908"/>
          <cell r="F2908" t="str">
            <v>TRIAL- Syngonium Batik on Climb-itt™ Pole - 12 - Balance</v>
          </cell>
          <cell r="G2908">
            <v>12</v>
          </cell>
          <cell r="H2908" t="str">
            <v>12cm Climb-itt™</v>
          </cell>
          <cell r="I2908"/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</row>
        <row r="2909">
          <cell r="B2909"/>
          <cell r="C2909"/>
          <cell r="D2909"/>
          <cell r="E2909"/>
          <cell r="F2909"/>
          <cell r="G2909"/>
          <cell r="H2909"/>
          <cell r="I2909"/>
        </row>
        <row r="2910">
          <cell r="A2910" t="str">
            <v>FP-2042</v>
          </cell>
          <cell r="B2910" t="str">
            <v>PREMIUM</v>
          </cell>
          <cell r="C2910" t="str">
            <v>Syngonium 12</v>
          </cell>
          <cell r="D2910" t="str">
            <v>Frosted Heart</v>
          </cell>
          <cell r="E2910" t="str">
            <v>Available</v>
          </cell>
          <cell r="F2910" t="str">
            <v>TRIAL - Syngonium Frosted Heart - 12</v>
          </cell>
          <cell r="G2910">
            <v>12</v>
          </cell>
          <cell r="H2910" t="str">
            <v>12cm</v>
          </cell>
          <cell r="I2910" t="str">
            <v>PREMIUM</v>
          </cell>
          <cell r="J2910">
            <v>0</v>
          </cell>
          <cell r="K2910">
            <v>0</v>
          </cell>
          <cell r="L2910">
            <v>0.4</v>
          </cell>
          <cell r="M2910">
            <v>0.4</v>
          </cell>
          <cell r="N2910">
            <v>0</v>
          </cell>
          <cell r="O2910">
            <v>0</v>
          </cell>
        </row>
        <row r="2911">
          <cell r="A2911" t="str">
            <v>FP-2042</v>
          </cell>
          <cell r="B2911" t="str">
            <v>PREMIUM</v>
          </cell>
          <cell r="C2911" t="str">
            <v>Syngonium 12</v>
          </cell>
          <cell r="D2911" t="str">
            <v>Frosted Heart</v>
          </cell>
          <cell r="E2911" t="str">
            <v>Available</v>
          </cell>
          <cell r="F2911" t="str">
            <v>TRIAL - Syngonium Frosted Heart - 12</v>
          </cell>
          <cell r="G2911">
            <v>12</v>
          </cell>
          <cell r="H2911" t="str">
            <v>12cm</v>
          </cell>
          <cell r="I2911" t="str">
            <v>PREMIUM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</row>
        <row r="2912">
          <cell r="A2912" t="str">
            <v>FP-2042</v>
          </cell>
          <cell r="B2912"/>
          <cell r="C2912"/>
          <cell r="D2912"/>
          <cell r="E2912"/>
          <cell r="F2912" t="str">
            <v>TRIAL - Syngonium Frosted Heart - 12 - Balance</v>
          </cell>
          <cell r="G2912">
            <v>12</v>
          </cell>
          <cell r="H2912" t="str">
            <v>12cm</v>
          </cell>
          <cell r="I2912"/>
          <cell r="J2912">
            <v>0</v>
          </cell>
          <cell r="K2912">
            <v>0</v>
          </cell>
          <cell r="L2912">
            <v>0.4</v>
          </cell>
          <cell r="M2912">
            <v>0.4</v>
          </cell>
          <cell r="N2912">
            <v>0</v>
          </cell>
          <cell r="O2912">
            <v>0</v>
          </cell>
        </row>
        <row r="2913">
          <cell r="B2913"/>
          <cell r="C2913"/>
          <cell r="D2913"/>
          <cell r="E2913"/>
          <cell r="F2913"/>
          <cell r="G2913"/>
          <cell r="H2913"/>
          <cell r="I2913"/>
        </row>
        <row r="2914">
          <cell r="A2914" t="str">
            <v>FP-2702</v>
          </cell>
          <cell r="B2914" t="str">
            <v>CLIMB-ITT™ PREMIUM</v>
          </cell>
          <cell r="C2914" t="str">
            <v>Syngonium 12</v>
          </cell>
          <cell r="D2914" t="str">
            <v xml:space="preserve">Frosted Heart on Climb-itt™ Pole </v>
          </cell>
          <cell r="E2914" t="str">
            <v>Available</v>
          </cell>
          <cell r="F2914" t="str">
            <v>TRIAL- Syngonium Frosted Heart on Climb-itt™ Pole- 12</v>
          </cell>
          <cell r="G2914">
            <v>12</v>
          </cell>
          <cell r="H2914" t="str">
            <v>12cm Climb-itt™</v>
          </cell>
          <cell r="I2914" t="str">
            <v>CLIMB-ITT™ PREMIUM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</row>
        <row r="2915">
          <cell r="A2915" t="str">
            <v>FP-2702</v>
          </cell>
          <cell r="B2915" t="str">
            <v>CLIMB-ITT™ PREMIUM</v>
          </cell>
          <cell r="C2915" t="str">
            <v>Syngonium 12</v>
          </cell>
          <cell r="D2915" t="str">
            <v xml:space="preserve">Frosted Heart on Climb-itt™ Pole </v>
          </cell>
          <cell r="E2915" t="str">
            <v>Available</v>
          </cell>
          <cell r="F2915" t="str">
            <v>TRIAL- Syngonium Frosted Heart on Climb-itt™ Pole- 12</v>
          </cell>
          <cell r="G2915">
            <v>12</v>
          </cell>
          <cell r="H2915" t="str">
            <v>12cm Climb-itt™</v>
          </cell>
          <cell r="I2915" t="str">
            <v>CLIMB-ITT™ PREMIUM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</row>
        <row r="2916">
          <cell r="A2916" t="str">
            <v>FP-2702</v>
          </cell>
          <cell r="B2916"/>
          <cell r="C2916"/>
          <cell r="D2916"/>
          <cell r="E2916"/>
          <cell r="F2916" t="str">
            <v>TRIAL- Syngonium Frosted Heart on Climb-itt™ Pole- 12 - Balance</v>
          </cell>
          <cell r="G2916">
            <v>12</v>
          </cell>
          <cell r="H2916" t="str">
            <v>12cm Climb-itt™</v>
          </cell>
          <cell r="I2916"/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</row>
        <row r="2917">
          <cell r="B2917"/>
          <cell r="C2917"/>
          <cell r="D2917"/>
          <cell r="E2917"/>
          <cell r="F2917"/>
          <cell r="G2917"/>
          <cell r="H2917"/>
          <cell r="I2917"/>
        </row>
        <row r="2918">
          <cell r="A2918" t="str">
            <v>FP-1529</v>
          </cell>
          <cell r="B2918" t="str">
            <v>BOUTIQUE</v>
          </cell>
          <cell r="C2918" t="str">
            <v>Syngonium 12</v>
          </cell>
          <cell r="D2918" t="str">
            <v>Mottled</v>
          </cell>
          <cell r="E2918" t="str">
            <v>Available</v>
          </cell>
          <cell r="F2918" t="str">
            <v>TRIAL - Syngonium Mottled - 12</v>
          </cell>
          <cell r="G2918">
            <v>12</v>
          </cell>
          <cell r="H2918" t="str">
            <v>12cm</v>
          </cell>
          <cell r="I2918" t="str">
            <v>BOUTIQUE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</row>
        <row r="2919">
          <cell r="A2919" t="str">
            <v>FP-1529</v>
          </cell>
          <cell r="B2919" t="str">
            <v>BOUTIQUE</v>
          </cell>
          <cell r="C2919" t="str">
            <v>Syngonium 12</v>
          </cell>
          <cell r="D2919" t="str">
            <v>Mottled</v>
          </cell>
          <cell r="E2919" t="str">
            <v>Available</v>
          </cell>
          <cell r="F2919" t="str">
            <v>TRIAL - Syngonium Mottled - 12</v>
          </cell>
          <cell r="G2919">
            <v>12</v>
          </cell>
          <cell r="H2919" t="str">
            <v>12cm</v>
          </cell>
          <cell r="I2919" t="str">
            <v>BOUTIQUE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</row>
        <row r="2920">
          <cell r="A2920" t="str">
            <v>FP-1529</v>
          </cell>
          <cell r="B2920"/>
          <cell r="C2920"/>
          <cell r="D2920"/>
          <cell r="E2920"/>
          <cell r="F2920" t="str">
            <v>TRIAL - Syngonium Mottled - 12 - Balance</v>
          </cell>
          <cell r="G2920">
            <v>12</v>
          </cell>
          <cell r="H2920" t="str">
            <v>12cm</v>
          </cell>
          <cell r="I2920"/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</row>
        <row r="2921">
          <cell r="B2921"/>
          <cell r="C2921"/>
          <cell r="D2921"/>
          <cell r="E2921"/>
          <cell r="F2921"/>
          <cell r="G2921"/>
          <cell r="H2921"/>
          <cell r="I2921"/>
        </row>
        <row r="2922">
          <cell r="A2922" t="str">
            <v>FP-855</v>
          </cell>
          <cell r="B2922" t="str">
            <v>COLLECTORS</v>
          </cell>
          <cell r="C2922" t="str">
            <v>Syngonium 12</v>
          </cell>
          <cell r="D2922" t="str">
            <v>Three Kings</v>
          </cell>
          <cell r="E2922" t="str">
            <v>Available</v>
          </cell>
          <cell r="F2922" t="str">
            <v>TRIAL - Syngonium Three Kings - 12</v>
          </cell>
          <cell r="G2922">
            <v>12</v>
          </cell>
          <cell r="H2922" t="str">
            <v>12cm</v>
          </cell>
          <cell r="I2922" t="str">
            <v>COLLECTORS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</row>
        <row r="2923">
          <cell r="A2923" t="str">
            <v>FP-855</v>
          </cell>
          <cell r="B2923" t="str">
            <v>COLLECTORS</v>
          </cell>
          <cell r="C2923" t="str">
            <v>Syngonium 12</v>
          </cell>
          <cell r="D2923" t="str">
            <v>Three Kings</v>
          </cell>
          <cell r="E2923" t="str">
            <v>Available</v>
          </cell>
          <cell r="F2923" t="str">
            <v>TRIAL - Syngonium Three Kings - 12</v>
          </cell>
          <cell r="G2923">
            <v>12</v>
          </cell>
          <cell r="H2923" t="str">
            <v>12cm</v>
          </cell>
          <cell r="I2923" t="str">
            <v>COLLECTORS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</row>
        <row r="2924">
          <cell r="A2924" t="str">
            <v>FP-855</v>
          </cell>
          <cell r="B2924"/>
          <cell r="C2924"/>
          <cell r="D2924"/>
          <cell r="E2924"/>
          <cell r="F2924" t="str">
            <v>TRIAL - Syngonium Three Kings - 12 - Balance</v>
          </cell>
          <cell r="G2924">
            <v>12</v>
          </cell>
          <cell r="H2924" t="str">
            <v>12cm</v>
          </cell>
          <cell r="I2924"/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</row>
        <row r="2925">
          <cell r="B2925"/>
          <cell r="C2925"/>
          <cell r="D2925"/>
          <cell r="E2925"/>
          <cell r="F2925"/>
          <cell r="G2925"/>
          <cell r="H2925"/>
          <cell r="I2925"/>
        </row>
        <row r="2926">
          <cell r="A2926" t="str">
            <v>FP-2701</v>
          </cell>
          <cell r="B2926" t="str">
            <v>CLIMB-ITT™ PREMIUM</v>
          </cell>
          <cell r="C2926" t="str">
            <v>Syngonium 12</v>
          </cell>
          <cell r="D2926" t="str">
            <v xml:space="preserve">Wendlandii Black Velvet on Climb-itt™ Pole </v>
          </cell>
          <cell r="E2926" t="str">
            <v>Available</v>
          </cell>
          <cell r="F2926" t="str">
            <v>TRIAL- Syngonium Wendlandii Black Velvet on Climb-itt™ Pole- 12</v>
          </cell>
          <cell r="G2926">
            <v>12</v>
          </cell>
          <cell r="H2926" t="str">
            <v>12cm Climb-itt™</v>
          </cell>
          <cell r="I2926" t="str">
            <v>CLIMB-ITT™ PREMIUM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</row>
        <row r="2927">
          <cell r="A2927" t="str">
            <v>FP-2701</v>
          </cell>
          <cell r="B2927" t="str">
            <v>CLIMB-ITT™ PREMIUM</v>
          </cell>
          <cell r="C2927" t="str">
            <v>Syngonium 12</v>
          </cell>
          <cell r="D2927" t="str">
            <v xml:space="preserve">Wendlandii Black Velvet on Climb-itt™ Pole </v>
          </cell>
          <cell r="E2927" t="str">
            <v>Available</v>
          </cell>
          <cell r="F2927" t="str">
            <v>TRIAL- Syngonium Wendlandii Black Velvet on Climb-itt™ Pole- 12</v>
          </cell>
          <cell r="G2927">
            <v>12</v>
          </cell>
          <cell r="H2927" t="str">
            <v>12cm Climb-itt™</v>
          </cell>
          <cell r="I2927" t="str">
            <v>CLIMB-ITT™ PREMIUM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</row>
        <row r="2928">
          <cell r="A2928" t="str">
            <v>FP-2701</v>
          </cell>
          <cell r="B2928"/>
          <cell r="C2928"/>
          <cell r="D2928"/>
          <cell r="E2928"/>
          <cell r="F2928" t="str">
            <v>TRIAL- Syngonium Wendlandii Black Velvet on Climb-itt™ Pole- 12 - Balance</v>
          </cell>
          <cell r="G2928">
            <v>12</v>
          </cell>
          <cell r="H2928" t="str">
            <v>12cm Climb-itt™</v>
          </cell>
          <cell r="I2928"/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</row>
        <row r="2929">
          <cell r="B2929"/>
          <cell r="C2929"/>
          <cell r="D2929"/>
          <cell r="E2929"/>
          <cell r="F2929"/>
          <cell r="G2929"/>
          <cell r="H2929"/>
          <cell r="I2929"/>
        </row>
        <row r="2930">
          <cell r="A2930" t="str">
            <v>FP-991</v>
          </cell>
          <cell r="B2930" t="str">
            <v>BOUTIQUE</v>
          </cell>
          <cell r="C2930" t="str">
            <v>Syngonium 12</v>
          </cell>
          <cell r="D2930" t="str">
            <v>White Albo</v>
          </cell>
          <cell r="E2930" t="str">
            <v>Available</v>
          </cell>
          <cell r="F2930" t="str">
            <v>TRIAL - Syngonium White Albo - 12</v>
          </cell>
          <cell r="G2930">
            <v>12</v>
          </cell>
          <cell r="H2930" t="str">
            <v>12cm</v>
          </cell>
          <cell r="I2930" t="str">
            <v>BOUTIQUE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</row>
        <row r="2931">
          <cell r="A2931" t="str">
            <v>FP-991</v>
          </cell>
          <cell r="B2931" t="str">
            <v>BOUTIQUE</v>
          </cell>
          <cell r="C2931" t="str">
            <v>Syngonium 12</v>
          </cell>
          <cell r="D2931" t="str">
            <v>White Albo</v>
          </cell>
          <cell r="E2931" t="str">
            <v>Available</v>
          </cell>
          <cell r="F2931" t="str">
            <v>TRIAL - Syngonium White Albo - 12</v>
          </cell>
          <cell r="G2931">
            <v>12</v>
          </cell>
          <cell r="H2931" t="str">
            <v>12cm</v>
          </cell>
          <cell r="I2931" t="str">
            <v>BOUTIQUE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</row>
        <row r="2932">
          <cell r="A2932" t="str">
            <v>FP-991</v>
          </cell>
          <cell r="B2932"/>
          <cell r="C2932"/>
          <cell r="D2932"/>
          <cell r="E2932"/>
          <cell r="F2932" t="str">
            <v>TRIAL - Syngonium White Albo - 12 - Balance</v>
          </cell>
          <cell r="G2932">
            <v>12</v>
          </cell>
          <cell r="H2932" t="str">
            <v>12cm</v>
          </cell>
          <cell r="I2932"/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</row>
        <row r="2933">
          <cell r="B2933"/>
          <cell r="C2933"/>
          <cell r="D2933"/>
          <cell r="E2933"/>
          <cell r="F2933"/>
          <cell r="G2933"/>
          <cell r="H2933"/>
          <cell r="I2933"/>
        </row>
        <row r="2934">
          <cell r="A2934" t="str">
            <v>FP-2228</v>
          </cell>
          <cell r="B2934">
            <v>0</v>
          </cell>
          <cell r="C2934" t="str">
            <v>Tradescantia 12</v>
          </cell>
          <cell r="D2934" t="str">
            <v>Chrysophylla Baby Bunny Bellies Variegata</v>
          </cell>
          <cell r="E2934" t="str">
            <v>Available</v>
          </cell>
          <cell r="F2934" t="str">
            <v>TRIAL - Tradescantia Chrysophylla Baby Bunny Bellies Variegata -12</v>
          </cell>
          <cell r="G2934">
            <v>12</v>
          </cell>
          <cell r="H2934" t="str">
            <v>12cm</v>
          </cell>
          <cell r="I2934">
            <v>0</v>
          </cell>
          <cell r="J2934">
            <v>1.5</v>
          </cell>
          <cell r="K2934">
            <v>1.5</v>
          </cell>
          <cell r="L2934">
            <v>1.5</v>
          </cell>
          <cell r="M2934">
            <v>1.5</v>
          </cell>
          <cell r="N2934">
            <v>2.5</v>
          </cell>
          <cell r="O2934">
            <v>2.5</v>
          </cell>
        </row>
        <row r="2935">
          <cell r="A2935" t="str">
            <v>FP-2228</v>
          </cell>
          <cell r="B2935">
            <v>0</v>
          </cell>
          <cell r="C2935" t="str">
            <v>Tradescantia 12</v>
          </cell>
          <cell r="D2935" t="str">
            <v>Chrysophylla Baby Bunny Bellies Variegata</v>
          </cell>
          <cell r="E2935" t="str">
            <v>Available</v>
          </cell>
          <cell r="F2935" t="str">
            <v>TRIAL - Tradescantia Chrysophylla Baby Bunny Bellies Variegata -12</v>
          </cell>
          <cell r="G2935">
            <v>12</v>
          </cell>
          <cell r="H2935" t="str">
            <v>12cm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</row>
        <row r="2936">
          <cell r="A2936" t="str">
            <v>FP-2228</v>
          </cell>
          <cell r="B2936"/>
          <cell r="C2936"/>
          <cell r="D2936"/>
          <cell r="E2936"/>
          <cell r="F2936" t="str">
            <v>TRIAL - Tradescantia Chrysophylla Baby Bunny Bellies Variegata -12 - Balance</v>
          </cell>
          <cell r="G2936">
            <v>12</v>
          </cell>
          <cell r="H2936" t="str">
            <v>12cm</v>
          </cell>
          <cell r="I2936"/>
          <cell r="J2936">
            <v>1.5</v>
          </cell>
          <cell r="K2936">
            <v>1.5</v>
          </cell>
          <cell r="L2936">
            <v>1.5</v>
          </cell>
          <cell r="M2936">
            <v>1.5</v>
          </cell>
          <cell r="N2936">
            <v>2.5</v>
          </cell>
          <cell r="O2936">
            <v>2.5</v>
          </cell>
        </row>
        <row r="2937">
          <cell r="B2937"/>
          <cell r="C2937"/>
          <cell r="D2937"/>
          <cell r="E2937"/>
          <cell r="F2937"/>
          <cell r="G2937"/>
          <cell r="H2937"/>
          <cell r="I2937"/>
        </row>
        <row r="2938">
          <cell r="A2938" t="str">
            <v>FP-2067</v>
          </cell>
          <cell r="B2938" t="str">
            <v>PREMIUM</v>
          </cell>
          <cell r="C2938" t="str">
            <v>Tradescantia 12</v>
          </cell>
          <cell r="D2938" t="str">
            <v>Mundula Tricolor Varigata</v>
          </cell>
          <cell r="E2938" t="str">
            <v>Available</v>
          </cell>
          <cell r="F2938" t="str">
            <v>TRIAL - Tradescantia Mundula Tricolor Varigata - 12</v>
          </cell>
          <cell r="G2938">
            <v>12</v>
          </cell>
          <cell r="H2938" t="str">
            <v>12cm</v>
          </cell>
          <cell r="I2938" t="str">
            <v>PREMIUM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</row>
        <row r="2939">
          <cell r="A2939" t="str">
            <v>FP-2067</v>
          </cell>
          <cell r="B2939" t="str">
            <v>PREMIUM</v>
          </cell>
          <cell r="C2939" t="str">
            <v>Tradescantia 12</v>
          </cell>
          <cell r="D2939" t="str">
            <v>Mundula Tricolor Varigata</v>
          </cell>
          <cell r="E2939" t="str">
            <v>Available</v>
          </cell>
          <cell r="F2939" t="str">
            <v>TRIAL - Tradescantia Mundula Tricolor Varigata - 12</v>
          </cell>
          <cell r="G2939">
            <v>12</v>
          </cell>
          <cell r="H2939" t="str">
            <v>12cm</v>
          </cell>
          <cell r="I2939" t="str">
            <v>PREMIUM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</row>
        <row r="2940">
          <cell r="A2940" t="str">
            <v>FP-2067</v>
          </cell>
          <cell r="C2940"/>
          <cell r="D2940"/>
          <cell r="E2940"/>
          <cell r="F2940" t="str">
            <v>TRIAL - Tradescantia Mundula Tricolor Varigata - 12 - Balance</v>
          </cell>
          <cell r="G2940">
            <v>12</v>
          </cell>
          <cell r="H2940" t="str">
            <v>12cm</v>
          </cell>
          <cell r="I2940"/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</row>
        <row r="2941">
          <cell r="B2941"/>
          <cell r="C2941"/>
          <cell r="D2941"/>
          <cell r="E2941"/>
          <cell r="F2941"/>
          <cell r="G2941"/>
          <cell r="H2941"/>
          <cell r="I2941"/>
        </row>
        <row r="2942">
          <cell r="A2942" t="str">
            <v>FP-1090</v>
          </cell>
          <cell r="B2942" t="str">
            <v>PREMIUM</v>
          </cell>
          <cell r="C2942" t="str">
            <v>Tradescantia 12</v>
          </cell>
          <cell r="D2942" t="str">
            <v xml:space="preserve">Pallidia </v>
          </cell>
          <cell r="E2942" t="str">
            <v>Available</v>
          </cell>
          <cell r="F2942" t="str">
            <v>TRIAL - Tradescantia Pallidia - 12</v>
          </cell>
          <cell r="G2942">
            <v>12</v>
          </cell>
          <cell r="H2942" t="str">
            <v>12cm</v>
          </cell>
          <cell r="I2942" t="str">
            <v>PREMIUM</v>
          </cell>
          <cell r="J2942">
            <v>0.8</v>
          </cell>
          <cell r="K2942">
            <v>0.8</v>
          </cell>
          <cell r="L2942">
            <v>1.5</v>
          </cell>
          <cell r="M2942">
            <v>1.5</v>
          </cell>
          <cell r="N2942">
            <v>0</v>
          </cell>
          <cell r="O2942">
            <v>0</v>
          </cell>
        </row>
        <row r="2943">
          <cell r="A2943" t="str">
            <v>FP-1090</v>
          </cell>
          <cell r="B2943" t="str">
            <v>PREMIUM</v>
          </cell>
          <cell r="C2943" t="str">
            <v>Tradescantia 12</v>
          </cell>
          <cell r="D2943" t="str">
            <v xml:space="preserve">Pallidia </v>
          </cell>
          <cell r="E2943" t="str">
            <v>Available</v>
          </cell>
          <cell r="F2943" t="str">
            <v>TRIAL - Tradescantia Pallidia - 12</v>
          </cell>
          <cell r="G2943">
            <v>12</v>
          </cell>
          <cell r="H2943" t="str">
            <v>12cm</v>
          </cell>
          <cell r="I2943" t="str">
            <v>PREMIUM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</row>
        <row r="2944">
          <cell r="A2944" t="str">
            <v>FP-1090</v>
          </cell>
          <cell r="C2944"/>
          <cell r="D2944"/>
          <cell r="E2944"/>
          <cell r="F2944" t="str">
            <v>TRIAL - Tradescantia Pallidia - 12 - Balance</v>
          </cell>
          <cell r="G2944">
            <v>12</v>
          </cell>
          <cell r="H2944" t="str">
            <v>12cm</v>
          </cell>
          <cell r="I2944"/>
          <cell r="J2944">
            <v>0.8</v>
          </cell>
          <cell r="K2944">
            <v>0.8</v>
          </cell>
          <cell r="L2944">
            <v>1.5</v>
          </cell>
          <cell r="M2944">
            <v>1.5</v>
          </cell>
          <cell r="N2944">
            <v>0</v>
          </cell>
          <cell r="O2944">
            <v>0</v>
          </cell>
        </row>
        <row r="2945">
          <cell r="B2945"/>
          <cell r="C2945"/>
          <cell r="D2945"/>
          <cell r="E2945"/>
          <cell r="F2945"/>
          <cell r="G2945"/>
          <cell r="H2945"/>
          <cell r="I2945"/>
        </row>
        <row r="2946">
          <cell r="A2946" t="str">
            <v>FP-2068</v>
          </cell>
          <cell r="B2946" t="str">
            <v>PREMIUM</v>
          </cell>
          <cell r="C2946" t="str">
            <v>Tradescantia 12</v>
          </cell>
          <cell r="D2946" t="str">
            <v>Silamontana Varigated</v>
          </cell>
          <cell r="E2946" t="str">
            <v>Available</v>
          </cell>
          <cell r="F2946" t="str">
            <v>TRIAL - Tradescantia Silamontana Varigated - 12</v>
          </cell>
          <cell r="G2946">
            <v>12</v>
          </cell>
          <cell r="H2946" t="str">
            <v>12cm</v>
          </cell>
          <cell r="I2946" t="str">
            <v>PREMIUM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</row>
        <row r="2947">
          <cell r="A2947" t="str">
            <v>FP-2068</v>
          </cell>
          <cell r="B2947" t="str">
            <v>PREMIUM</v>
          </cell>
          <cell r="C2947" t="str">
            <v>Tradescantia 12</v>
          </cell>
          <cell r="D2947" t="str">
            <v>Silamontana Varigated</v>
          </cell>
          <cell r="E2947" t="str">
            <v>Available</v>
          </cell>
          <cell r="F2947" t="str">
            <v>TRIAL - Tradescantia Silamontana Varigated - 12</v>
          </cell>
          <cell r="G2947">
            <v>12</v>
          </cell>
          <cell r="H2947" t="str">
            <v>12cm</v>
          </cell>
          <cell r="I2947" t="str">
            <v>PREMIUM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</row>
        <row r="2948">
          <cell r="A2948" t="str">
            <v>FP-2068</v>
          </cell>
          <cell r="C2948"/>
          <cell r="D2948"/>
          <cell r="E2948"/>
          <cell r="F2948" t="str">
            <v>TRIAL - Tradescantia Silamontana Varigated - 12 - Balance</v>
          </cell>
          <cell r="G2948">
            <v>12</v>
          </cell>
          <cell r="H2948" t="str">
            <v>12cm</v>
          </cell>
          <cell r="I2948"/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</row>
        <row r="2949">
          <cell r="B2949"/>
          <cell r="C2949"/>
          <cell r="D2949"/>
          <cell r="E2949"/>
          <cell r="F2949"/>
          <cell r="G2949"/>
          <cell r="H2949"/>
          <cell r="I2949"/>
        </row>
        <row r="2950">
          <cell r="A2950" t="str">
            <v>FP-2378</v>
          </cell>
          <cell r="B2950" t="str">
            <v>PREMIUM</v>
          </cell>
          <cell r="C2950" t="str">
            <v>Tradescantia 12</v>
          </cell>
          <cell r="D2950" t="str">
            <v>Zanonia Mexican Flag Varigated</v>
          </cell>
          <cell r="E2950" t="str">
            <v>Available</v>
          </cell>
          <cell r="F2950" t="str">
            <v>TRIAL- Tradescantia Zononia Mexican Flag Varigated- 12</v>
          </cell>
          <cell r="G2950">
            <v>12</v>
          </cell>
          <cell r="H2950" t="str">
            <v>12cm</v>
          </cell>
          <cell r="I2950" t="str">
            <v>PREMIUM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</row>
        <row r="2951">
          <cell r="A2951" t="str">
            <v>FP-2378</v>
          </cell>
          <cell r="B2951" t="str">
            <v>PREMIUM</v>
          </cell>
          <cell r="C2951" t="str">
            <v>Tradescantia 12</v>
          </cell>
          <cell r="D2951" t="str">
            <v>Zanonia Mexican Flag Varigated</v>
          </cell>
          <cell r="E2951" t="str">
            <v>Available</v>
          </cell>
          <cell r="F2951" t="str">
            <v>TRIAL- Tradescantia Zononia Mexican Flag Varigated- 12</v>
          </cell>
          <cell r="G2951">
            <v>12</v>
          </cell>
          <cell r="H2951" t="str">
            <v>12cm</v>
          </cell>
          <cell r="I2951" t="str">
            <v>PREMIUM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</row>
        <row r="2952">
          <cell r="A2952" t="str">
            <v>FP-2378</v>
          </cell>
          <cell r="C2952"/>
          <cell r="D2952"/>
          <cell r="E2952"/>
          <cell r="F2952" t="str">
            <v>TRIAL- Tradescantia Zononia Mexican Flag Varigated- 12 - Balance</v>
          </cell>
          <cell r="G2952">
            <v>12</v>
          </cell>
          <cell r="H2952" t="str">
            <v>12cm</v>
          </cell>
          <cell r="I2952"/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</row>
        <row r="2953">
          <cell r="B2953"/>
          <cell r="C2953"/>
          <cell r="D2953"/>
          <cell r="E2953"/>
          <cell r="F2953"/>
          <cell r="G2953"/>
          <cell r="H2953"/>
          <cell r="I2953"/>
        </row>
        <row r="2954">
          <cell r="A2954" t="str">
            <v>FP-031</v>
          </cell>
          <cell r="B2954" t="str">
            <v>PREMIUM</v>
          </cell>
          <cell r="C2954" t="str">
            <v>Alocasia 17</v>
          </cell>
          <cell r="D2954" t="str">
            <v>Dwarf Amazonica</v>
          </cell>
          <cell r="E2954" t="str">
            <v>Available</v>
          </cell>
          <cell r="F2954" t="str">
            <v>TRIAL- Dwarf Amazonica</v>
          </cell>
          <cell r="G2954">
            <v>17</v>
          </cell>
          <cell r="H2954" t="str">
            <v>17cm</v>
          </cell>
          <cell r="I2954" t="str">
            <v>PREMIUM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</row>
        <row r="2955">
          <cell r="A2955" t="str">
            <v>FP-031</v>
          </cell>
          <cell r="B2955" t="str">
            <v>PREMIUM</v>
          </cell>
          <cell r="C2955" t="str">
            <v>Alocasia 17</v>
          </cell>
          <cell r="D2955" t="str">
            <v>Dwarf Amazonica</v>
          </cell>
          <cell r="E2955" t="str">
            <v>Available</v>
          </cell>
          <cell r="F2955" t="str">
            <v>TRIAL- Dwarf Amazonica</v>
          </cell>
          <cell r="G2955">
            <v>17</v>
          </cell>
          <cell r="H2955" t="str">
            <v>17cm</v>
          </cell>
          <cell r="I2955" t="str">
            <v>PREMIUM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</row>
        <row r="2956">
          <cell r="A2956" t="str">
            <v>FP-031</v>
          </cell>
          <cell r="B2956"/>
          <cell r="C2956"/>
          <cell r="D2956"/>
          <cell r="E2956"/>
          <cell r="F2956" t="str">
            <v>TRIAL- Dwarf Amazonica - Balance</v>
          </cell>
          <cell r="G2956">
            <v>17</v>
          </cell>
          <cell r="H2956" t="str">
            <v>17cm</v>
          </cell>
          <cell r="I2956"/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</row>
        <row r="2957">
          <cell r="B2957"/>
          <cell r="C2957"/>
          <cell r="D2957"/>
          <cell r="E2957"/>
          <cell r="F2957"/>
          <cell r="G2957"/>
          <cell r="H2957"/>
          <cell r="I2957"/>
        </row>
        <row r="2958">
          <cell r="A2958" t="str">
            <v>FP-1638</v>
          </cell>
          <cell r="B2958" t="str">
            <v>COLLECTORS</v>
          </cell>
          <cell r="C2958" t="str">
            <v>Alocasia 17</v>
          </cell>
          <cell r="D2958" t="str">
            <v>Gageana Aurea Variegated</v>
          </cell>
          <cell r="E2958" t="str">
            <v>Available</v>
          </cell>
          <cell r="F2958" t="str">
            <v>TRIAL - Alocasia Gageana Aurea Variegated - 17</v>
          </cell>
          <cell r="G2958">
            <v>17</v>
          </cell>
          <cell r="H2958" t="str">
            <v>17cm</v>
          </cell>
          <cell r="I2958" t="str">
            <v>COLLECTORS</v>
          </cell>
          <cell r="J2958">
            <v>0.60000000000000009</v>
          </cell>
          <cell r="K2958">
            <v>0.60000000000000009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</row>
        <row r="2959">
          <cell r="A2959" t="str">
            <v>FP-1638</v>
          </cell>
          <cell r="B2959" t="str">
            <v>COLLECTORS</v>
          </cell>
          <cell r="C2959" t="str">
            <v>Alocasia 17</v>
          </cell>
          <cell r="D2959" t="str">
            <v>Gageana Aurea Variegated</v>
          </cell>
          <cell r="E2959" t="str">
            <v>Available</v>
          </cell>
          <cell r="F2959" t="str">
            <v>TRIAL - Alocasia Gageana Aurea Variegated - 17</v>
          </cell>
          <cell r="G2959">
            <v>17</v>
          </cell>
          <cell r="H2959" t="str">
            <v>17cm</v>
          </cell>
          <cell r="I2959" t="str">
            <v>COLLECTORS</v>
          </cell>
          <cell r="J2959">
            <v>0</v>
          </cell>
          <cell r="K2959">
            <v>42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</row>
        <row r="2960">
          <cell r="A2960" t="str">
            <v>FP-1638</v>
          </cell>
          <cell r="B2960"/>
          <cell r="C2960"/>
          <cell r="D2960"/>
          <cell r="E2960"/>
          <cell r="F2960" t="str">
            <v>TRIAL - Alocasia Gageana Aurea Variegated - 17 - Balance</v>
          </cell>
          <cell r="G2960">
            <v>17</v>
          </cell>
          <cell r="H2960" t="str">
            <v>17cm</v>
          </cell>
          <cell r="I2960"/>
          <cell r="J2960">
            <v>0.60000000000000009</v>
          </cell>
          <cell r="K2960">
            <v>-41.4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</row>
        <row r="2961">
          <cell r="B2961"/>
          <cell r="C2961"/>
          <cell r="D2961"/>
          <cell r="E2961"/>
          <cell r="F2961"/>
          <cell r="G2961"/>
          <cell r="H2961"/>
          <cell r="I2961"/>
        </row>
        <row r="2962">
          <cell r="A2962" t="str">
            <v>FP-2365</v>
          </cell>
          <cell r="B2962" t="str">
            <v>PREMIUM</v>
          </cell>
          <cell r="C2962" t="str">
            <v>Alocasia 17</v>
          </cell>
          <cell r="D2962" t="str">
            <v>Little Zebrina</v>
          </cell>
          <cell r="E2962" t="str">
            <v>Available</v>
          </cell>
          <cell r="F2962" t="str">
            <v>TRIAL- Alocasia Little Zebrina-17</v>
          </cell>
          <cell r="G2962">
            <v>17</v>
          </cell>
          <cell r="H2962" t="str">
            <v>17cm</v>
          </cell>
          <cell r="I2962" t="str">
            <v>PREMIUM</v>
          </cell>
          <cell r="J2962">
            <v>0.9</v>
          </cell>
          <cell r="K2962">
            <v>0.9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</row>
        <row r="2963">
          <cell r="A2963" t="str">
            <v>FP-2365</v>
          </cell>
          <cell r="B2963" t="str">
            <v>PREMIUM</v>
          </cell>
          <cell r="C2963" t="str">
            <v>Alocasia 17</v>
          </cell>
          <cell r="D2963" t="str">
            <v>Little Zebrina</v>
          </cell>
          <cell r="E2963" t="str">
            <v>Available</v>
          </cell>
          <cell r="F2963" t="str">
            <v>TRIAL- Alocasia Little Zebrina-17</v>
          </cell>
          <cell r="G2963">
            <v>17</v>
          </cell>
          <cell r="H2963" t="str">
            <v>17cm</v>
          </cell>
          <cell r="I2963" t="str">
            <v>PREMIUM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</row>
        <row r="2964">
          <cell r="A2964" t="str">
            <v>FP-2365</v>
          </cell>
          <cell r="B2964"/>
          <cell r="C2964"/>
          <cell r="D2964"/>
          <cell r="E2964"/>
          <cell r="F2964" t="str">
            <v>TRIAL- Alocasia Little Zebrina-17 - Balance</v>
          </cell>
          <cell r="G2964">
            <v>17</v>
          </cell>
          <cell r="H2964" t="str">
            <v>17cm</v>
          </cell>
          <cell r="I2964"/>
          <cell r="J2964">
            <v>0.9</v>
          </cell>
          <cell r="K2964">
            <v>0.9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</row>
        <row r="2965">
          <cell r="B2965"/>
          <cell r="C2965"/>
          <cell r="D2965"/>
          <cell r="E2965"/>
          <cell r="F2965"/>
          <cell r="G2965"/>
          <cell r="H2965"/>
          <cell r="I2965"/>
        </row>
        <row r="2966">
          <cell r="A2966" t="str">
            <v>FP-1639</v>
          </cell>
          <cell r="B2966" t="str">
            <v>COLLECTORS</v>
          </cell>
          <cell r="C2966" t="str">
            <v>Alocasia 17</v>
          </cell>
          <cell r="D2966" t="str">
            <v>Phoebus™ (Macrorrhizos Camouflage Variegata/Odora Batik)</v>
          </cell>
          <cell r="E2966" t="str">
            <v>Available</v>
          </cell>
          <cell r="F2966" t="str">
            <v>TRIAL - Alocasia Phoebus™ (Macrorrhizos Camouflage Variegata/Odora Batik) - 17cm</v>
          </cell>
          <cell r="G2966">
            <v>17</v>
          </cell>
          <cell r="H2966" t="str">
            <v>17cm</v>
          </cell>
          <cell r="I2966" t="str">
            <v>COLLECTORS</v>
          </cell>
          <cell r="J2966">
            <v>0</v>
          </cell>
          <cell r="K2966">
            <v>0</v>
          </cell>
          <cell r="L2966">
            <v>61.800000000000004</v>
          </cell>
          <cell r="M2966">
            <v>61.800000000000004</v>
          </cell>
          <cell r="N2966">
            <v>13.200000000000001</v>
          </cell>
          <cell r="O2966">
            <v>12.600000000000001</v>
          </cell>
        </row>
        <row r="2967">
          <cell r="A2967" t="str">
            <v>FP-1639</v>
          </cell>
          <cell r="B2967" t="str">
            <v>COLLECTORS</v>
          </cell>
          <cell r="C2967" t="str">
            <v>Alocasia 17</v>
          </cell>
          <cell r="D2967" t="str">
            <v>Phoebus™ (Macrorrhizos Camouflage Variegata/Odora Batik)</v>
          </cell>
          <cell r="E2967" t="str">
            <v>Available</v>
          </cell>
          <cell r="F2967" t="str">
            <v>TRIAL - Alocasia Phoebus™ (Macrorrhizos Camouflage Variegata/Odora Batik) - 17cm</v>
          </cell>
          <cell r="G2967">
            <v>17</v>
          </cell>
          <cell r="H2967" t="str">
            <v>17cm</v>
          </cell>
          <cell r="I2967" t="str">
            <v>COLLECTORS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6</v>
          </cell>
          <cell r="O2967">
            <v>0</v>
          </cell>
        </row>
        <row r="2968">
          <cell r="A2968" t="str">
            <v>FP-1639</v>
          </cell>
          <cell r="B2968"/>
          <cell r="C2968"/>
          <cell r="D2968"/>
          <cell r="E2968"/>
          <cell r="F2968" t="str">
            <v>TRIAL - Alocasia Phoebus™ (Macrorrhizos Camouflage Variegata/Odora Batik) - 17cm - Balance</v>
          </cell>
          <cell r="G2968">
            <v>17</v>
          </cell>
          <cell r="H2968" t="str">
            <v>17cm</v>
          </cell>
          <cell r="I2968"/>
          <cell r="J2968">
            <v>0</v>
          </cell>
          <cell r="K2968">
            <v>0</v>
          </cell>
          <cell r="L2968">
            <v>61.800000000000004</v>
          </cell>
          <cell r="M2968">
            <v>61.800000000000004</v>
          </cell>
          <cell r="N2968">
            <v>7.2000000000000011</v>
          </cell>
          <cell r="O2968">
            <v>12.600000000000001</v>
          </cell>
        </row>
        <row r="2969">
          <cell r="B2969"/>
          <cell r="C2969"/>
          <cell r="D2969"/>
          <cell r="E2969"/>
          <cell r="F2969"/>
          <cell r="G2969"/>
          <cell r="H2969"/>
          <cell r="I2969"/>
        </row>
        <row r="2970">
          <cell r="A2970" t="str">
            <v>FP-1026</v>
          </cell>
          <cell r="B2970" t="str">
            <v>COLLECTORS</v>
          </cell>
          <cell r="C2970" t="str">
            <v>Alocasia 17</v>
          </cell>
          <cell r="D2970" t="str">
            <v>Velvet Radiance™ (Frydek Variegated)</v>
          </cell>
          <cell r="E2970" t="str">
            <v>Available</v>
          </cell>
          <cell r="F2970" t="str">
            <v>TRIAL - Alocasia Velvet Radiance™ (Frydek Variegated) - 17</v>
          </cell>
          <cell r="G2970">
            <v>17</v>
          </cell>
          <cell r="H2970" t="str">
            <v>17cm</v>
          </cell>
          <cell r="I2970" t="str">
            <v>COLLECTORS</v>
          </cell>
          <cell r="J2970">
            <v>2.9000000000000004</v>
          </cell>
          <cell r="K2970">
            <v>-9.9999999999999645E-2</v>
          </cell>
          <cell r="L2970">
            <v>-0.70000000000000007</v>
          </cell>
          <cell r="M2970">
            <v>-0.70000000000000007</v>
          </cell>
          <cell r="N2970">
            <v>0</v>
          </cell>
          <cell r="O2970">
            <v>0</v>
          </cell>
        </row>
        <row r="2971">
          <cell r="A2971" t="str">
            <v>FP-1026</v>
          </cell>
          <cell r="B2971" t="str">
            <v>COLLECTORS</v>
          </cell>
          <cell r="C2971" t="str">
            <v>Alocasia 17</v>
          </cell>
          <cell r="D2971" t="str">
            <v>Velvet Radiance™ (Frydek Variegated)</v>
          </cell>
          <cell r="E2971" t="str">
            <v>Available</v>
          </cell>
          <cell r="F2971" t="str">
            <v>TRIAL - Alocasia Velvet Radiance™ (Frydek Variegated) - 17</v>
          </cell>
          <cell r="G2971">
            <v>17</v>
          </cell>
          <cell r="H2971" t="str">
            <v>17cm</v>
          </cell>
          <cell r="I2971" t="str">
            <v>COLLECTORS</v>
          </cell>
          <cell r="J2971">
            <v>3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</row>
        <row r="2972">
          <cell r="A2972" t="str">
            <v>FP-1026</v>
          </cell>
          <cell r="B2972"/>
          <cell r="C2972"/>
          <cell r="D2972"/>
          <cell r="E2972"/>
          <cell r="F2972" t="str">
            <v>TRIAL - Alocasia Velvet Radiance™ (Frydek Variegated) - 17 - Balance</v>
          </cell>
          <cell r="G2972">
            <v>17</v>
          </cell>
          <cell r="H2972" t="str">
            <v>17cm</v>
          </cell>
          <cell r="I2972"/>
          <cell r="J2972">
            <v>-9.9999999999999645E-2</v>
          </cell>
          <cell r="K2972">
            <v>-9.9999999999999645E-2</v>
          </cell>
          <cell r="L2972">
            <v>-0.70000000000000007</v>
          </cell>
          <cell r="M2972">
            <v>-0.70000000000000007</v>
          </cell>
          <cell r="N2972">
            <v>0</v>
          </cell>
          <cell r="O2972">
            <v>0</v>
          </cell>
        </row>
        <row r="2973">
          <cell r="B2973"/>
          <cell r="C2973"/>
          <cell r="D2973"/>
          <cell r="E2973"/>
          <cell r="F2973"/>
          <cell r="G2973"/>
          <cell r="H2973"/>
          <cell r="I2973"/>
        </row>
        <row r="2974">
          <cell r="A2974" t="str">
            <v>FP-2628</v>
          </cell>
          <cell r="B2974" t="str">
            <v>COLLECTORS</v>
          </cell>
          <cell r="C2974" t="str">
            <v>Alocasia 17</v>
          </cell>
          <cell r="D2974" t="str">
            <v>White Variegata</v>
          </cell>
          <cell r="E2974" t="str">
            <v>Available</v>
          </cell>
          <cell r="F2974" t="str">
            <v>TRIAL - Alocasia White Variegata - 17</v>
          </cell>
          <cell r="G2974">
            <v>17</v>
          </cell>
          <cell r="H2974" t="str">
            <v>17cm</v>
          </cell>
          <cell r="I2974" t="str">
            <v>COLLECTORS</v>
          </cell>
          <cell r="J2974">
            <v>0</v>
          </cell>
          <cell r="K2974">
            <v>0</v>
          </cell>
          <cell r="L2974">
            <v>0.8</v>
          </cell>
          <cell r="M2974">
            <v>0.8</v>
          </cell>
          <cell r="N2974">
            <v>0</v>
          </cell>
          <cell r="O2974">
            <v>0</v>
          </cell>
        </row>
        <row r="2975">
          <cell r="A2975" t="str">
            <v>FP-2628</v>
          </cell>
          <cell r="B2975" t="str">
            <v>COLLECTORS</v>
          </cell>
          <cell r="C2975" t="str">
            <v>Alocasia 17</v>
          </cell>
          <cell r="D2975" t="str">
            <v>White Variegata</v>
          </cell>
          <cell r="E2975" t="str">
            <v>Available</v>
          </cell>
          <cell r="F2975" t="str">
            <v>TRIAL - Alocasia White Variegata - 17</v>
          </cell>
          <cell r="G2975">
            <v>17</v>
          </cell>
          <cell r="H2975" t="str">
            <v>17cm</v>
          </cell>
          <cell r="I2975" t="str">
            <v>COLLECTORS</v>
          </cell>
          <cell r="J2975" t="e">
            <v>#N/A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</row>
        <row r="2976">
          <cell r="A2976" t="str">
            <v>FP-2628</v>
          </cell>
          <cell r="B2976"/>
          <cell r="C2976"/>
          <cell r="D2976"/>
          <cell r="E2976"/>
          <cell r="F2976" t="str">
            <v>TRIAL - Alocasia White Variegata - 17 - Balance</v>
          </cell>
          <cell r="G2976">
            <v>17</v>
          </cell>
          <cell r="H2976" t="str">
            <v>17cm</v>
          </cell>
          <cell r="I2976"/>
          <cell r="J2976" t="e">
            <v>#N/A</v>
          </cell>
          <cell r="K2976">
            <v>0</v>
          </cell>
          <cell r="L2976">
            <v>0.8</v>
          </cell>
          <cell r="M2976">
            <v>0.8</v>
          </cell>
          <cell r="N2976">
            <v>0</v>
          </cell>
          <cell r="O2976">
            <v>0</v>
          </cell>
        </row>
        <row r="2977">
          <cell r="B2977"/>
          <cell r="C2977"/>
          <cell r="D2977"/>
          <cell r="E2977"/>
          <cell r="F2977"/>
          <cell r="G2977"/>
          <cell r="H2977"/>
          <cell r="I2977"/>
        </row>
        <row r="2978">
          <cell r="A2978" t="str">
            <v>FP-2666</v>
          </cell>
          <cell r="B2978" t="str">
            <v>CLIMB-ITT™ BOUTIQUE</v>
          </cell>
          <cell r="C2978" t="str">
            <v>Amydrium 17</v>
          </cell>
          <cell r="D2978" t="str">
            <v>Medium Silver on Climb-itt Pole</v>
          </cell>
          <cell r="E2978" t="str">
            <v>Available</v>
          </cell>
          <cell r="F2978" t="str">
            <v>Trial- Amydrium Medium Silver on Climb-itt™ Pole- 17</v>
          </cell>
          <cell r="G2978">
            <v>17</v>
          </cell>
          <cell r="H2978" t="str">
            <v>17cm Climb-itt™</v>
          </cell>
          <cell r="I2978" t="str">
            <v>CLIMB-ITT™ BOUTIQUE</v>
          </cell>
          <cell r="J2978">
            <v>0.4</v>
          </cell>
          <cell r="K2978">
            <v>0.4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</row>
        <row r="2979">
          <cell r="A2979" t="str">
            <v>FP-2666</v>
          </cell>
          <cell r="B2979" t="str">
            <v>CLIMB-ITT™ BOUTIQUE</v>
          </cell>
          <cell r="C2979" t="str">
            <v>Amydrium 17</v>
          </cell>
          <cell r="D2979" t="str">
            <v>Medium Silver on Climb-itt Pole</v>
          </cell>
          <cell r="E2979" t="str">
            <v>Available</v>
          </cell>
          <cell r="F2979" t="str">
            <v>Trial- Amydrium Medium Silver on Climb-itt™ Pole- 17</v>
          </cell>
          <cell r="G2979">
            <v>17</v>
          </cell>
          <cell r="H2979" t="str">
            <v>17cm Climb-itt™</v>
          </cell>
          <cell r="I2979" t="str">
            <v>CLIMB-ITT™ BOUTIQUE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</row>
        <row r="2980">
          <cell r="A2980" t="str">
            <v>FP-2666</v>
          </cell>
          <cell r="B2980"/>
          <cell r="C2980"/>
          <cell r="D2980"/>
          <cell r="E2980"/>
          <cell r="F2980" t="str">
            <v>Trial- Amydrium Medium Silver on Climb-itt™ Pole- 17 - Balance</v>
          </cell>
          <cell r="G2980">
            <v>17</v>
          </cell>
          <cell r="H2980" t="str">
            <v>17cm Climb-itt™</v>
          </cell>
          <cell r="I2980"/>
          <cell r="J2980">
            <v>0.4</v>
          </cell>
          <cell r="K2980">
            <v>0.4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</row>
        <row r="2981">
          <cell r="B2981"/>
          <cell r="C2981"/>
          <cell r="D2981"/>
          <cell r="E2981"/>
          <cell r="F2981"/>
          <cell r="G2981"/>
          <cell r="H2981"/>
          <cell r="I2981"/>
        </row>
        <row r="2982">
          <cell r="A2982" t="str">
            <v>FP-2243</v>
          </cell>
          <cell r="B2982" t="str">
            <v>COLLECTORS</v>
          </cell>
          <cell r="C2982" t="str">
            <v>Anthurium 17</v>
          </cell>
          <cell r="D2982" t="str">
            <v>Clarinervium</v>
          </cell>
          <cell r="E2982" t="str">
            <v>Available</v>
          </cell>
          <cell r="F2982" t="str">
            <v>TRIAL- Anthurium Clarinervium - 17</v>
          </cell>
          <cell r="G2982">
            <v>17</v>
          </cell>
          <cell r="H2982" t="str">
            <v>17cm</v>
          </cell>
          <cell r="I2982" t="str">
            <v>COLLECTORS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</row>
        <row r="2983">
          <cell r="A2983" t="str">
            <v>FP-2243</v>
          </cell>
          <cell r="B2983" t="str">
            <v>COLLECTORS</v>
          </cell>
          <cell r="C2983" t="str">
            <v>Anthurium 17</v>
          </cell>
          <cell r="D2983" t="str">
            <v>Clarinervium</v>
          </cell>
          <cell r="E2983" t="str">
            <v>Available</v>
          </cell>
          <cell r="F2983" t="str">
            <v>TRIAL- Anthurium Clarinervium - 17</v>
          </cell>
          <cell r="G2983">
            <v>17</v>
          </cell>
          <cell r="H2983" t="str">
            <v>17cm</v>
          </cell>
          <cell r="I2983" t="str">
            <v>COLLECTORS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</row>
        <row r="2984">
          <cell r="A2984" t="str">
            <v>FP-2243</v>
          </cell>
          <cell r="B2984"/>
          <cell r="C2984"/>
          <cell r="D2984"/>
          <cell r="E2984"/>
          <cell r="F2984" t="str">
            <v>TRIAL- Anthurium Clarinervium - 17 - Balance</v>
          </cell>
          <cell r="G2984">
            <v>17</v>
          </cell>
          <cell r="H2984" t="str">
            <v>17cm</v>
          </cell>
          <cell r="I2984"/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</row>
        <row r="2985">
          <cell r="B2985"/>
          <cell r="C2985"/>
          <cell r="D2985"/>
          <cell r="E2985"/>
          <cell r="F2985"/>
          <cell r="G2985"/>
          <cell r="H2985"/>
          <cell r="I2985"/>
        </row>
        <row r="2986">
          <cell r="A2986" t="str">
            <v>FP-1546</v>
          </cell>
          <cell r="B2986" t="str">
            <v>PREMIUM</v>
          </cell>
          <cell r="C2986" t="str">
            <v>Caladium 17</v>
          </cell>
          <cell r="D2986" t="str">
            <v>Lindenii</v>
          </cell>
          <cell r="E2986" t="str">
            <v>Available</v>
          </cell>
          <cell r="F2986" t="str">
            <v>TRIAL - Caladium Lindenii - 17</v>
          </cell>
          <cell r="G2986">
            <v>17</v>
          </cell>
          <cell r="H2986" t="str">
            <v>17cm</v>
          </cell>
          <cell r="I2986" t="str">
            <v>PREMIUM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</row>
        <row r="2987">
          <cell r="A2987" t="str">
            <v>FP-1546</v>
          </cell>
          <cell r="B2987" t="str">
            <v>PREMIUM</v>
          </cell>
          <cell r="C2987" t="str">
            <v>Caladium 17</v>
          </cell>
          <cell r="D2987" t="str">
            <v>Lindenii</v>
          </cell>
          <cell r="E2987" t="str">
            <v>Available</v>
          </cell>
          <cell r="F2987" t="str">
            <v>TRIAL - Caladium Lindenii - 17</v>
          </cell>
          <cell r="G2987">
            <v>17</v>
          </cell>
          <cell r="H2987" t="str">
            <v>17cm</v>
          </cell>
          <cell r="I2987" t="str">
            <v>PREMIUM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</row>
        <row r="2988">
          <cell r="A2988" t="str">
            <v>FP-1546</v>
          </cell>
          <cell r="B2988"/>
          <cell r="C2988"/>
          <cell r="D2988"/>
          <cell r="E2988"/>
          <cell r="F2988" t="str">
            <v>TRIAL - Caladium Lindenii - 17 - Balance</v>
          </cell>
          <cell r="G2988">
            <v>17</v>
          </cell>
          <cell r="H2988" t="str">
            <v>17cm</v>
          </cell>
          <cell r="I2988"/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</row>
        <row r="2989">
          <cell r="A2989"/>
          <cell r="B2989"/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</row>
        <row r="2990">
          <cell r="A2990" t="str">
            <v>FP-2498</v>
          </cell>
          <cell r="B2990" t="str">
            <v>BOUTIQUE</v>
          </cell>
          <cell r="C2990" t="str">
            <v>Calathea 17</v>
          </cell>
          <cell r="D2990" t="str">
            <v>C049</v>
          </cell>
          <cell r="E2990" t="str">
            <v>Available</v>
          </cell>
          <cell r="F2990" t="str">
            <v>TRIAL- Calathea C049-17</v>
          </cell>
          <cell r="G2990">
            <v>17</v>
          </cell>
          <cell r="H2990" t="str">
            <v>17cm</v>
          </cell>
          <cell r="I2990" t="str">
            <v>BOUTIQUE</v>
          </cell>
          <cell r="J2990">
            <v>-0.30000000000000004</v>
          </cell>
          <cell r="K2990">
            <v>-0.30000000000000004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</row>
        <row r="2991">
          <cell r="A2991" t="str">
            <v>FP-2498</v>
          </cell>
          <cell r="B2991" t="str">
            <v>BOUTIQUE</v>
          </cell>
          <cell r="C2991" t="str">
            <v>Calathea 17</v>
          </cell>
          <cell r="D2991" t="str">
            <v>C049</v>
          </cell>
          <cell r="E2991" t="str">
            <v>Available</v>
          </cell>
          <cell r="F2991" t="str">
            <v>TRIAL- Calathea C049-17</v>
          </cell>
          <cell r="G2991">
            <v>17</v>
          </cell>
          <cell r="H2991" t="str">
            <v>17cm</v>
          </cell>
          <cell r="I2991" t="str">
            <v>BOUTIQUE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</row>
        <row r="2992">
          <cell r="A2992" t="str">
            <v>FP-2498</v>
          </cell>
          <cell r="B2992"/>
          <cell r="C2992"/>
          <cell r="D2992"/>
          <cell r="E2992"/>
          <cell r="F2992" t="str">
            <v>TRIAL- Calathea C049-17 - Balance</v>
          </cell>
          <cell r="G2992">
            <v>17</v>
          </cell>
          <cell r="H2992" t="str">
            <v>17cm</v>
          </cell>
          <cell r="I2992"/>
          <cell r="J2992">
            <v>-0.30000000000000004</v>
          </cell>
          <cell r="K2992">
            <v>-0.30000000000000004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</row>
        <row r="2993">
          <cell r="A2993"/>
          <cell r="B2993"/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</row>
        <row r="2994">
          <cell r="A2994" t="str">
            <v>FP-2632</v>
          </cell>
          <cell r="B2994" t="str">
            <v>PREMIUM</v>
          </cell>
          <cell r="C2994" t="str">
            <v>Calathea 17</v>
          </cell>
          <cell r="D2994" t="str">
            <v>Calathea Veitchiana</v>
          </cell>
          <cell r="E2994" t="str">
            <v>Available</v>
          </cell>
          <cell r="F2994" t="str">
            <v>TRIAL- Calathea Veitchiana- 17</v>
          </cell>
          <cell r="G2994">
            <v>17</v>
          </cell>
          <cell r="H2994" t="str">
            <v>17cm</v>
          </cell>
          <cell r="I2994" t="str">
            <v>PREMIUM</v>
          </cell>
          <cell r="J2994">
            <v>8.5</v>
          </cell>
          <cell r="K2994">
            <v>8.5</v>
          </cell>
          <cell r="L2994">
            <v>0</v>
          </cell>
          <cell r="M2994">
            <v>0</v>
          </cell>
          <cell r="N2994">
            <v>1.6</v>
          </cell>
          <cell r="O2994">
            <v>1.6</v>
          </cell>
        </row>
        <row r="2995">
          <cell r="A2995" t="str">
            <v>FP-2632</v>
          </cell>
          <cell r="B2995" t="str">
            <v>PREMIUM</v>
          </cell>
          <cell r="C2995" t="str">
            <v>Calathea 17</v>
          </cell>
          <cell r="D2995" t="str">
            <v>Calathea Veitchiana</v>
          </cell>
          <cell r="E2995" t="str">
            <v>Available</v>
          </cell>
          <cell r="F2995" t="str">
            <v>TRIAL- Calathea Veitchiana- 17</v>
          </cell>
          <cell r="G2995">
            <v>17</v>
          </cell>
          <cell r="H2995" t="str">
            <v>17cm</v>
          </cell>
          <cell r="I2995" t="str">
            <v>PREMIUM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</row>
        <row r="2996">
          <cell r="A2996" t="str">
            <v>FP-2632</v>
          </cell>
          <cell r="B2996"/>
          <cell r="C2996"/>
          <cell r="D2996"/>
          <cell r="E2996"/>
          <cell r="F2996" t="str">
            <v>TRIAL- Calathea Veitchiana- 17 - Balance</v>
          </cell>
          <cell r="G2996">
            <v>17</v>
          </cell>
          <cell r="H2996" t="str">
            <v>17cm</v>
          </cell>
          <cell r="I2996"/>
          <cell r="J2996">
            <v>8.5</v>
          </cell>
          <cell r="K2996">
            <v>8.5</v>
          </cell>
          <cell r="L2996">
            <v>0</v>
          </cell>
          <cell r="M2996">
            <v>0</v>
          </cell>
          <cell r="N2996">
            <v>1.6</v>
          </cell>
          <cell r="O2996">
            <v>1.6</v>
          </cell>
        </row>
        <row r="2997">
          <cell r="A2997"/>
          <cell r="B2997"/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</row>
        <row r="2998">
          <cell r="A2998" t="str">
            <v>FP-2213</v>
          </cell>
          <cell r="B2998" t="str">
            <v>PREMIUM</v>
          </cell>
          <cell r="C2998" t="str">
            <v>Calathea 17</v>
          </cell>
          <cell r="D2998" t="str">
            <v>Flashy Feather™ (C042/Peacock)</v>
          </cell>
          <cell r="E2998" t="str">
            <v>Available</v>
          </cell>
          <cell r="F2998" t="str">
            <v>TRIAL- Calathea Flashy Feather™ (C042/Peacock) - 17</v>
          </cell>
          <cell r="G2998">
            <v>17</v>
          </cell>
          <cell r="H2998" t="str">
            <v>17cm</v>
          </cell>
          <cell r="I2998" t="str">
            <v>PREMIUM</v>
          </cell>
          <cell r="J2998">
            <v>11</v>
          </cell>
          <cell r="K2998">
            <v>11</v>
          </cell>
          <cell r="L2998">
            <v>0</v>
          </cell>
          <cell r="M2998">
            <v>0</v>
          </cell>
          <cell r="N2998">
            <v>2</v>
          </cell>
          <cell r="O2998">
            <v>2</v>
          </cell>
        </row>
        <row r="2999">
          <cell r="A2999" t="str">
            <v>FP-2213</v>
          </cell>
          <cell r="B2999" t="str">
            <v>PREMIUM</v>
          </cell>
          <cell r="C2999" t="str">
            <v>Calathea 17</v>
          </cell>
          <cell r="D2999" t="str">
            <v>Flashy Feather™ (C042/Peacock)</v>
          </cell>
          <cell r="E2999" t="str">
            <v>Available</v>
          </cell>
          <cell r="F2999" t="str">
            <v>TRIAL- Calathea Flashy Feather™ (C042/Peacock) - 17</v>
          </cell>
          <cell r="G2999">
            <v>17</v>
          </cell>
          <cell r="H2999" t="str">
            <v>17cm</v>
          </cell>
          <cell r="I2999" t="str">
            <v>PREMIUM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</row>
        <row r="3000">
          <cell r="A3000" t="str">
            <v>FP-2213</v>
          </cell>
          <cell r="B3000"/>
          <cell r="C3000"/>
          <cell r="D3000"/>
          <cell r="E3000"/>
          <cell r="F3000" t="str">
            <v>TRIAL- Calathea Flashy Feather™ (C042/Peacock) - 17 - Balance</v>
          </cell>
          <cell r="G3000">
            <v>17</v>
          </cell>
          <cell r="H3000" t="str">
            <v>17cm</v>
          </cell>
          <cell r="I3000"/>
          <cell r="J3000">
            <v>11</v>
          </cell>
          <cell r="K3000">
            <v>11</v>
          </cell>
          <cell r="L3000">
            <v>0</v>
          </cell>
          <cell r="M3000">
            <v>0</v>
          </cell>
          <cell r="N3000">
            <v>2</v>
          </cell>
          <cell r="O3000">
            <v>2</v>
          </cell>
        </row>
        <row r="3001">
          <cell r="A3001"/>
          <cell r="B3001"/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</row>
        <row r="3002">
          <cell r="A3002" t="str">
            <v>FP-2667</v>
          </cell>
          <cell r="B3002" t="str">
            <v>PREMIUM</v>
          </cell>
          <cell r="C3002" t="str">
            <v>Calathea 17</v>
          </cell>
          <cell r="D3002" t="str">
            <v>Illustris</v>
          </cell>
          <cell r="E3002" t="str">
            <v>Available</v>
          </cell>
          <cell r="F3002" t="str">
            <v>TRIAL - Calathea Illustris - 17</v>
          </cell>
          <cell r="G3002">
            <v>17</v>
          </cell>
          <cell r="H3002" t="str">
            <v>17cm</v>
          </cell>
          <cell r="I3002" t="str">
            <v>PREMIUM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</row>
        <row r="3003">
          <cell r="A3003" t="str">
            <v>FP-2667</v>
          </cell>
          <cell r="B3003" t="str">
            <v>PREMIUM</v>
          </cell>
          <cell r="C3003" t="str">
            <v>Calathea 17</v>
          </cell>
          <cell r="D3003" t="str">
            <v>Illustris</v>
          </cell>
          <cell r="E3003" t="str">
            <v>Available</v>
          </cell>
          <cell r="F3003" t="str">
            <v>TRIAL - Calathea Illustris - 17</v>
          </cell>
          <cell r="G3003">
            <v>17</v>
          </cell>
          <cell r="H3003" t="str">
            <v>17cm</v>
          </cell>
          <cell r="I3003" t="str">
            <v>PREMIUM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</row>
        <row r="3004">
          <cell r="A3004" t="str">
            <v>FP-2667</v>
          </cell>
          <cell r="B3004"/>
          <cell r="C3004"/>
          <cell r="D3004"/>
          <cell r="E3004"/>
          <cell r="F3004" t="str">
            <v>TRIAL - Calathea Illustris - 17 - Balance</v>
          </cell>
          <cell r="G3004">
            <v>17</v>
          </cell>
          <cell r="H3004" t="str">
            <v>17cm</v>
          </cell>
          <cell r="I3004"/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</row>
        <row r="3005">
          <cell r="A3005"/>
          <cell r="B3005"/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</row>
        <row r="3006">
          <cell r="A3006" t="str">
            <v>FP-2549</v>
          </cell>
          <cell r="B3006" t="str">
            <v>PREMIUM</v>
          </cell>
          <cell r="C3006" t="str">
            <v>Calathea 17</v>
          </cell>
          <cell r="D3006" t="str">
            <v>Medallion V2</v>
          </cell>
          <cell r="E3006" t="str">
            <v>Available</v>
          </cell>
          <cell r="F3006" t="str">
            <v>TRIAL- Calathea Medallion V2- 17</v>
          </cell>
          <cell r="G3006">
            <v>17</v>
          </cell>
          <cell r="H3006" t="str">
            <v>17cm</v>
          </cell>
          <cell r="I3006" t="str">
            <v>PREMIUM</v>
          </cell>
          <cell r="J3006">
            <v>13.5</v>
          </cell>
          <cell r="K3006">
            <v>7.5</v>
          </cell>
          <cell r="L3006">
            <v>12</v>
          </cell>
          <cell r="M3006">
            <v>12</v>
          </cell>
          <cell r="N3006">
            <v>9</v>
          </cell>
          <cell r="O3006">
            <v>9</v>
          </cell>
        </row>
        <row r="3007">
          <cell r="A3007" t="str">
            <v>FP-2549</v>
          </cell>
          <cell r="B3007" t="str">
            <v>PREMIUM</v>
          </cell>
          <cell r="C3007" t="str">
            <v>Calathea 17</v>
          </cell>
          <cell r="D3007" t="str">
            <v>Medallion V2</v>
          </cell>
          <cell r="E3007" t="str">
            <v>Available</v>
          </cell>
          <cell r="F3007" t="str">
            <v>TRIAL- Calathea Medallion V2- 17</v>
          </cell>
          <cell r="G3007">
            <v>17</v>
          </cell>
          <cell r="H3007" t="str">
            <v>17cm</v>
          </cell>
          <cell r="I3007" t="str">
            <v>PREMIUM</v>
          </cell>
          <cell r="J3007">
            <v>6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</row>
        <row r="3008">
          <cell r="A3008" t="str">
            <v>FP-2549</v>
          </cell>
          <cell r="B3008"/>
          <cell r="C3008"/>
          <cell r="D3008"/>
          <cell r="E3008"/>
          <cell r="F3008" t="str">
            <v>TRIAL- Calathea Medallion V2- 17 - Balance</v>
          </cell>
          <cell r="G3008">
            <v>17</v>
          </cell>
          <cell r="H3008" t="str">
            <v>17cm</v>
          </cell>
          <cell r="I3008"/>
          <cell r="J3008">
            <v>7.5</v>
          </cell>
          <cell r="K3008">
            <v>7.5</v>
          </cell>
          <cell r="L3008">
            <v>12</v>
          </cell>
          <cell r="M3008">
            <v>12</v>
          </cell>
          <cell r="N3008">
            <v>9</v>
          </cell>
          <cell r="O3008">
            <v>9</v>
          </cell>
        </row>
        <row r="3009">
          <cell r="A3009"/>
          <cell r="B3009"/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</row>
        <row r="3010">
          <cell r="A3010" t="str">
            <v>FP-709</v>
          </cell>
          <cell r="B3010" t="str">
            <v>BOUTIQUE</v>
          </cell>
          <cell r="C3010" t="str">
            <v>Calathea 17</v>
          </cell>
          <cell r="D3010" t="str">
            <v xml:space="preserve">Picturata </v>
          </cell>
          <cell r="E3010" t="str">
            <v>Available</v>
          </cell>
          <cell r="F3010" t="str">
            <v>TRIAL - Calathea Picturata - 17</v>
          </cell>
          <cell r="G3010">
            <v>17</v>
          </cell>
          <cell r="H3010" t="str">
            <v>17cm</v>
          </cell>
          <cell r="I3010" t="str">
            <v>BOUTIQUE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</row>
        <row r="3011">
          <cell r="A3011" t="str">
            <v>FP-709</v>
          </cell>
          <cell r="B3011" t="str">
            <v>BOUTIQUE</v>
          </cell>
          <cell r="C3011" t="str">
            <v>Calathea 17</v>
          </cell>
          <cell r="D3011" t="str">
            <v xml:space="preserve">Picturata </v>
          </cell>
          <cell r="E3011" t="str">
            <v>Available</v>
          </cell>
          <cell r="F3011" t="str">
            <v>TRIAL - Calathea Picturata - 17</v>
          </cell>
          <cell r="G3011">
            <v>17</v>
          </cell>
          <cell r="H3011" t="str">
            <v>17cm</v>
          </cell>
          <cell r="I3011" t="str">
            <v>BOUTIQUE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</row>
        <row r="3012">
          <cell r="A3012" t="str">
            <v>FP-709</v>
          </cell>
          <cell r="B3012"/>
          <cell r="C3012"/>
          <cell r="D3012"/>
          <cell r="E3012"/>
          <cell r="F3012" t="str">
            <v>TRIAL - Calathea Picturata - 17 - Balance</v>
          </cell>
          <cell r="G3012">
            <v>17</v>
          </cell>
          <cell r="H3012" t="str">
            <v>17cm</v>
          </cell>
          <cell r="I3012"/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</row>
        <row r="3013">
          <cell r="A3013"/>
          <cell r="B3013"/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</row>
        <row r="3014">
          <cell r="A3014" t="str">
            <v>FP-2332</v>
          </cell>
          <cell r="B3014" t="str">
            <v>COLLECTORS</v>
          </cell>
          <cell r="C3014" t="str">
            <v>Cyrtosperma 17</v>
          </cell>
          <cell r="D3014" t="str">
            <v>Ruby Strike™ (Black Jack)</v>
          </cell>
          <cell r="E3014" t="str">
            <v>Available</v>
          </cell>
          <cell r="F3014" t="str">
            <v>TRIAL-Cyrtosperma Ruby Strike™ (Black Jack) - 17</v>
          </cell>
          <cell r="G3014">
            <v>17</v>
          </cell>
          <cell r="H3014" t="str">
            <v>17cm</v>
          </cell>
          <cell r="I3014" t="str">
            <v>COLLECTORS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</row>
        <row r="3015">
          <cell r="A3015" t="str">
            <v>FP-2332</v>
          </cell>
          <cell r="B3015" t="str">
            <v>COLLECTORS</v>
          </cell>
          <cell r="C3015" t="str">
            <v>Cyrtosperma 17</v>
          </cell>
          <cell r="D3015" t="str">
            <v>Ruby Strike™ (Black Jack)</v>
          </cell>
          <cell r="E3015" t="str">
            <v>Available</v>
          </cell>
          <cell r="F3015" t="str">
            <v>TRIAL-Cyrtosperma Ruby Strike™ (Black Jack) - 17</v>
          </cell>
          <cell r="G3015">
            <v>17</v>
          </cell>
          <cell r="H3015" t="str">
            <v>17cm</v>
          </cell>
          <cell r="I3015" t="str">
            <v>COLLECTORS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</row>
        <row r="3016">
          <cell r="A3016" t="str">
            <v>FP-2332</v>
          </cell>
          <cell r="B3016"/>
          <cell r="C3016"/>
          <cell r="D3016"/>
          <cell r="E3016"/>
          <cell r="F3016" t="str">
            <v>TRIAL-Cyrtosperma Ruby Strike™ (Black Jack) - 17 - Balance</v>
          </cell>
          <cell r="G3016">
            <v>17</v>
          </cell>
          <cell r="H3016" t="str">
            <v>17cm</v>
          </cell>
          <cell r="I3016"/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</row>
        <row r="3017">
          <cell r="A3017"/>
          <cell r="B3017"/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</row>
        <row r="3018">
          <cell r="A3018" t="str">
            <v>FP-137</v>
          </cell>
          <cell r="B3018" t="str">
            <v>PREMIUM</v>
          </cell>
          <cell r="C3018" t="str">
            <v>Dieffenbachia 17</v>
          </cell>
          <cell r="D3018" t="str">
            <v xml:space="preserve"> Tropic Marianne</v>
          </cell>
          <cell r="E3018" t="str">
            <v>Available</v>
          </cell>
          <cell r="F3018" t="str">
            <v>TRIAL- Dieffenbachia Tropic Marianne- 17</v>
          </cell>
          <cell r="G3018">
            <v>17</v>
          </cell>
          <cell r="H3018" t="str">
            <v>17cm</v>
          </cell>
          <cell r="I3018" t="str">
            <v>PREMIUM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</row>
        <row r="3019">
          <cell r="A3019" t="str">
            <v>FP-137</v>
          </cell>
          <cell r="B3019" t="str">
            <v>PREMIUM</v>
          </cell>
          <cell r="C3019" t="str">
            <v>Dieffenbachia 17</v>
          </cell>
          <cell r="D3019" t="str">
            <v xml:space="preserve"> Tropic Marianne</v>
          </cell>
          <cell r="E3019" t="str">
            <v>Available</v>
          </cell>
          <cell r="F3019" t="str">
            <v>TRIAL- Dieffenbachia Tropic Marianne- 17</v>
          </cell>
          <cell r="G3019">
            <v>17</v>
          </cell>
          <cell r="H3019" t="str">
            <v>17cm</v>
          </cell>
          <cell r="I3019" t="str">
            <v>PREMIUM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</row>
        <row r="3020">
          <cell r="A3020" t="str">
            <v>FP-137</v>
          </cell>
          <cell r="B3020"/>
          <cell r="C3020"/>
          <cell r="D3020"/>
          <cell r="E3020"/>
          <cell r="F3020" t="str">
            <v>TRIAL- Dieffenbachia Tropic Marianne- 17 - Balance</v>
          </cell>
          <cell r="G3020">
            <v>17</v>
          </cell>
          <cell r="H3020" t="str">
            <v>17cm</v>
          </cell>
          <cell r="I3020"/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</row>
        <row r="3021">
          <cell r="A3021"/>
          <cell r="B3021"/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</row>
        <row r="3022">
          <cell r="A3022" t="str">
            <v>FP-2576</v>
          </cell>
          <cell r="B3022" t="str">
            <v>PREMIUM</v>
          </cell>
          <cell r="C3022" t="str">
            <v>Dieffenbachia 17</v>
          </cell>
          <cell r="D3022" t="str">
            <v>Avocado</v>
          </cell>
          <cell r="E3022" t="str">
            <v>Available</v>
          </cell>
          <cell r="F3022" t="str">
            <v>TRIAL - Dieffenbachia Avocado - 17</v>
          </cell>
          <cell r="G3022">
            <v>17</v>
          </cell>
          <cell r="H3022" t="str">
            <v>17cm</v>
          </cell>
          <cell r="I3022" t="str">
            <v>PREMIUM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</row>
        <row r="3023">
          <cell r="A3023" t="str">
            <v>FP-2576</v>
          </cell>
          <cell r="B3023" t="str">
            <v>PREMIUM</v>
          </cell>
          <cell r="C3023" t="str">
            <v>Dieffenbachia 17</v>
          </cell>
          <cell r="D3023" t="str">
            <v>Avocado</v>
          </cell>
          <cell r="E3023" t="str">
            <v>Available</v>
          </cell>
          <cell r="F3023" t="str">
            <v>TRIAL - Dieffenbachia Avocado - 17</v>
          </cell>
          <cell r="G3023">
            <v>17</v>
          </cell>
          <cell r="H3023" t="str">
            <v>17cm</v>
          </cell>
          <cell r="I3023" t="str">
            <v>PREMIUM</v>
          </cell>
          <cell r="J3023" t="e">
            <v>#N/A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</row>
        <row r="3024">
          <cell r="A3024" t="str">
            <v>FP-2576</v>
          </cell>
          <cell r="B3024"/>
          <cell r="C3024"/>
          <cell r="D3024"/>
          <cell r="E3024"/>
          <cell r="F3024" t="str">
            <v>TRIAL - Dieffenbachia Avocado - 17 - Balance</v>
          </cell>
          <cell r="G3024">
            <v>17</v>
          </cell>
          <cell r="H3024" t="str">
            <v>17cm</v>
          </cell>
          <cell r="I3024"/>
          <cell r="J3024" t="e">
            <v>#N/A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</row>
        <row r="3025">
          <cell r="A3025"/>
          <cell r="B3025"/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</row>
        <row r="3026">
          <cell r="A3026" t="str">
            <v>FP-2192</v>
          </cell>
          <cell r="B3026" t="str">
            <v>PREMIUM</v>
          </cell>
          <cell r="C3026" t="str">
            <v>Dieffenbachia 17</v>
          </cell>
          <cell r="D3026" t="str">
            <v>Camilla</v>
          </cell>
          <cell r="E3026" t="str">
            <v>Available</v>
          </cell>
          <cell r="F3026" t="str">
            <v>TRIAL- Dieffenbachia Camilla- 17</v>
          </cell>
          <cell r="G3026">
            <v>17</v>
          </cell>
          <cell r="H3026" t="str">
            <v>17cm</v>
          </cell>
          <cell r="I3026" t="str">
            <v>PREMIUM</v>
          </cell>
          <cell r="J3026">
            <v>10.5</v>
          </cell>
          <cell r="K3026">
            <v>10.5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</row>
        <row r="3027">
          <cell r="A3027" t="str">
            <v>FP-2192</v>
          </cell>
          <cell r="B3027" t="str">
            <v>PREMIUM</v>
          </cell>
          <cell r="C3027" t="str">
            <v>Dieffenbachia 17</v>
          </cell>
          <cell r="D3027" t="str">
            <v>Camilla</v>
          </cell>
          <cell r="E3027" t="str">
            <v>Available</v>
          </cell>
          <cell r="F3027" t="str">
            <v>TRIAL- Dieffenbachia Camilla- 17</v>
          </cell>
          <cell r="G3027">
            <v>17</v>
          </cell>
          <cell r="H3027" t="str">
            <v>17cm</v>
          </cell>
          <cell r="I3027" t="str">
            <v>PREMIUM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</row>
        <row r="3028">
          <cell r="A3028" t="str">
            <v>FP-2192</v>
          </cell>
          <cell r="B3028"/>
          <cell r="C3028"/>
          <cell r="D3028"/>
          <cell r="E3028"/>
          <cell r="F3028" t="str">
            <v>TRIAL- Dieffenbachia Camilla- 17 - Balance</v>
          </cell>
          <cell r="G3028">
            <v>17</v>
          </cell>
          <cell r="H3028" t="str">
            <v>17cm</v>
          </cell>
          <cell r="I3028"/>
          <cell r="J3028">
            <v>10.5</v>
          </cell>
          <cell r="K3028">
            <v>10.5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</row>
        <row r="3029">
          <cell r="A3029"/>
          <cell r="B3029"/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</row>
        <row r="3030">
          <cell r="A3030" t="str">
            <v>FP-1655</v>
          </cell>
          <cell r="B3030" t="str">
            <v>PREMIUM</v>
          </cell>
          <cell r="C3030" t="str">
            <v>Dieffenbachia 17</v>
          </cell>
          <cell r="D3030" t="str">
            <v>Marsha</v>
          </cell>
          <cell r="E3030" t="str">
            <v>Available</v>
          </cell>
          <cell r="F3030" t="str">
            <v>TRIAL - Dieffenbachia Marsha - 17</v>
          </cell>
          <cell r="G3030">
            <v>17</v>
          </cell>
          <cell r="H3030" t="str">
            <v>17cm</v>
          </cell>
          <cell r="I3030" t="str">
            <v>PREMIUM</v>
          </cell>
          <cell r="J3030">
            <v>-0.30000000000000004</v>
          </cell>
          <cell r="K3030">
            <v>-0.30000000000000004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</row>
        <row r="3031">
          <cell r="A3031" t="str">
            <v>FP-1655</v>
          </cell>
          <cell r="B3031" t="str">
            <v>PREMIUM</v>
          </cell>
          <cell r="C3031" t="str">
            <v>Dieffenbachia 17</v>
          </cell>
          <cell r="D3031" t="str">
            <v>Marsha</v>
          </cell>
          <cell r="E3031" t="str">
            <v>Available</v>
          </cell>
          <cell r="F3031" t="str">
            <v>TRIAL - Dieffenbachia Marsha - 17</v>
          </cell>
          <cell r="G3031">
            <v>17</v>
          </cell>
          <cell r="H3031" t="str">
            <v>17cm</v>
          </cell>
          <cell r="I3031" t="str">
            <v>PREMIUM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</row>
        <row r="3032">
          <cell r="A3032" t="str">
            <v>FP-1655</v>
          </cell>
          <cell r="B3032"/>
          <cell r="C3032"/>
          <cell r="D3032"/>
          <cell r="E3032"/>
          <cell r="F3032" t="str">
            <v>TRIAL - Dieffenbachia Marsha - 17 - Balance</v>
          </cell>
          <cell r="G3032">
            <v>17</v>
          </cell>
          <cell r="H3032" t="str">
            <v>17cm</v>
          </cell>
          <cell r="I3032"/>
          <cell r="J3032">
            <v>-0.30000000000000004</v>
          </cell>
          <cell r="K3032">
            <v>-0.30000000000000004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</row>
        <row r="3033">
          <cell r="A3033"/>
          <cell r="B3033"/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</row>
        <row r="3034">
          <cell r="A3034" t="str">
            <v>FP-1316</v>
          </cell>
          <cell r="B3034" t="str">
            <v>PREMIUM</v>
          </cell>
          <cell r="C3034" t="str">
            <v>Dieffenbachia 17</v>
          </cell>
          <cell r="D3034" t="str">
            <v>Snow</v>
          </cell>
          <cell r="E3034" t="str">
            <v>Available</v>
          </cell>
          <cell r="F3034" t="str">
            <v>TRIAL - Dieffenbachia Snow - 17</v>
          </cell>
          <cell r="G3034">
            <v>17</v>
          </cell>
          <cell r="H3034" t="str">
            <v>17cm</v>
          </cell>
          <cell r="I3034" t="str">
            <v>PREMIUM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</row>
        <row r="3035">
          <cell r="A3035" t="str">
            <v>FP-1316</v>
          </cell>
          <cell r="B3035" t="str">
            <v>PREMIUM</v>
          </cell>
          <cell r="C3035" t="str">
            <v>Dieffenbachia 17</v>
          </cell>
          <cell r="D3035" t="str">
            <v>Snow</v>
          </cell>
          <cell r="E3035" t="str">
            <v>Available</v>
          </cell>
          <cell r="F3035" t="str">
            <v>TRIAL - Dieffenbachia Snow - 17</v>
          </cell>
          <cell r="G3035">
            <v>17</v>
          </cell>
          <cell r="H3035" t="str">
            <v>17cm</v>
          </cell>
          <cell r="I3035" t="str">
            <v>PREMIUM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</row>
        <row r="3036">
          <cell r="A3036" t="str">
            <v>FP-1316</v>
          </cell>
          <cell r="B3036"/>
          <cell r="C3036"/>
          <cell r="D3036"/>
          <cell r="E3036"/>
          <cell r="F3036" t="str">
            <v>TRIAL - Dieffenbachia Snow - 17 - Balance</v>
          </cell>
          <cell r="G3036">
            <v>17</v>
          </cell>
          <cell r="H3036" t="str">
            <v>17cm</v>
          </cell>
          <cell r="I3036"/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</row>
        <row r="3037">
          <cell r="A3037"/>
          <cell r="B3037"/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</row>
        <row r="3038">
          <cell r="A3038" t="str">
            <v>FP-1317</v>
          </cell>
          <cell r="B3038" t="str">
            <v>PREMIUM</v>
          </cell>
          <cell r="C3038" t="str">
            <v>Dieffenbachia 17</v>
          </cell>
          <cell r="D3038" t="str">
            <v>Sublime</v>
          </cell>
          <cell r="E3038" t="str">
            <v>Available</v>
          </cell>
          <cell r="F3038" t="str">
            <v>TRIAL - Dieffenbachia Sublime - 17</v>
          </cell>
          <cell r="G3038">
            <v>17</v>
          </cell>
          <cell r="H3038" t="str">
            <v>17cm</v>
          </cell>
          <cell r="I3038" t="str">
            <v>PREMIUM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</row>
        <row r="3039">
          <cell r="A3039" t="str">
            <v>FP-1317</v>
          </cell>
          <cell r="B3039" t="str">
            <v>PREMIUM</v>
          </cell>
          <cell r="C3039" t="str">
            <v>Dieffenbachia 17</v>
          </cell>
          <cell r="D3039" t="str">
            <v>Sublime</v>
          </cell>
          <cell r="E3039" t="str">
            <v>Available</v>
          </cell>
          <cell r="F3039" t="str">
            <v>TRIAL - Dieffenbachia Sublime - 17</v>
          </cell>
          <cell r="G3039">
            <v>17</v>
          </cell>
          <cell r="H3039" t="str">
            <v>17cm</v>
          </cell>
          <cell r="I3039" t="str">
            <v>PREMIUM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</row>
        <row r="3040">
          <cell r="A3040" t="str">
            <v>FP-1317</v>
          </cell>
          <cell r="B3040"/>
          <cell r="C3040"/>
          <cell r="D3040"/>
          <cell r="E3040"/>
          <cell r="F3040" t="str">
            <v>TRIAL - Dieffenbachia Sublime - 17 - Balance</v>
          </cell>
          <cell r="G3040">
            <v>17</v>
          </cell>
          <cell r="H3040" t="str">
            <v>17cm</v>
          </cell>
          <cell r="I3040"/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</row>
        <row r="3041">
          <cell r="A3041"/>
          <cell r="B3041"/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</row>
        <row r="3042">
          <cell r="A3042" t="str">
            <v>FP-1318</v>
          </cell>
          <cell r="B3042" t="str">
            <v>PREMIUM</v>
          </cell>
          <cell r="C3042" t="str">
            <v>Dieffenbachia 17</v>
          </cell>
          <cell r="D3042" t="str">
            <v>Tiki</v>
          </cell>
          <cell r="E3042" t="str">
            <v>Available</v>
          </cell>
          <cell r="F3042" t="str">
            <v>TRIAL - Dieffenbachia Tiki - 17</v>
          </cell>
          <cell r="G3042">
            <v>17</v>
          </cell>
          <cell r="H3042" t="str">
            <v>17cm</v>
          </cell>
          <cell r="I3042" t="str">
            <v>PREMIUM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</row>
        <row r="3043">
          <cell r="A3043" t="str">
            <v>FP-1318</v>
          </cell>
          <cell r="B3043" t="str">
            <v>PREMIUM</v>
          </cell>
          <cell r="C3043" t="str">
            <v>Dieffenbachia 17</v>
          </cell>
          <cell r="D3043" t="str">
            <v>Tiki</v>
          </cell>
          <cell r="E3043" t="str">
            <v>Available</v>
          </cell>
          <cell r="F3043" t="str">
            <v>TRIAL - Dieffenbachia Tiki - 17</v>
          </cell>
          <cell r="G3043">
            <v>17</v>
          </cell>
          <cell r="H3043" t="str">
            <v>17cm</v>
          </cell>
          <cell r="I3043" t="str">
            <v>PREMIUM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</row>
        <row r="3044">
          <cell r="A3044" t="str">
            <v>FP-1318</v>
          </cell>
          <cell r="B3044"/>
          <cell r="C3044"/>
          <cell r="D3044"/>
          <cell r="E3044"/>
          <cell r="F3044" t="str">
            <v>TRIAL - Dieffenbachia Tiki - 17 - Balance</v>
          </cell>
          <cell r="G3044">
            <v>17</v>
          </cell>
          <cell r="H3044" t="str">
            <v>17cm</v>
          </cell>
          <cell r="I3044"/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</row>
        <row r="3045">
          <cell r="A3045"/>
          <cell r="B3045"/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</row>
        <row r="3046">
          <cell r="A3046" t="str">
            <v>FP-2263</v>
          </cell>
          <cell r="B3046" t="str">
            <v>PREMIUM</v>
          </cell>
          <cell r="C3046" t="str">
            <v>Dieffenbachia 17</v>
          </cell>
          <cell r="D3046" t="str">
            <v>White Blizzard</v>
          </cell>
          <cell r="E3046" t="str">
            <v>Available</v>
          </cell>
          <cell r="F3046" t="str">
            <v>TRIAL- Dieffenbachia White Blizzard- 17</v>
          </cell>
          <cell r="G3046">
            <v>17</v>
          </cell>
          <cell r="H3046" t="str">
            <v>17cm</v>
          </cell>
          <cell r="I3046" t="str">
            <v>PREMIUM</v>
          </cell>
          <cell r="J3046">
            <v>8</v>
          </cell>
          <cell r="K3046">
            <v>8</v>
          </cell>
          <cell r="L3046">
            <v>0</v>
          </cell>
          <cell r="M3046">
            <v>0</v>
          </cell>
          <cell r="N3046">
            <v>1</v>
          </cell>
          <cell r="O3046">
            <v>1</v>
          </cell>
        </row>
        <row r="3047">
          <cell r="A3047" t="str">
            <v>FP-2263</v>
          </cell>
          <cell r="B3047" t="str">
            <v>PREMIUM</v>
          </cell>
          <cell r="C3047" t="str">
            <v>Dieffenbachia 17</v>
          </cell>
          <cell r="D3047" t="str">
            <v>White Blizzard</v>
          </cell>
          <cell r="E3047" t="str">
            <v>Available</v>
          </cell>
          <cell r="F3047" t="str">
            <v>TRIAL- Dieffenbachia White Blizzard- 17</v>
          </cell>
          <cell r="G3047">
            <v>17</v>
          </cell>
          <cell r="H3047" t="str">
            <v>17cm</v>
          </cell>
          <cell r="I3047" t="str">
            <v>PREMIUM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</row>
        <row r="3048">
          <cell r="A3048" t="str">
            <v>FP-2263</v>
          </cell>
          <cell r="B3048"/>
          <cell r="C3048"/>
          <cell r="D3048"/>
          <cell r="E3048"/>
          <cell r="F3048" t="str">
            <v>TRIAL- Dieffenbachia White Blizzard- 17 - Balance</v>
          </cell>
          <cell r="G3048">
            <v>17</v>
          </cell>
          <cell r="H3048" t="str">
            <v>17cm</v>
          </cell>
          <cell r="I3048"/>
          <cell r="J3048">
            <v>8</v>
          </cell>
          <cell r="K3048">
            <v>8</v>
          </cell>
          <cell r="L3048">
            <v>0</v>
          </cell>
          <cell r="M3048">
            <v>0</v>
          </cell>
          <cell r="N3048">
            <v>1</v>
          </cell>
          <cell r="O3048">
            <v>1</v>
          </cell>
        </row>
        <row r="3049">
          <cell r="A3049"/>
          <cell r="B3049"/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</row>
        <row r="3050">
          <cell r="A3050" t="str">
            <v>FP-2747</v>
          </cell>
          <cell r="B3050" t="str">
            <v>CLIMB-ITT™ PREMIUM</v>
          </cell>
          <cell r="C3050" t="str">
            <v>Epipremnum 17</v>
          </cell>
          <cell r="D3050" t="str">
            <v xml:space="preserve">Cebu Blue on Climb-itt™ Pole </v>
          </cell>
          <cell r="E3050" t="str">
            <v>Available</v>
          </cell>
          <cell r="F3050" t="str">
            <v>TRIAL - Epipremnum Cebu Blue on Climb-itt™ Pole - 17</v>
          </cell>
          <cell r="G3050">
            <v>17</v>
          </cell>
          <cell r="H3050" t="str">
            <v>17cm Climb-itt™</v>
          </cell>
          <cell r="I3050" t="str">
            <v>CLIMB-ITT™ PREMIUM</v>
          </cell>
          <cell r="J3050">
            <v>0.4</v>
          </cell>
          <cell r="K3050">
            <v>0.4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</row>
        <row r="3051">
          <cell r="A3051" t="str">
            <v>FP-2747</v>
          </cell>
          <cell r="B3051" t="str">
            <v>CLIMB-ITT™ PREMIUM</v>
          </cell>
          <cell r="C3051" t="str">
            <v>Epipremnum 17</v>
          </cell>
          <cell r="D3051" t="str">
            <v xml:space="preserve">Cebu Blue on Climb-itt™ Pole </v>
          </cell>
          <cell r="E3051" t="str">
            <v>Available</v>
          </cell>
          <cell r="F3051" t="str">
            <v>TRIAL - Epipremnum Cebu Blue on Climb-itt™ Pole - 17</v>
          </cell>
          <cell r="G3051">
            <v>17</v>
          </cell>
          <cell r="H3051" t="str">
            <v>17cm Climb-itt™</v>
          </cell>
          <cell r="I3051" t="str">
            <v>CLIMB-ITT™ PREMIUM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</row>
        <row r="3052">
          <cell r="A3052" t="str">
            <v>FP-2747</v>
          </cell>
          <cell r="B3052"/>
          <cell r="C3052"/>
          <cell r="D3052"/>
          <cell r="E3052"/>
          <cell r="F3052" t="str">
            <v>TRIAL - Epipremnum Cebu Blue on Climb-itt™ Pole - 17 - Balance</v>
          </cell>
          <cell r="G3052">
            <v>17</v>
          </cell>
          <cell r="H3052" t="str">
            <v>17cm Climb-itt™</v>
          </cell>
          <cell r="I3052"/>
          <cell r="J3052">
            <v>0.4</v>
          </cell>
          <cell r="K3052">
            <v>0.4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</row>
        <row r="3053">
          <cell r="A3053"/>
          <cell r="B3053"/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</row>
        <row r="3054">
          <cell r="A3054" t="str">
            <v>FP-2214</v>
          </cell>
          <cell r="B3054" t="str">
            <v>PREMIUM</v>
          </cell>
          <cell r="C3054" t="str">
            <v>Ficus 17</v>
          </cell>
          <cell r="D3054" t="str">
            <v>Lyrata Bambino</v>
          </cell>
          <cell r="E3054" t="str">
            <v>Available</v>
          </cell>
          <cell r="F3054" t="str">
            <v>TRIAL- Lyrata Bambino- 17</v>
          </cell>
          <cell r="G3054">
            <v>17</v>
          </cell>
          <cell r="H3054" t="str">
            <v>17cm</v>
          </cell>
          <cell r="I3054" t="str">
            <v>PREMIUM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</row>
        <row r="3055">
          <cell r="A3055" t="str">
            <v>FP-2214</v>
          </cell>
          <cell r="B3055" t="str">
            <v>PREMIUM</v>
          </cell>
          <cell r="C3055" t="str">
            <v>Ficus 17</v>
          </cell>
          <cell r="D3055" t="str">
            <v>Lyrata Bambino</v>
          </cell>
          <cell r="E3055" t="str">
            <v>Available</v>
          </cell>
          <cell r="F3055" t="str">
            <v>TRIAL- Lyrata Bambino- 17</v>
          </cell>
          <cell r="G3055">
            <v>17</v>
          </cell>
          <cell r="H3055" t="str">
            <v>17cm</v>
          </cell>
          <cell r="I3055" t="str">
            <v>PREMIUM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</row>
        <row r="3056">
          <cell r="A3056" t="str">
            <v>FP-2214</v>
          </cell>
          <cell r="B3056"/>
          <cell r="C3056"/>
          <cell r="D3056"/>
          <cell r="E3056"/>
          <cell r="F3056" t="str">
            <v>TRIAL- Lyrata Bambino- 17 - Balance</v>
          </cell>
          <cell r="G3056">
            <v>17</v>
          </cell>
          <cell r="H3056" t="str">
            <v>17cm</v>
          </cell>
          <cell r="I3056"/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</row>
        <row r="3057">
          <cell r="A3057"/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</row>
        <row r="3058">
          <cell r="A3058" t="str">
            <v>FP-2310</v>
          </cell>
          <cell r="B3058" t="str">
            <v>PREMIUM</v>
          </cell>
          <cell r="C3058" t="str">
            <v>Ficus 17</v>
          </cell>
          <cell r="D3058" t="str">
            <v>Petiolaris</v>
          </cell>
          <cell r="E3058" t="str">
            <v>Available</v>
          </cell>
          <cell r="F3058" t="str">
            <v>TRIAL- Ficus Petiolaris-17</v>
          </cell>
          <cell r="G3058">
            <v>17</v>
          </cell>
          <cell r="H3058" t="str">
            <v>17cm</v>
          </cell>
          <cell r="I3058" t="str">
            <v>PREMIUM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</row>
        <row r="3059">
          <cell r="A3059" t="str">
            <v>FP-2310</v>
          </cell>
          <cell r="B3059" t="str">
            <v>PREMIUM</v>
          </cell>
          <cell r="C3059" t="str">
            <v>Ficus 17</v>
          </cell>
          <cell r="D3059" t="str">
            <v>Petiolaris</v>
          </cell>
          <cell r="E3059" t="str">
            <v>Available</v>
          </cell>
          <cell r="F3059" t="str">
            <v>TRIAL- Ficus Petiolaris-17</v>
          </cell>
          <cell r="G3059">
            <v>17</v>
          </cell>
          <cell r="H3059" t="str">
            <v>17cm</v>
          </cell>
          <cell r="I3059" t="str">
            <v>PREMIUM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</row>
        <row r="3060">
          <cell r="A3060" t="str">
            <v>FP-2310</v>
          </cell>
          <cell r="B3060"/>
          <cell r="C3060"/>
          <cell r="D3060"/>
          <cell r="E3060"/>
          <cell r="F3060" t="str">
            <v>TRIAL- Ficus Petiolaris-17 - Balance</v>
          </cell>
          <cell r="G3060">
            <v>17</v>
          </cell>
          <cell r="H3060" t="str">
            <v>17cm</v>
          </cell>
          <cell r="I3060"/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</row>
        <row r="3061">
          <cell r="A3061"/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</row>
        <row r="3062">
          <cell r="A3062" t="str">
            <v>FP-2555</v>
          </cell>
          <cell r="B3062" t="str">
            <v>PREMIUM</v>
          </cell>
          <cell r="C3062" t="str">
            <v>Homalomena 17</v>
          </cell>
          <cell r="D3062" t="str">
            <v>Homalomena KT Green </v>
          </cell>
          <cell r="E3062" t="str">
            <v>Available</v>
          </cell>
          <cell r="F3062" t="str">
            <v>TRIAL-Homalomena KT Green-17</v>
          </cell>
          <cell r="G3062">
            <v>17</v>
          </cell>
          <cell r="H3062" t="str">
            <v>17cm</v>
          </cell>
          <cell r="I3062" t="str">
            <v>PREMIUM</v>
          </cell>
          <cell r="J3062">
            <v>40.700000000000003</v>
          </cell>
          <cell r="K3062">
            <v>34.700000000000003</v>
          </cell>
          <cell r="L3062">
            <v>14.600000000000001</v>
          </cell>
          <cell r="M3062">
            <v>14.600000000000001</v>
          </cell>
          <cell r="N3062">
            <v>16.2</v>
          </cell>
          <cell r="O3062">
            <v>15.600000000000001</v>
          </cell>
        </row>
        <row r="3063">
          <cell r="A3063" t="str">
            <v>FP-2555</v>
          </cell>
          <cell r="B3063" t="str">
            <v>PREMIUM</v>
          </cell>
          <cell r="C3063" t="str">
            <v>Homalomena 17</v>
          </cell>
          <cell r="D3063" t="str">
            <v>Homalomena KT Green </v>
          </cell>
          <cell r="E3063" t="str">
            <v>Available</v>
          </cell>
          <cell r="F3063" t="str">
            <v>TRIAL-Homalomena KT Green-17</v>
          </cell>
          <cell r="G3063">
            <v>17</v>
          </cell>
          <cell r="H3063" t="str">
            <v>17cm</v>
          </cell>
          <cell r="I3063" t="str">
            <v>PREMIUM</v>
          </cell>
          <cell r="J3063">
            <v>6</v>
          </cell>
          <cell r="K3063">
            <v>0</v>
          </cell>
          <cell r="L3063">
            <v>0</v>
          </cell>
          <cell r="M3063">
            <v>0</v>
          </cell>
          <cell r="N3063">
            <v>6</v>
          </cell>
          <cell r="O3063">
            <v>0</v>
          </cell>
        </row>
        <row r="3064">
          <cell r="A3064" t="str">
            <v>FP-2555</v>
          </cell>
          <cell r="B3064"/>
          <cell r="C3064"/>
          <cell r="D3064"/>
          <cell r="E3064"/>
          <cell r="F3064" t="str">
            <v>TRIAL-Homalomena KT Green-17 - Balance</v>
          </cell>
          <cell r="G3064">
            <v>17</v>
          </cell>
          <cell r="H3064" t="str">
            <v>17cm</v>
          </cell>
          <cell r="I3064"/>
          <cell r="J3064">
            <v>34.700000000000003</v>
          </cell>
          <cell r="K3064">
            <v>34.700000000000003</v>
          </cell>
          <cell r="L3064">
            <v>14.600000000000001</v>
          </cell>
          <cell r="M3064">
            <v>14.600000000000001</v>
          </cell>
          <cell r="N3064">
            <v>10.199999999999999</v>
          </cell>
          <cell r="O3064">
            <v>15.600000000000001</v>
          </cell>
        </row>
        <row r="3065">
          <cell r="A3065"/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</row>
        <row r="3066">
          <cell r="A3066" t="str">
            <v>FP-252</v>
          </cell>
          <cell r="B3066" t="str">
            <v>PREMIUM</v>
          </cell>
          <cell r="C3066" t="str">
            <v>Homalomena 17</v>
          </cell>
          <cell r="D3066" t="str">
            <v>Wallisii Emerald Gem</v>
          </cell>
          <cell r="E3066" t="str">
            <v>Available</v>
          </cell>
          <cell r="F3066" t="str">
            <v>TRIAL - Homalomena Wallisii Emerald Gem - 17</v>
          </cell>
          <cell r="G3066">
            <v>17</v>
          </cell>
          <cell r="H3066" t="str">
            <v>17cm</v>
          </cell>
          <cell r="I3066" t="str">
            <v>PREMIUM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</row>
        <row r="3067">
          <cell r="A3067" t="str">
            <v>FP-252</v>
          </cell>
          <cell r="B3067" t="str">
            <v>PREMIUM</v>
          </cell>
          <cell r="C3067" t="str">
            <v>Homalomena 17</v>
          </cell>
          <cell r="D3067" t="str">
            <v>Wallisii Emerald Gem</v>
          </cell>
          <cell r="E3067" t="str">
            <v>Available</v>
          </cell>
          <cell r="F3067" t="str">
            <v>TRIAL - Homalomena Wallisii Emerald Gem - 17</v>
          </cell>
          <cell r="G3067">
            <v>17</v>
          </cell>
          <cell r="H3067" t="str">
            <v>17cm</v>
          </cell>
          <cell r="I3067" t="str">
            <v>PREMIUM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</row>
        <row r="3068">
          <cell r="A3068" t="str">
            <v>FP-252</v>
          </cell>
          <cell r="B3068"/>
          <cell r="C3068"/>
          <cell r="D3068"/>
          <cell r="E3068"/>
          <cell r="F3068" t="str">
            <v>TRIAL - Homalomena Wallisii Emerald Gem - 17 - Balance</v>
          </cell>
          <cell r="G3068">
            <v>17</v>
          </cell>
          <cell r="H3068" t="str">
            <v>17cm</v>
          </cell>
          <cell r="I3068"/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</row>
        <row r="3069">
          <cell r="A3069"/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</row>
        <row r="3070">
          <cell r="A3070" t="str">
            <v>FP-2668</v>
          </cell>
          <cell r="B3070" t="str">
            <v>CLIMB-ITT™ PREMIUM</v>
          </cell>
          <cell r="C3070" t="str">
            <v>Monstera 17</v>
          </cell>
          <cell r="D3070" t="str">
            <v xml:space="preserve">Acuminata on Climb-itt™ pole </v>
          </cell>
          <cell r="E3070" t="str">
            <v>Available</v>
          </cell>
          <cell r="F3070" t="str">
            <v>Trial- Monstera Acuminata on Climb-itt™ pole- 17</v>
          </cell>
          <cell r="G3070">
            <v>17</v>
          </cell>
          <cell r="H3070" t="str">
            <v>17cm Climb-itt™</v>
          </cell>
          <cell r="I3070" t="str">
            <v>CLIMB-ITT™ PREMIUM</v>
          </cell>
          <cell r="J3070">
            <v>92.2</v>
          </cell>
          <cell r="K3070">
            <v>80.2</v>
          </cell>
          <cell r="L3070">
            <v>92.5</v>
          </cell>
          <cell r="M3070">
            <v>86.5</v>
          </cell>
          <cell r="N3070">
            <v>77.300000000000011</v>
          </cell>
          <cell r="O3070">
            <v>49.7</v>
          </cell>
        </row>
        <row r="3071">
          <cell r="A3071" t="str">
            <v>FP-2668</v>
          </cell>
          <cell r="B3071" t="str">
            <v>CLIMB-ITT™ PREMIUM</v>
          </cell>
          <cell r="C3071" t="str">
            <v>Monstera 17</v>
          </cell>
          <cell r="D3071" t="str">
            <v xml:space="preserve">Acuminata on Climb-itt™ pole </v>
          </cell>
          <cell r="E3071" t="str">
            <v>Available</v>
          </cell>
          <cell r="F3071" t="str">
            <v>Trial- Monstera Acuminata on Climb-itt™ pole- 17</v>
          </cell>
          <cell r="G3071">
            <v>17</v>
          </cell>
          <cell r="H3071" t="str">
            <v>17cm Climb-itt™</v>
          </cell>
          <cell r="I3071" t="str">
            <v>CLIMB-ITT™ PREMIUM</v>
          </cell>
          <cell r="J3071">
            <v>12</v>
          </cell>
          <cell r="K3071">
            <v>0</v>
          </cell>
          <cell r="L3071">
            <v>6</v>
          </cell>
          <cell r="M3071">
            <v>0</v>
          </cell>
          <cell r="N3071">
            <v>6</v>
          </cell>
          <cell r="O3071">
            <v>0</v>
          </cell>
        </row>
        <row r="3072">
          <cell r="A3072" t="str">
            <v>FP-2668</v>
          </cell>
          <cell r="B3072"/>
          <cell r="C3072"/>
          <cell r="D3072"/>
          <cell r="E3072"/>
          <cell r="F3072" t="str">
            <v>Trial- Monstera Acuminata on Climb-itt™ pole- 17 - Balance</v>
          </cell>
          <cell r="G3072">
            <v>17</v>
          </cell>
          <cell r="H3072" t="str">
            <v>17cm Climb-itt™</v>
          </cell>
          <cell r="I3072"/>
          <cell r="J3072">
            <v>80.2</v>
          </cell>
          <cell r="K3072">
            <v>80.2</v>
          </cell>
          <cell r="L3072">
            <v>86.5</v>
          </cell>
          <cell r="M3072">
            <v>86.5</v>
          </cell>
          <cell r="N3072">
            <v>71.300000000000011</v>
          </cell>
          <cell r="O3072">
            <v>49.7</v>
          </cell>
        </row>
        <row r="3073">
          <cell r="A3073"/>
          <cell r="B3073"/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</row>
        <row r="3074">
          <cell r="A3074" t="str">
            <v>FP-1671</v>
          </cell>
          <cell r="B3074" t="str">
            <v>SPECIALTY</v>
          </cell>
          <cell r="C3074" t="str">
            <v>Monstera 17</v>
          </cell>
          <cell r="D3074" t="str">
            <v>Burle Marx's Flame</v>
          </cell>
          <cell r="E3074" t="str">
            <v>Available</v>
          </cell>
          <cell r="F3074" t="str">
            <v>TRIAL - Monstera Burle Marx's Flame - 17</v>
          </cell>
          <cell r="G3074">
            <v>17</v>
          </cell>
          <cell r="H3074" t="str">
            <v>17cm</v>
          </cell>
          <cell r="I3074" t="str">
            <v>SPECIALTY</v>
          </cell>
          <cell r="J3074">
            <v>-78.800000000000011</v>
          </cell>
          <cell r="K3074">
            <v>-78.800000000000011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</row>
        <row r="3075">
          <cell r="A3075" t="str">
            <v>FP-1671</v>
          </cell>
          <cell r="B3075" t="str">
            <v>SPECIALTY</v>
          </cell>
          <cell r="C3075" t="str">
            <v>Monstera 17</v>
          </cell>
          <cell r="D3075" t="str">
            <v>Burle Marx's Flame</v>
          </cell>
          <cell r="E3075" t="str">
            <v>Available</v>
          </cell>
          <cell r="F3075" t="str">
            <v>TRIAL - Monstera Burle Marx's Flame - 17</v>
          </cell>
          <cell r="G3075">
            <v>17</v>
          </cell>
          <cell r="H3075" t="str">
            <v>17cm</v>
          </cell>
          <cell r="I3075" t="str">
            <v>SPECIALTY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</row>
        <row r="3076">
          <cell r="A3076" t="str">
            <v>FP-1671</v>
          </cell>
          <cell r="B3076"/>
          <cell r="C3076"/>
          <cell r="D3076"/>
          <cell r="E3076"/>
          <cell r="F3076" t="str">
            <v>TRIAL - Monstera Burle Marx's Flame - 17 - Balance</v>
          </cell>
          <cell r="G3076">
            <v>17</v>
          </cell>
          <cell r="H3076" t="str">
            <v>17cm</v>
          </cell>
          <cell r="I3076"/>
          <cell r="J3076">
            <v>-78.800000000000011</v>
          </cell>
          <cell r="K3076">
            <v>-78.800000000000011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</row>
        <row r="3077">
          <cell r="H3077"/>
          <cell r="I3077"/>
        </row>
        <row r="3078">
          <cell r="A3078" t="str">
            <v>FP-1019</v>
          </cell>
          <cell r="B3078" t="str">
            <v>SPECIALTY</v>
          </cell>
          <cell r="C3078" t="str">
            <v>Monstera 17</v>
          </cell>
          <cell r="D3078" t="str">
            <v>deliciosa Aurea</v>
          </cell>
          <cell r="E3078" t="str">
            <v>Available</v>
          </cell>
          <cell r="F3078" t="str">
            <v>TRIAL - Monstera deliciosa Aurea - 17</v>
          </cell>
          <cell r="G3078">
            <v>17</v>
          </cell>
          <cell r="H3078" t="str">
            <v>17cm</v>
          </cell>
          <cell r="I3078" t="str">
            <v>SPECIALTY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</row>
        <row r="3079">
          <cell r="A3079" t="str">
            <v>FP-1019</v>
          </cell>
          <cell r="B3079" t="str">
            <v>SPECIALTY</v>
          </cell>
          <cell r="C3079" t="str">
            <v>Monstera 17</v>
          </cell>
          <cell r="D3079" t="str">
            <v>deliciosa Aurea</v>
          </cell>
          <cell r="E3079" t="str">
            <v>Available</v>
          </cell>
          <cell r="F3079" t="str">
            <v>TRIAL - Monstera deliciosa Aurea - 17</v>
          </cell>
          <cell r="G3079">
            <v>17</v>
          </cell>
          <cell r="H3079" t="str">
            <v>17cm</v>
          </cell>
          <cell r="I3079" t="str">
            <v>SPECIALTY</v>
          </cell>
          <cell r="J3079">
            <v>0</v>
          </cell>
          <cell r="K3079">
            <v>3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</row>
        <row r="3080">
          <cell r="A3080" t="str">
            <v>FP-1019</v>
          </cell>
          <cell r="B3080"/>
          <cell r="C3080"/>
          <cell r="D3080"/>
          <cell r="E3080"/>
          <cell r="F3080" t="str">
            <v>TRIAL - Monstera deliciosa Aurea - 17 - Balance</v>
          </cell>
          <cell r="G3080">
            <v>17</v>
          </cell>
          <cell r="H3080" t="str">
            <v>17cm</v>
          </cell>
          <cell r="I3080"/>
          <cell r="J3080">
            <v>0</v>
          </cell>
          <cell r="K3080">
            <v>-3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</row>
        <row r="3081">
          <cell r="A3081"/>
          <cell r="B3081"/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</row>
        <row r="3082">
          <cell r="A3082" t="str">
            <v>FP-1661</v>
          </cell>
          <cell r="B3082" t="str">
            <v>SPECIALTY</v>
          </cell>
          <cell r="C3082" t="str">
            <v>Monstera 17</v>
          </cell>
          <cell r="D3082" t="str">
            <v>Mint Variegated</v>
          </cell>
          <cell r="E3082" t="str">
            <v>Available</v>
          </cell>
          <cell r="F3082" t="str">
            <v>TRIAL - Monstera Mint Variegated - 17</v>
          </cell>
          <cell r="G3082">
            <v>17</v>
          </cell>
          <cell r="H3082" t="str">
            <v>17cm</v>
          </cell>
          <cell r="I3082" t="str">
            <v>SPECIALTY</v>
          </cell>
          <cell r="J3082">
            <v>-0.1</v>
          </cell>
          <cell r="K3082">
            <v>-0.1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</row>
        <row r="3083">
          <cell r="A3083" t="str">
            <v>FP-1661</v>
          </cell>
          <cell r="B3083" t="str">
            <v>SPECIALTY</v>
          </cell>
          <cell r="C3083" t="str">
            <v>Monstera 17</v>
          </cell>
          <cell r="D3083" t="str">
            <v>Mint Variegated</v>
          </cell>
          <cell r="E3083" t="str">
            <v>Available</v>
          </cell>
          <cell r="F3083" t="str">
            <v>TRIAL - Monstera Mint Variegated - 17</v>
          </cell>
          <cell r="G3083">
            <v>17</v>
          </cell>
          <cell r="H3083" t="str">
            <v>17cm</v>
          </cell>
          <cell r="I3083" t="str">
            <v>SPECIALTY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</row>
        <row r="3084">
          <cell r="A3084" t="str">
            <v>FP-1661</v>
          </cell>
          <cell r="B3084"/>
          <cell r="C3084"/>
          <cell r="D3084"/>
          <cell r="E3084"/>
          <cell r="F3084" t="str">
            <v>TRIAL - Monstera Mint Variegated - 17 - Balance</v>
          </cell>
          <cell r="G3084">
            <v>17</v>
          </cell>
          <cell r="H3084" t="str">
            <v>17cm</v>
          </cell>
          <cell r="I3084"/>
          <cell r="J3084">
            <v>-0.1</v>
          </cell>
          <cell r="K3084">
            <v>-0.1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</row>
        <row r="3085">
          <cell r="H3085"/>
          <cell r="I3085"/>
        </row>
        <row r="3086">
          <cell r="A3086" t="str">
            <v>FP-264</v>
          </cell>
          <cell r="B3086" t="str">
            <v>BOUTIQUE</v>
          </cell>
          <cell r="C3086" t="str">
            <v>Monstera 17</v>
          </cell>
          <cell r="D3086" t="str">
            <v>Siltepecana on moss pole</v>
          </cell>
          <cell r="E3086" t="str">
            <v>Available</v>
          </cell>
          <cell r="F3086" t="str">
            <v>TRIAL - Monstera Siltepecana on moss pole - 17</v>
          </cell>
          <cell r="G3086">
            <v>17</v>
          </cell>
          <cell r="H3086" t="str">
            <v>17cm</v>
          </cell>
          <cell r="I3086" t="str">
            <v>BOUTIQUE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</row>
        <row r="3087">
          <cell r="A3087" t="str">
            <v>FP-264</v>
          </cell>
          <cell r="B3087" t="str">
            <v>BOUTIQUE</v>
          </cell>
          <cell r="C3087" t="str">
            <v>Monstera 17</v>
          </cell>
          <cell r="D3087" t="str">
            <v>Siltepecana on moss pole</v>
          </cell>
          <cell r="E3087" t="str">
            <v>Available</v>
          </cell>
          <cell r="F3087" t="str">
            <v>TRIAL - Monstera Siltepecana on moss pole - 17</v>
          </cell>
          <cell r="G3087">
            <v>17</v>
          </cell>
          <cell r="H3087" t="str">
            <v>17cm</v>
          </cell>
          <cell r="I3087" t="str">
            <v>BOUTIQUE</v>
          </cell>
          <cell r="J3087">
            <v>0</v>
          </cell>
          <cell r="K3087">
            <v>31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</row>
        <row r="3088">
          <cell r="A3088" t="str">
            <v>FP-264</v>
          </cell>
          <cell r="B3088"/>
          <cell r="C3088"/>
          <cell r="D3088"/>
          <cell r="E3088"/>
          <cell r="F3088" t="str">
            <v>TRIAL - Monstera Siltepecana on moss pole - 17 - Balance</v>
          </cell>
          <cell r="G3088">
            <v>17</v>
          </cell>
          <cell r="H3088" t="str">
            <v>17cm</v>
          </cell>
          <cell r="I3088"/>
          <cell r="J3088">
            <v>0</v>
          </cell>
          <cell r="K3088">
            <v>-31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</row>
        <row r="3089">
          <cell r="A3089"/>
          <cell r="B3089"/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</row>
        <row r="3090">
          <cell r="A3090" t="str">
            <v>FP-1697</v>
          </cell>
          <cell r="B3090" t="str">
            <v>PREMIUM</v>
          </cell>
          <cell r="C3090" t="str">
            <v>Musa 17</v>
          </cell>
          <cell r="D3090" t="str">
            <v>Acuminata Dwarf King</v>
          </cell>
          <cell r="E3090" t="str">
            <v>Available</v>
          </cell>
          <cell r="F3090" t="str">
            <v>TRIAL - Musa Acuminata Dwarf King - 17</v>
          </cell>
          <cell r="G3090">
            <v>17</v>
          </cell>
          <cell r="H3090" t="str">
            <v>17cm</v>
          </cell>
          <cell r="I3090" t="str">
            <v>PREMIUM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</row>
        <row r="3091">
          <cell r="A3091" t="str">
            <v>FP-1697</v>
          </cell>
          <cell r="B3091" t="str">
            <v>PREMIUM</v>
          </cell>
          <cell r="C3091" t="str">
            <v>Musa 17</v>
          </cell>
          <cell r="D3091" t="str">
            <v>Acuminata Dwarf King</v>
          </cell>
          <cell r="E3091" t="str">
            <v>Available</v>
          </cell>
          <cell r="F3091" t="str">
            <v>TRIAL - Musa Acuminata Dwarf King - 17</v>
          </cell>
          <cell r="G3091">
            <v>17</v>
          </cell>
          <cell r="H3091" t="str">
            <v>17cm</v>
          </cell>
          <cell r="I3091" t="str">
            <v>PREMIUM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</row>
        <row r="3092">
          <cell r="A3092" t="str">
            <v>FP-1697</v>
          </cell>
          <cell r="B3092"/>
          <cell r="C3092"/>
          <cell r="D3092"/>
          <cell r="E3092"/>
          <cell r="F3092" t="str">
            <v>TRIAL - Musa Acuminata Dwarf King - 17 - Balance</v>
          </cell>
          <cell r="G3092">
            <v>17</v>
          </cell>
          <cell r="H3092" t="str">
            <v>17cm</v>
          </cell>
          <cell r="I3092"/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</row>
        <row r="3093">
          <cell r="A3093"/>
          <cell r="B3093"/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</row>
        <row r="3094">
          <cell r="A3094" t="str">
            <v>FP-2096</v>
          </cell>
          <cell r="B3094" t="str">
            <v>PREMIUM</v>
          </cell>
          <cell r="C3094" t="str">
            <v>Musa 17</v>
          </cell>
          <cell r="D3094" t="str">
            <v>Acuminata Red Ruby</v>
          </cell>
          <cell r="E3094" t="str">
            <v>Available</v>
          </cell>
          <cell r="F3094" t="str">
            <v>TRIAL - Musa Acuminata Red Ruby - 17</v>
          </cell>
          <cell r="G3094">
            <v>17</v>
          </cell>
          <cell r="H3094" t="str">
            <v>17cm</v>
          </cell>
          <cell r="I3094" t="str">
            <v>PREMIUM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</row>
        <row r="3095">
          <cell r="A3095" t="str">
            <v>FP-2096</v>
          </cell>
          <cell r="B3095" t="str">
            <v>PREMIUM</v>
          </cell>
          <cell r="C3095" t="str">
            <v>Musa 17</v>
          </cell>
          <cell r="D3095" t="str">
            <v>Acuminata Red Ruby</v>
          </cell>
          <cell r="E3095" t="str">
            <v>Available</v>
          </cell>
          <cell r="F3095" t="str">
            <v>TRIAL - Musa Acuminata Red Ruby - 17</v>
          </cell>
          <cell r="G3095">
            <v>17</v>
          </cell>
          <cell r="H3095" t="str">
            <v>17cm</v>
          </cell>
          <cell r="I3095" t="str">
            <v>PREMIUM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</row>
        <row r="3096">
          <cell r="A3096" t="str">
            <v>FP-2096</v>
          </cell>
          <cell r="B3096"/>
          <cell r="C3096"/>
          <cell r="D3096"/>
          <cell r="E3096"/>
          <cell r="F3096" t="str">
            <v>TRIAL - Musa Acuminata Red Ruby - 17 - Balance</v>
          </cell>
          <cell r="G3096">
            <v>17</v>
          </cell>
          <cell r="H3096" t="str">
            <v>17cm</v>
          </cell>
          <cell r="I3096"/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</row>
        <row r="3097">
          <cell r="B3097"/>
          <cell r="C3097"/>
          <cell r="D3097"/>
          <cell r="E3097"/>
          <cell r="F3097"/>
          <cell r="G3097"/>
          <cell r="H3097"/>
          <cell r="I3097"/>
        </row>
        <row r="3098">
          <cell r="A3098" t="str">
            <v>FP-1419</v>
          </cell>
          <cell r="B3098" t="str">
            <v>PREMIUM</v>
          </cell>
          <cell r="C3098" t="str">
            <v>Philodendron 17</v>
          </cell>
          <cell r="D3098" t="str">
            <v>Bipennifolium x Pedatum</v>
          </cell>
          <cell r="E3098" t="str">
            <v>Available</v>
          </cell>
          <cell r="F3098" t="str">
            <v>TRIAL - Philodendron Bipennifolium x Pedatum - 17</v>
          </cell>
          <cell r="G3098">
            <v>17</v>
          </cell>
          <cell r="H3098" t="str">
            <v>17cm</v>
          </cell>
          <cell r="I3098" t="str">
            <v>PREMIUM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</row>
        <row r="3099">
          <cell r="A3099" t="str">
            <v>FP-1419</v>
          </cell>
          <cell r="B3099" t="str">
            <v>PREMIUM</v>
          </cell>
          <cell r="C3099" t="str">
            <v>Philodendron 17</v>
          </cell>
          <cell r="D3099" t="str">
            <v>Bipennifolium x Pedatum</v>
          </cell>
          <cell r="E3099" t="str">
            <v>Available</v>
          </cell>
          <cell r="F3099" t="str">
            <v>TRIAL - Philodendron Bipennifolium x Pedatum - 17</v>
          </cell>
          <cell r="G3099">
            <v>17</v>
          </cell>
          <cell r="H3099" t="str">
            <v>17cm</v>
          </cell>
          <cell r="I3099" t="str">
            <v>PREMIUM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</row>
        <row r="3100">
          <cell r="A3100" t="str">
            <v>FP-1419</v>
          </cell>
          <cell r="C3100"/>
          <cell r="D3100"/>
          <cell r="E3100"/>
          <cell r="F3100" t="str">
            <v>TRIAL - Philodendron Bipennifolium x Pedatum - 17 - Balance</v>
          </cell>
          <cell r="G3100">
            <v>17</v>
          </cell>
          <cell r="H3100" t="str">
            <v>17cm</v>
          </cell>
          <cell r="I3100"/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</row>
        <row r="3101">
          <cell r="B3101"/>
          <cell r="C3101"/>
          <cell r="D3101"/>
          <cell r="E3101"/>
          <cell r="F3101"/>
          <cell r="G3101"/>
          <cell r="H3101"/>
          <cell r="I3101"/>
        </row>
        <row r="3102">
          <cell r="A3102" t="str">
            <v>FP-280</v>
          </cell>
          <cell r="B3102" t="str">
            <v>CLIMB-ITT™ PREMIUM</v>
          </cell>
          <cell r="C3102" t="str">
            <v>Philodendron 17</v>
          </cell>
          <cell r="D3102" t="str">
            <v>Brandtianum on Climb-itt™ pole (narrow 26")</v>
          </cell>
          <cell r="E3102" t="str">
            <v>Available</v>
          </cell>
          <cell r="F3102" t="str">
            <v>TRIAL - Philodendron Brandtianum on Climb-itt™ pole (narrow 26") - 17</v>
          </cell>
          <cell r="G3102">
            <v>17</v>
          </cell>
          <cell r="H3102" t="str">
            <v>17cm Climb-itt™</v>
          </cell>
          <cell r="I3102" t="str">
            <v>CLIMB-ITT™ PREMIUM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</row>
        <row r="3103">
          <cell r="A3103" t="str">
            <v>FP-280</v>
          </cell>
          <cell r="B3103" t="str">
            <v>CLIMB-ITT™ PREMIUM</v>
          </cell>
          <cell r="C3103" t="str">
            <v>Philodendron 17</v>
          </cell>
          <cell r="D3103" t="str">
            <v>Brandtianum on Climb-itt™ pole (narrow 26")</v>
          </cell>
          <cell r="E3103" t="str">
            <v>Available</v>
          </cell>
          <cell r="F3103" t="str">
            <v>TRIAL - Philodendron Brandtianum on Climb-itt™ pole (narrow 26") - 17</v>
          </cell>
          <cell r="G3103">
            <v>17</v>
          </cell>
          <cell r="H3103" t="str">
            <v>17cm Climb-itt™</v>
          </cell>
          <cell r="I3103" t="str">
            <v>CLIMB-ITT™ PREMIUM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</row>
        <row r="3104">
          <cell r="A3104" t="str">
            <v>FP-280</v>
          </cell>
          <cell r="C3104"/>
          <cell r="D3104"/>
          <cell r="E3104"/>
          <cell r="F3104" t="str">
            <v>TRIAL - Philodendron Brandtianum on Climb-itt™ pole (narrow 26") - 17 - Balance</v>
          </cell>
          <cell r="G3104">
            <v>17</v>
          </cell>
          <cell r="H3104" t="str">
            <v>17cm Climb-itt™</v>
          </cell>
          <cell r="I3104"/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</row>
        <row r="3105">
          <cell r="B3105"/>
          <cell r="C3105"/>
          <cell r="D3105"/>
          <cell r="E3105"/>
          <cell r="F3105"/>
          <cell r="G3105"/>
          <cell r="H3105"/>
          <cell r="I3105"/>
        </row>
        <row r="3106">
          <cell r="A3106" t="str">
            <v>FP-1353</v>
          </cell>
          <cell r="B3106" t="str">
            <v>CLIMB-ITT™ PREMIUM</v>
          </cell>
          <cell r="C3106" t="str">
            <v>Philodendron 17</v>
          </cell>
          <cell r="D3106" t="str">
            <v>Brazil on Climb-itt™ pole (wide 26")</v>
          </cell>
          <cell r="E3106" t="str">
            <v>Available</v>
          </cell>
          <cell r="F3106" t="str">
            <v>TRIAL - Philodendron Brazil on Climb-itt™ pole (wide 26") - 17</v>
          </cell>
          <cell r="G3106">
            <v>17</v>
          </cell>
          <cell r="H3106" t="str">
            <v>17cm Climb-itt™</v>
          </cell>
          <cell r="I3106" t="str">
            <v>CLIMB-ITT™ PREMIUM</v>
          </cell>
          <cell r="J3106">
            <v>13.8</v>
          </cell>
          <cell r="K3106">
            <v>13.8</v>
          </cell>
          <cell r="L3106">
            <v>-0.2</v>
          </cell>
          <cell r="M3106">
            <v>-0.2</v>
          </cell>
          <cell r="N3106">
            <v>0</v>
          </cell>
          <cell r="O3106">
            <v>0</v>
          </cell>
        </row>
        <row r="3107">
          <cell r="A3107" t="str">
            <v>FP-1353</v>
          </cell>
          <cell r="B3107" t="str">
            <v>CLIMB-ITT™ PREMIUM</v>
          </cell>
          <cell r="C3107" t="str">
            <v>Philodendron 17</v>
          </cell>
          <cell r="D3107" t="str">
            <v>Brazil on Climb-itt™ pole (wide 26")</v>
          </cell>
          <cell r="E3107" t="str">
            <v>Available</v>
          </cell>
          <cell r="F3107" t="str">
            <v>TRIAL - Philodendron Brazil on Climb-itt™ pole (wide 26") - 17</v>
          </cell>
          <cell r="G3107">
            <v>17</v>
          </cell>
          <cell r="H3107" t="str">
            <v>17cm Climb-itt™</v>
          </cell>
          <cell r="I3107" t="str">
            <v>CLIMB-ITT™ PREMIUM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</row>
        <row r="3108">
          <cell r="A3108" t="str">
            <v>FP-1353</v>
          </cell>
          <cell r="C3108"/>
          <cell r="D3108"/>
          <cell r="E3108"/>
          <cell r="F3108" t="str">
            <v>TRIAL - Philodendron Brazil on Climb-itt™ pole (wide 26") - 17 - Balance</v>
          </cell>
          <cell r="G3108">
            <v>17</v>
          </cell>
          <cell r="H3108" t="str">
            <v>17cm Climb-itt™</v>
          </cell>
          <cell r="I3108"/>
          <cell r="J3108">
            <v>13.8</v>
          </cell>
          <cell r="K3108">
            <v>13.8</v>
          </cell>
          <cell r="L3108">
            <v>-0.2</v>
          </cell>
          <cell r="M3108">
            <v>-0.2</v>
          </cell>
          <cell r="N3108">
            <v>0</v>
          </cell>
          <cell r="O3108">
            <v>0</v>
          </cell>
        </row>
        <row r="3109">
          <cell r="B3109"/>
          <cell r="C3109"/>
          <cell r="D3109"/>
          <cell r="E3109"/>
          <cell r="F3109"/>
          <cell r="G3109"/>
          <cell r="H3109"/>
          <cell r="I3109"/>
        </row>
        <row r="3110">
          <cell r="A3110" t="str">
            <v>FP-1544</v>
          </cell>
          <cell r="B3110" t="str">
            <v>BOUTIQUE</v>
          </cell>
          <cell r="C3110" t="str">
            <v>Philodendron 17</v>
          </cell>
          <cell r="D3110" t="str">
            <v>Campii</v>
          </cell>
          <cell r="E3110" t="str">
            <v>Available</v>
          </cell>
          <cell r="F3110" t="str">
            <v>TRIAL - Philodendron Campii - 17</v>
          </cell>
          <cell r="G3110">
            <v>17</v>
          </cell>
          <cell r="H3110" t="str">
            <v>17cm</v>
          </cell>
          <cell r="I3110" t="str">
            <v>BOUTIQUE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</row>
        <row r="3111">
          <cell r="A3111" t="str">
            <v>FP-1544</v>
          </cell>
          <cell r="B3111" t="str">
            <v>BOUTIQUE</v>
          </cell>
          <cell r="C3111" t="str">
            <v>Philodendron 17</v>
          </cell>
          <cell r="D3111" t="str">
            <v>Campii</v>
          </cell>
          <cell r="E3111" t="str">
            <v>Available</v>
          </cell>
          <cell r="F3111" t="str">
            <v>TRIAL - Philodendron Campii - 17</v>
          </cell>
          <cell r="G3111">
            <v>17</v>
          </cell>
          <cell r="H3111" t="str">
            <v>17cm</v>
          </cell>
          <cell r="I3111" t="str">
            <v>BOUTIQUE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</row>
        <row r="3112">
          <cell r="A3112" t="str">
            <v>FP-1544</v>
          </cell>
          <cell r="B3112"/>
          <cell r="C3112"/>
          <cell r="D3112"/>
          <cell r="E3112"/>
          <cell r="F3112" t="str">
            <v>TRIAL - Philodendron Campii - 17 - Balance</v>
          </cell>
          <cell r="G3112">
            <v>17</v>
          </cell>
          <cell r="H3112" t="str">
            <v>17cm</v>
          </cell>
          <cell r="I3112"/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</row>
        <row r="3113">
          <cell r="B3113"/>
          <cell r="C3113"/>
          <cell r="D3113"/>
          <cell r="E3113"/>
          <cell r="F3113"/>
          <cell r="G3113"/>
          <cell r="H3113"/>
          <cell r="I3113"/>
        </row>
        <row r="3114">
          <cell r="A3114" t="str">
            <v>FP-889</v>
          </cell>
          <cell r="B3114" t="str">
            <v>SPECIALTY</v>
          </cell>
          <cell r="C3114" t="str">
            <v>Philodendron 17</v>
          </cell>
          <cell r="D3114" t="str">
            <v>Caramel Marble</v>
          </cell>
          <cell r="E3114" t="str">
            <v>Available</v>
          </cell>
          <cell r="F3114" t="str">
            <v>TRIAL - Philodendron Caramel Marble - 17</v>
          </cell>
          <cell r="G3114">
            <v>17</v>
          </cell>
          <cell r="H3114" t="str">
            <v>17cm</v>
          </cell>
          <cell r="I3114" t="str">
            <v>SPECIALTY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</row>
        <row r="3115">
          <cell r="A3115" t="str">
            <v>FP-889</v>
          </cell>
          <cell r="B3115" t="str">
            <v>SPECIALTY</v>
          </cell>
          <cell r="C3115" t="str">
            <v>Philodendron 17</v>
          </cell>
          <cell r="D3115" t="str">
            <v>Caramel Marble</v>
          </cell>
          <cell r="E3115" t="str">
            <v>Available</v>
          </cell>
          <cell r="F3115" t="str">
            <v>TRIAL - Philodendron Caramel Marble - 17</v>
          </cell>
          <cell r="G3115">
            <v>17</v>
          </cell>
          <cell r="H3115" t="str">
            <v>17cm</v>
          </cell>
          <cell r="I3115" t="str">
            <v>SPECIALTY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</row>
        <row r="3116">
          <cell r="A3116" t="str">
            <v>FP-889</v>
          </cell>
          <cell r="B3116"/>
          <cell r="C3116"/>
          <cell r="D3116"/>
          <cell r="E3116"/>
          <cell r="F3116" t="str">
            <v>TRIAL - Philodendron Caramel Marble - 17 - Balance</v>
          </cell>
          <cell r="G3116">
            <v>17</v>
          </cell>
          <cell r="H3116" t="str">
            <v>17cm</v>
          </cell>
          <cell r="I3116"/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</row>
        <row r="3117">
          <cell r="B3117"/>
          <cell r="C3117"/>
          <cell r="D3117"/>
          <cell r="E3117"/>
          <cell r="F3117"/>
          <cell r="G3117"/>
          <cell r="H3117"/>
          <cell r="I3117"/>
        </row>
        <row r="3118">
          <cell r="A3118" t="str">
            <v>FP-1163</v>
          </cell>
          <cell r="B3118" t="str">
            <v>PREMIUM</v>
          </cell>
          <cell r="C3118" t="str">
            <v>Philodendron 17</v>
          </cell>
          <cell r="D3118" t="str">
            <v>Colombia</v>
          </cell>
          <cell r="E3118" t="str">
            <v>Available</v>
          </cell>
          <cell r="F3118" t="str">
            <v>TRIAL - Philodendron Colombia - 17</v>
          </cell>
          <cell r="G3118">
            <v>17</v>
          </cell>
          <cell r="H3118" t="str">
            <v>17cm</v>
          </cell>
          <cell r="I3118" t="str">
            <v>PREMIUM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</row>
        <row r="3119">
          <cell r="A3119" t="str">
            <v>FP-1163</v>
          </cell>
          <cell r="B3119" t="str">
            <v>PREMIUM</v>
          </cell>
          <cell r="C3119" t="str">
            <v>Philodendron 17</v>
          </cell>
          <cell r="D3119" t="str">
            <v>Colombia</v>
          </cell>
          <cell r="E3119" t="str">
            <v>Available</v>
          </cell>
          <cell r="F3119" t="str">
            <v>TRIAL - Philodendron Colombia - 17</v>
          </cell>
          <cell r="G3119">
            <v>17</v>
          </cell>
          <cell r="H3119" t="str">
            <v>17cm</v>
          </cell>
          <cell r="I3119" t="str">
            <v>PREMIUM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</row>
        <row r="3120">
          <cell r="A3120" t="str">
            <v>FP-1163</v>
          </cell>
          <cell r="B3120"/>
          <cell r="C3120"/>
          <cell r="D3120"/>
          <cell r="E3120"/>
          <cell r="F3120" t="str">
            <v>TRIAL - Philodendron Colombia - 17 - Balance</v>
          </cell>
          <cell r="G3120">
            <v>17</v>
          </cell>
          <cell r="H3120" t="str">
            <v>17cm</v>
          </cell>
          <cell r="I3120"/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</row>
        <row r="3121">
          <cell r="B3121"/>
          <cell r="C3121"/>
          <cell r="D3121"/>
          <cell r="E3121"/>
          <cell r="F3121"/>
          <cell r="G3121"/>
          <cell r="H3121"/>
          <cell r="I3121"/>
        </row>
        <row r="3122">
          <cell r="A3122" t="str">
            <v>FP-2698</v>
          </cell>
          <cell r="B3122" t="str">
            <v>CLIMB-ITT™ PREMIUM</v>
          </cell>
          <cell r="C3122" t="str">
            <v>Philodendron 17</v>
          </cell>
          <cell r="D3122" t="str">
            <v xml:space="preserve">Columbia on Climb-itt™ Pole </v>
          </cell>
          <cell r="E3122" t="str">
            <v>Available</v>
          </cell>
          <cell r="F3122" t="str">
            <v>TRIAL- Philodendron Columbia on Climb-itt™ Pole- 17</v>
          </cell>
          <cell r="G3122">
            <v>17</v>
          </cell>
          <cell r="H3122" t="str">
            <v>17cm Climb-itt™</v>
          </cell>
          <cell r="I3122" t="str">
            <v>CLIMB-ITT™ PREMIUM</v>
          </cell>
          <cell r="J3122">
            <v>2.4000000000000004</v>
          </cell>
          <cell r="K3122">
            <v>-0.59999999999999964</v>
          </cell>
          <cell r="L3122">
            <v>1.7000000000000002</v>
          </cell>
          <cell r="M3122">
            <v>1.7000000000000002</v>
          </cell>
          <cell r="N3122">
            <v>0</v>
          </cell>
          <cell r="O3122">
            <v>0</v>
          </cell>
        </row>
        <row r="3123">
          <cell r="A3123" t="str">
            <v>FP-2698</v>
          </cell>
          <cell r="B3123" t="str">
            <v>CLIMB-ITT™ PREMIUM</v>
          </cell>
          <cell r="C3123" t="str">
            <v>Philodendron 17</v>
          </cell>
          <cell r="D3123" t="str">
            <v xml:space="preserve">Columbia on Climb-itt™ Pole </v>
          </cell>
          <cell r="E3123" t="str">
            <v>Available</v>
          </cell>
          <cell r="F3123" t="str">
            <v>TRIAL- Philodendron Columbia on Climb-itt™ Pole- 17</v>
          </cell>
          <cell r="G3123">
            <v>17</v>
          </cell>
          <cell r="H3123" t="str">
            <v>17cm Climb-itt™</v>
          </cell>
          <cell r="I3123" t="str">
            <v>CLIMB-ITT™ PREMIUM</v>
          </cell>
          <cell r="J3123">
            <v>3</v>
          </cell>
          <cell r="K3123">
            <v>1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</row>
        <row r="3124">
          <cell r="A3124" t="str">
            <v>FP-2698</v>
          </cell>
          <cell r="B3124"/>
          <cell r="C3124"/>
          <cell r="D3124"/>
          <cell r="E3124"/>
          <cell r="F3124" t="str">
            <v>TRIAL- Philodendron Columbia on Climb-itt™ Pole- 17 - Balance</v>
          </cell>
          <cell r="G3124">
            <v>17</v>
          </cell>
          <cell r="H3124" t="str">
            <v>17cm Climb-itt™</v>
          </cell>
          <cell r="I3124"/>
          <cell r="J3124">
            <v>-0.59999999999999964</v>
          </cell>
          <cell r="K3124">
            <v>-1.5999999999999996</v>
          </cell>
          <cell r="L3124">
            <v>1.7000000000000002</v>
          </cell>
          <cell r="M3124">
            <v>1.7000000000000002</v>
          </cell>
          <cell r="N3124">
            <v>0</v>
          </cell>
          <cell r="O3124">
            <v>0</v>
          </cell>
        </row>
        <row r="3125">
          <cell r="B3125"/>
          <cell r="C3125"/>
          <cell r="D3125"/>
          <cell r="E3125"/>
          <cell r="F3125"/>
          <cell r="G3125"/>
          <cell r="H3125"/>
          <cell r="I3125"/>
        </row>
        <row r="3126">
          <cell r="A3126" t="str">
            <v>FP-1492</v>
          </cell>
          <cell r="B3126" t="str">
            <v>CLIMB-ITT™ PREMIUM</v>
          </cell>
          <cell r="C3126" t="str">
            <v>Philodendron 17</v>
          </cell>
          <cell r="D3126" t="str">
            <v>Sunlit Passion™ (Cream Splash) on Climb-itt™ pole (wide 26")</v>
          </cell>
          <cell r="E3126" t="str">
            <v>Available</v>
          </cell>
          <cell r="F3126" t="str">
            <v>TRIAL - Philodendron Sunlit Passion™ (Cream Splash) on Climb-itt™ pole -17</v>
          </cell>
          <cell r="G3126">
            <v>17</v>
          </cell>
          <cell r="H3126" t="str">
            <v>17cm Climb-itt™</v>
          </cell>
          <cell r="I3126" t="str">
            <v>CLIMB-ITT™ PREMIUM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</row>
        <row r="3127">
          <cell r="A3127" t="str">
            <v>FP-1492</v>
          </cell>
          <cell r="B3127" t="str">
            <v>CLIMB-ITT™ PREMIUM</v>
          </cell>
          <cell r="C3127" t="str">
            <v>Philodendron 17</v>
          </cell>
          <cell r="D3127" t="str">
            <v>Sunlit Passion™ (Cream Splash) on Climb-itt™ pole (wide 26")</v>
          </cell>
          <cell r="E3127" t="str">
            <v>Available</v>
          </cell>
          <cell r="F3127" t="str">
            <v>TRIAL - Philodendron Sunlit Passion™ (Cream Splash) on Climb-itt™ pole -17</v>
          </cell>
          <cell r="G3127">
            <v>17</v>
          </cell>
          <cell r="H3127" t="str">
            <v>17cm Climb-itt™</v>
          </cell>
          <cell r="I3127" t="str">
            <v>CLIMB-ITT™ PREMIUM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</row>
        <row r="3128">
          <cell r="A3128" t="str">
            <v>FP-1492</v>
          </cell>
          <cell r="B3128"/>
          <cell r="C3128"/>
          <cell r="D3128"/>
          <cell r="E3128"/>
          <cell r="F3128" t="str">
            <v>TRIAL - Philodendron Sunlit Passion™ (Cream Splash) on Climb-itt™ pole -17 - Balance</v>
          </cell>
          <cell r="G3128">
            <v>17</v>
          </cell>
          <cell r="H3128" t="str">
            <v>17cm Climb-itt™</v>
          </cell>
          <cell r="I3128"/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</row>
        <row r="3129">
          <cell r="B3129"/>
          <cell r="C3129"/>
          <cell r="D3129"/>
          <cell r="E3129"/>
          <cell r="F3129"/>
          <cell r="G3129"/>
          <cell r="H3129"/>
          <cell r="I3129"/>
        </row>
        <row r="3130">
          <cell r="A3130" t="str">
            <v>FP-1359</v>
          </cell>
          <cell r="B3130" t="str">
            <v>COLLECTORS</v>
          </cell>
          <cell r="C3130" t="str">
            <v>Philodendron 17</v>
          </cell>
          <cell r="D3130" t="str">
            <v>Florida Beauty</v>
          </cell>
          <cell r="E3130" t="str">
            <v>Available</v>
          </cell>
          <cell r="F3130" t="str">
            <v>TRIAL - Philodendron Florida Beauty - 17</v>
          </cell>
          <cell r="G3130">
            <v>17</v>
          </cell>
          <cell r="H3130" t="str">
            <v>17cm</v>
          </cell>
          <cell r="I3130" t="str">
            <v>COLLECTORS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</row>
        <row r="3131">
          <cell r="A3131" t="str">
            <v>FP-1359</v>
          </cell>
          <cell r="B3131" t="str">
            <v>COLLECTORS</v>
          </cell>
          <cell r="C3131" t="str">
            <v>Philodendron 17</v>
          </cell>
          <cell r="D3131" t="str">
            <v>Florida Beauty</v>
          </cell>
          <cell r="E3131" t="str">
            <v>Available</v>
          </cell>
          <cell r="F3131" t="str">
            <v>TRIAL - Philodendron Florida Beauty - 17</v>
          </cell>
          <cell r="G3131">
            <v>17</v>
          </cell>
          <cell r="H3131" t="str">
            <v>17cm</v>
          </cell>
          <cell r="I3131" t="str">
            <v>COLLECTORS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</row>
        <row r="3132">
          <cell r="A3132" t="str">
            <v>FP-1359</v>
          </cell>
          <cell r="B3132"/>
          <cell r="C3132"/>
          <cell r="D3132"/>
          <cell r="E3132"/>
          <cell r="F3132" t="str">
            <v>TRIAL - Philodendron Florida Beauty - 17 - Balance</v>
          </cell>
          <cell r="G3132">
            <v>17</v>
          </cell>
          <cell r="H3132" t="str">
            <v>17cm</v>
          </cell>
          <cell r="I3132"/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</row>
        <row r="3133">
          <cell r="B3133"/>
          <cell r="C3133"/>
          <cell r="D3133"/>
          <cell r="E3133"/>
          <cell r="F3133"/>
          <cell r="G3133"/>
          <cell r="H3133"/>
          <cell r="I3133"/>
        </row>
        <row r="3134">
          <cell r="A3134" t="str">
            <v>FP-1872</v>
          </cell>
          <cell r="B3134" t="str">
            <v>PREMIUM</v>
          </cell>
          <cell r="C3134" t="str">
            <v>Philodendron 17</v>
          </cell>
          <cell r="D3134" t="str">
            <v>Florida Bronze</v>
          </cell>
          <cell r="E3134" t="str">
            <v>Available</v>
          </cell>
          <cell r="F3134" t="str">
            <v>TRIAL - Philodendron Florida Bronze - 17</v>
          </cell>
          <cell r="G3134">
            <v>17</v>
          </cell>
          <cell r="H3134" t="str">
            <v>17cm</v>
          </cell>
          <cell r="I3134" t="str">
            <v>PREMIUM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</row>
        <row r="3135">
          <cell r="A3135" t="str">
            <v>FP-1872</v>
          </cell>
          <cell r="B3135" t="str">
            <v>PREMIUM</v>
          </cell>
          <cell r="C3135" t="str">
            <v>Philodendron 17</v>
          </cell>
          <cell r="D3135" t="str">
            <v>Florida Bronze</v>
          </cell>
          <cell r="E3135" t="str">
            <v>Available</v>
          </cell>
          <cell r="F3135" t="str">
            <v>TRIAL - Philodendron Florida Bronze - 17</v>
          </cell>
          <cell r="G3135">
            <v>17</v>
          </cell>
          <cell r="H3135" t="str">
            <v>17cm</v>
          </cell>
          <cell r="I3135" t="str">
            <v>PREMIUM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</row>
        <row r="3136">
          <cell r="A3136" t="str">
            <v>FP-1872</v>
          </cell>
          <cell r="B3136"/>
          <cell r="C3136"/>
          <cell r="D3136"/>
          <cell r="E3136"/>
          <cell r="F3136" t="str">
            <v>TRIAL - Philodendron Florida Bronze - 17 - Balance</v>
          </cell>
          <cell r="G3136">
            <v>17</v>
          </cell>
          <cell r="H3136" t="str">
            <v>17cm</v>
          </cell>
          <cell r="I3136"/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</row>
        <row r="3137">
          <cell r="B3137"/>
          <cell r="C3137"/>
          <cell r="D3137"/>
          <cell r="E3137"/>
          <cell r="F3137"/>
          <cell r="G3137"/>
          <cell r="H3137"/>
          <cell r="I3137"/>
        </row>
        <row r="3138">
          <cell r="A3138" t="str">
            <v>FP-2670</v>
          </cell>
          <cell r="B3138" t="str">
            <v>CLIMB-ITT™ PREMIUM</v>
          </cell>
          <cell r="C3138" t="str">
            <v>Philodendron 17</v>
          </cell>
          <cell r="D3138" t="str">
            <v xml:space="preserve">Fozzie™ (Fuzzy Petiole) on Climb-itt™ Pole </v>
          </cell>
          <cell r="E3138" t="str">
            <v>Available</v>
          </cell>
          <cell r="F3138" t="str">
            <v>Trial- Philodendron Fozzie™ (Fuzzy Petiole) on Climb-itt™ pole- 17</v>
          </cell>
          <cell r="G3138">
            <v>17</v>
          </cell>
          <cell r="H3138" t="str">
            <v>17cm Climb-itt™</v>
          </cell>
          <cell r="I3138" t="str">
            <v>CLIMB-ITT™ PREMIUM</v>
          </cell>
          <cell r="J3138">
            <v>4.2</v>
          </cell>
          <cell r="K3138">
            <v>4.2</v>
          </cell>
          <cell r="L3138">
            <v>4.5</v>
          </cell>
          <cell r="M3138">
            <v>4.5</v>
          </cell>
          <cell r="N3138">
            <v>0</v>
          </cell>
          <cell r="O3138">
            <v>0</v>
          </cell>
        </row>
        <row r="3139">
          <cell r="A3139" t="str">
            <v>FP-2670</v>
          </cell>
          <cell r="B3139" t="str">
            <v>CLIMB-ITT™ PREMIUM</v>
          </cell>
          <cell r="C3139" t="str">
            <v>Philodendron 17</v>
          </cell>
          <cell r="D3139" t="str">
            <v xml:space="preserve">Fozzie™ (Fuzzy Petiole) on Climb-itt™ Pole </v>
          </cell>
          <cell r="E3139" t="str">
            <v>Available</v>
          </cell>
          <cell r="F3139" t="str">
            <v>Trial- Philodendron Fozzie™ (Fuzzy Petiole) on Climb-itt™ pole- 17</v>
          </cell>
          <cell r="G3139">
            <v>17</v>
          </cell>
          <cell r="H3139" t="str">
            <v>17cm Climb-itt™</v>
          </cell>
          <cell r="I3139" t="str">
            <v>CLIMB-ITT™ PREMIUM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</row>
        <row r="3140">
          <cell r="A3140" t="str">
            <v>FP-2670</v>
          </cell>
          <cell r="B3140"/>
          <cell r="C3140"/>
          <cell r="D3140"/>
          <cell r="E3140"/>
          <cell r="F3140" t="str">
            <v>Trial- Philodendron Fozzie™ (Fuzzy Petiole) on Climb-itt™ pole- 17 - Balance</v>
          </cell>
          <cell r="G3140">
            <v>17</v>
          </cell>
          <cell r="H3140" t="str">
            <v>17cm Climb-itt™</v>
          </cell>
          <cell r="I3140"/>
          <cell r="J3140">
            <v>4.2</v>
          </cell>
          <cell r="K3140">
            <v>4.2</v>
          </cell>
          <cell r="L3140">
            <v>4.5</v>
          </cell>
          <cell r="M3140">
            <v>4.5</v>
          </cell>
          <cell r="N3140">
            <v>0</v>
          </cell>
          <cell r="O3140">
            <v>0</v>
          </cell>
        </row>
        <row r="3141">
          <cell r="B3141"/>
          <cell r="C3141"/>
          <cell r="D3141"/>
          <cell r="E3141"/>
          <cell r="F3141"/>
          <cell r="G3141"/>
          <cell r="H3141"/>
          <cell r="I3141"/>
        </row>
        <row r="3142">
          <cell r="A3142" t="str">
            <v>FP-2460</v>
          </cell>
          <cell r="B3142" t="str">
            <v>BOUTIQUE</v>
          </cell>
          <cell r="C3142" t="str">
            <v>Philodendron 17</v>
          </cell>
          <cell r="D3142" t="str">
            <v>Gigantenum Variegated</v>
          </cell>
          <cell r="E3142" t="str">
            <v>Available</v>
          </cell>
          <cell r="F3142" t="str">
            <v>Trial- Philodendron Gigantenum Variegated- 17</v>
          </cell>
          <cell r="G3142">
            <v>17</v>
          </cell>
          <cell r="H3142" t="str">
            <v>17cm</v>
          </cell>
          <cell r="I3142" t="str">
            <v>BOUTIQUE</v>
          </cell>
          <cell r="J3142">
            <v>1.9000000000000001</v>
          </cell>
          <cell r="K3142">
            <v>1.9000000000000001</v>
          </cell>
          <cell r="L3142">
            <v>0.1</v>
          </cell>
          <cell r="M3142">
            <v>0.1</v>
          </cell>
          <cell r="N3142">
            <v>0.4</v>
          </cell>
          <cell r="O3142">
            <v>0</v>
          </cell>
        </row>
        <row r="3143">
          <cell r="A3143" t="str">
            <v>FP-2460</v>
          </cell>
          <cell r="B3143" t="str">
            <v>BOUTIQUE</v>
          </cell>
          <cell r="C3143" t="str">
            <v>Philodendron 17</v>
          </cell>
          <cell r="D3143" t="str">
            <v>Gigantenum Variegated</v>
          </cell>
          <cell r="E3143" t="str">
            <v>Available</v>
          </cell>
          <cell r="F3143" t="str">
            <v>Trial- Philodendron Gigantenum Variegated- 17</v>
          </cell>
          <cell r="G3143">
            <v>17</v>
          </cell>
          <cell r="H3143" t="str">
            <v>17cm</v>
          </cell>
          <cell r="I3143" t="str">
            <v>BOUTIQUE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</row>
        <row r="3144">
          <cell r="A3144" t="str">
            <v>FP-2460</v>
          </cell>
          <cell r="B3144"/>
          <cell r="C3144"/>
          <cell r="D3144"/>
          <cell r="E3144"/>
          <cell r="F3144" t="str">
            <v>Trial- Philodendron Gigantenum Variegated- 17 - Balance</v>
          </cell>
          <cell r="G3144">
            <v>17</v>
          </cell>
          <cell r="H3144" t="str">
            <v>17cm</v>
          </cell>
          <cell r="I3144"/>
          <cell r="J3144">
            <v>1.9000000000000001</v>
          </cell>
          <cell r="K3144">
            <v>1.9000000000000001</v>
          </cell>
          <cell r="L3144">
            <v>0.1</v>
          </cell>
          <cell r="M3144">
            <v>0.1</v>
          </cell>
          <cell r="N3144">
            <v>0.4</v>
          </cell>
          <cell r="O3144">
            <v>0</v>
          </cell>
        </row>
        <row r="3145">
          <cell r="B3145"/>
          <cell r="C3145"/>
          <cell r="D3145"/>
          <cell r="E3145"/>
          <cell r="F3145"/>
          <cell r="G3145"/>
          <cell r="H3145"/>
          <cell r="I3145"/>
        </row>
        <row r="3146">
          <cell r="A3146" t="str">
            <v>FP-947</v>
          </cell>
          <cell r="B3146" t="str">
            <v>BOUTIQUE</v>
          </cell>
          <cell r="C3146" t="str">
            <v>Philodendron 17</v>
          </cell>
          <cell r="D3146" t="str">
            <v>Giganteum Blizzard</v>
          </cell>
          <cell r="E3146" t="str">
            <v>Available</v>
          </cell>
          <cell r="F3146" t="str">
            <v>TRIAL - Philodendron Giganteum Blizzard - 17</v>
          </cell>
          <cell r="G3146">
            <v>17</v>
          </cell>
          <cell r="H3146" t="str">
            <v>17cm</v>
          </cell>
          <cell r="I3146" t="str">
            <v>BOUTIQUE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</row>
        <row r="3147">
          <cell r="A3147" t="str">
            <v>FP-947</v>
          </cell>
          <cell r="B3147" t="str">
            <v>BOUTIQUE</v>
          </cell>
          <cell r="C3147" t="str">
            <v>Philodendron 17</v>
          </cell>
          <cell r="D3147" t="str">
            <v>Giganteum Blizzard</v>
          </cell>
          <cell r="E3147" t="str">
            <v>Available</v>
          </cell>
          <cell r="F3147" t="str">
            <v>TRIAL - Philodendron Giganteum Blizzard - 17</v>
          </cell>
          <cell r="G3147">
            <v>17</v>
          </cell>
          <cell r="H3147" t="str">
            <v>17cm</v>
          </cell>
          <cell r="I3147" t="str">
            <v>BOUTIQUE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</row>
        <row r="3148">
          <cell r="A3148" t="str">
            <v>FP-947</v>
          </cell>
          <cell r="B3148"/>
          <cell r="C3148"/>
          <cell r="D3148"/>
          <cell r="E3148"/>
          <cell r="F3148" t="str">
            <v>TRIAL - Philodendron Giganteum Blizzard - 17 - Balance</v>
          </cell>
          <cell r="G3148">
            <v>17</v>
          </cell>
          <cell r="H3148" t="str">
            <v>17cm</v>
          </cell>
          <cell r="I3148"/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</row>
        <row r="3149">
          <cell r="B3149"/>
          <cell r="C3149"/>
          <cell r="D3149"/>
          <cell r="E3149"/>
          <cell r="F3149"/>
          <cell r="G3149"/>
          <cell r="H3149"/>
          <cell r="I3149"/>
        </row>
        <row r="3150">
          <cell r="A3150" t="str">
            <v>FP-1664</v>
          </cell>
          <cell r="B3150" t="str">
            <v>SPECIALTY</v>
          </cell>
          <cell r="C3150" t="str">
            <v>Philodendron 17</v>
          </cell>
          <cell r="D3150" t="str">
            <v>Gloriosum Variegated</v>
          </cell>
          <cell r="E3150" t="str">
            <v>Available</v>
          </cell>
          <cell r="F3150" t="str">
            <v>TRIAL - Philodendron Gloriosum Variegated - 17</v>
          </cell>
          <cell r="G3150">
            <v>17</v>
          </cell>
          <cell r="H3150" t="str">
            <v>17cm</v>
          </cell>
          <cell r="I3150" t="str">
            <v>SPECIALTY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</row>
        <row r="3151">
          <cell r="A3151" t="str">
            <v>FP-1664</v>
          </cell>
          <cell r="B3151" t="str">
            <v>SPECIALTY</v>
          </cell>
          <cell r="C3151" t="str">
            <v>Philodendron 17</v>
          </cell>
          <cell r="D3151" t="str">
            <v>Gloriosum Variegated</v>
          </cell>
          <cell r="E3151" t="str">
            <v>Available</v>
          </cell>
          <cell r="F3151" t="str">
            <v>TRIAL - Philodendron Gloriosum Variegated - 17</v>
          </cell>
          <cell r="G3151">
            <v>17</v>
          </cell>
          <cell r="H3151" t="str">
            <v>17cm</v>
          </cell>
          <cell r="I3151" t="str">
            <v>SPECIALTY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</row>
        <row r="3152">
          <cell r="A3152" t="str">
            <v>FP-1664</v>
          </cell>
          <cell r="B3152"/>
          <cell r="C3152"/>
          <cell r="D3152"/>
          <cell r="E3152"/>
          <cell r="F3152" t="str">
            <v>TRIAL - Philodendron Gloriosum Variegated - 17 - Balance</v>
          </cell>
          <cell r="G3152">
            <v>17</v>
          </cell>
          <cell r="H3152" t="str">
            <v>17cm</v>
          </cell>
          <cell r="I3152"/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</row>
        <row r="3153">
          <cell r="B3153"/>
          <cell r="C3153"/>
          <cell r="D3153"/>
          <cell r="E3153"/>
          <cell r="F3153"/>
          <cell r="G3153"/>
          <cell r="H3153"/>
          <cell r="I3153"/>
        </row>
        <row r="3154">
          <cell r="A3154" t="str">
            <v>FP-745</v>
          </cell>
          <cell r="B3154" t="str">
            <v>BOUTIQUE</v>
          </cell>
          <cell r="C3154" t="str">
            <v>Philodendron 17</v>
          </cell>
          <cell r="D3154" t="str">
            <v>Glorius on moss pole</v>
          </cell>
          <cell r="E3154" t="str">
            <v>Available</v>
          </cell>
          <cell r="F3154" t="str">
            <v>TRIAL - Philodendron Glorius on moss pole  - 17</v>
          </cell>
          <cell r="G3154">
            <v>17</v>
          </cell>
          <cell r="H3154" t="str">
            <v>17cm</v>
          </cell>
          <cell r="I3154" t="str">
            <v>BOUTIQUE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</row>
        <row r="3155">
          <cell r="A3155" t="str">
            <v>FP-745</v>
          </cell>
          <cell r="B3155" t="str">
            <v>BOUTIQUE</v>
          </cell>
          <cell r="C3155" t="str">
            <v>Philodendron 17</v>
          </cell>
          <cell r="D3155" t="str">
            <v>Glorius on moss pole</v>
          </cell>
          <cell r="E3155" t="str">
            <v>Available</v>
          </cell>
          <cell r="F3155" t="str">
            <v>TRIAL - Philodendron Glorius on moss pole  - 17</v>
          </cell>
          <cell r="G3155">
            <v>17</v>
          </cell>
          <cell r="H3155" t="str">
            <v>17cm</v>
          </cell>
          <cell r="I3155" t="str">
            <v>BOUTIQUE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</row>
        <row r="3156">
          <cell r="A3156" t="str">
            <v>FP-745</v>
          </cell>
          <cell r="C3156"/>
          <cell r="E3156"/>
          <cell r="F3156" t="str">
            <v>TRIAL - Philodendron Glorius on moss pole  - 17 - Balance</v>
          </cell>
          <cell r="G3156"/>
          <cell r="H3156"/>
          <cell r="I3156"/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</row>
        <row r="3157">
          <cell r="B3157"/>
          <cell r="C3157"/>
          <cell r="D3157"/>
          <cell r="E3157"/>
          <cell r="F3157"/>
          <cell r="G3157"/>
          <cell r="H3157"/>
          <cell r="I3157"/>
        </row>
        <row r="3158">
          <cell r="A3158" t="str">
            <v>FP-291</v>
          </cell>
          <cell r="B3158" t="str">
            <v>PREMIUM</v>
          </cell>
          <cell r="C3158" t="str">
            <v>Philodendron 17</v>
          </cell>
          <cell r="D3158" t="str">
            <v>Goeldii</v>
          </cell>
          <cell r="E3158" t="str">
            <v>Available</v>
          </cell>
          <cell r="F3158" t="str">
            <v>TRIAL - Philodendron Goeldii-17</v>
          </cell>
          <cell r="G3158">
            <v>17</v>
          </cell>
          <cell r="H3158" t="str">
            <v>17cm</v>
          </cell>
          <cell r="I3158" t="str">
            <v>PREMIUM</v>
          </cell>
          <cell r="J3158">
            <v>2.2000000000000002</v>
          </cell>
          <cell r="K3158">
            <v>2.2000000000000002</v>
          </cell>
          <cell r="L3158">
            <v>3.5</v>
          </cell>
          <cell r="M3158">
            <v>3.5</v>
          </cell>
          <cell r="N3158">
            <v>8.5</v>
          </cell>
          <cell r="O3158">
            <v>8.5</v>
          </cell>
        </row>
        <row r="3159">
          <cell r="A3159" t="str">
            <v>FP-291</v>
          </cell>
          <cell r="B3159" t="str">
            <v>PREMIUM</v>
          </cell>
          <cell r="C3159" t="str">
            <v>Philodendron 17</v>
          </cell>
          <cell r="D3159" t="str">
            <v>Goeldii</v>
          </cell>
          <cell r="E3159" t="str">
            <v>Available</v>
          </cell>
          <cell r="F3159" t="str">
            <v>TRIAL - Philodendron Goeldii-17</v>
          </cell>
          <cell r="G3159">
            <v>17</v>
          </cell>
          <cell r="H3159" t="str">
            <v>17cm</v>
          </cell>
          <cell r="I3159" t="str">
            <v>PREMIUM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</row>
        <row r="3160">
          <cell r="A3160" t="str">
            <v>FP-291</v>
          </cell>
          <cell r="C3160"/>
          <cell r="D3160"/>
          <cell r="E3160"/>
          <cell r="F3160" t="str">
            <v>TRIAL - Philodendron Goeldii-17 - Balance</v>
          </cell>
          <cell r="G3160">
            <v>17</v>
          </cell>
          <cell r="H3160" t="str">
            <v>17cm</v>
          </cell>
          <cell r="I3160"/>
          <cell r="J3160">
            <v>2.2000000000000002</v>
          </cell>
          <cell r="K3160">
            <v>2.2000000000000002</v>
          </cell>
          <cell r="L3160">
            <v>3.5</v>
          </cell>
          <cell r="M3160">
            <v>3.5</v>
          </cell>
          <cell r="N3160">
            <v>8.5</v>
          </cell>
          <cell r="O3160">
            <v>8.5</v>
          </cell>
        </row>
        <row r="3161">
          <cell r="B3161"/>
          <cell r="C3161"/>
          <cell r="D3161"/>
          <cell r="E3161"/>
          <cell r="F3161"/>
          <cell r="G3161"/>
          <cell r="H3161"/>
          <cell r="I3161"/>
        </row>
        <row r="3162">
          <cell r="A3162" t="str">
            <v>FP-1421</v>
          </cell>
          <cell r="B3162" t="str">
            <v>PREMIUM</v>
          </cell>
          <cell r="C3162" t="str">
            <v>Philodendron 17</v>
          </cell>
          <cell r="D3162" t="str">
            <v>Linnaei</v>
          </cell>
          <cell r="E3162" t="str">
            <v>Available</v>
          </cell>
          <cell r="F3162" t="str">
            <v>TRIAL - Philodendron Linnaei - 17</v>
          </cell>
          <cell r="G3162">
            <v>17</v>
          </cell>
          <cell r="H3162" t="str">
            <v>17cm</v>
          </cell>
          <cell r="I3162" t="str">
            <v>PREMIUM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</row>
        <row r="3163">
          <cell r="A3163" t="str">
            <v>FP-1421</v>
          </cell>
          <cell r="B3163" t="str">
            <v>PREMIUM</v>
          </cell>
          <cell r="C3163" t="str">
            <v>Philodendron 17</v>
          </cell>
          <cell r="D3163" t="str">
            <v>Linnaei</v>
          </cell>
          <cell r="E3163" t="str">
            <v>Available</v>
          </cell>
          <cell r="F3163" t="str">
            <v>TRIAL - Philodendron Linnaei - 17</v>
          </cell>
          <cell r="G3163">
            <v>17</v>
          </cell>
          <cell r="H3163" t="str">
            <v>17cm</v>
          </cell>
          <cell r="I3163" t="str">
            <v>PREMIUM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</row>
        <row r="3164">
          <cell r="A3164" t="str">
            <v>FP-1421</v>
          </cell>
          <cell r="B3164"/>
          <cell r="C3164"/>
          <cell r="D3164"/>
          <cell r="E3164"/>
          <cell r="F3164" t="str">
            <v>TRIAL - Philodendron Linnaei - 17 - Balance</v>
          </cell>
          <cell r="G3164">
            <v>17</v>
          </cell>
          <cell r="H3164" t="str">
            <v>17cm</v>
          </cell>
          <cell r="I3164"/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</row>
        <row r="3165">
          <cell r="B3165"/>
          <cell r="C3165"/>
          <cell r="D3165"/>
          <cell r="E3165"/>
          <cell r="F3165"/>
          <cell r="G3165"/>
          <cell r="H3165"/>
          <cell r="I3165"/>
        </row>
        <row r="3166">
          <cell r="A3166" t="str">
            <v>FP-2699</v>
          </cell>
          <cell r="B3166" t="str">
            <v>CLIMB-ITT™ PREMIUM</v>
          </cell>
          <cell r="C3166" t="str">
            <v>Philodendron 17</v>
          </cell>
          <cell r="D3166" t="str">
            <v xml:space="preserve">Maxicanum on Climb-itt™ Pole </v>
          </cell>
          <cell r="E3166" t="str">
            <v>Available</v>
          </cell>
          <cell r="F3166" t="str">
            <v>TRIAL- Philodendron Maxicanum on Climb-itt™ Pole- 17</v>
          </cell>
          <cell r="G3166">
            <v>17</v>
          </cell>
          <cell r="H3166" t="str">
            <v>17cm Climb-itt™</v>
          </cell>
          <cell r="I3166" t="str">
            <v>CLIMB-ITT™ PREMIUM</v>
          </cell>
          <cell r="J3166">
            <v>1</v>
          </cell>
          <cell r="K3166">
            <v>1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</row>
        <row r="3167">
          <cell r="A3167" t="str">
            <v>FP-2699</v>
          </cell>
          <cell r="B3167" t="str">
            <v>CLIMB-ITT™ PREMIUM</v>
          </cell>
          <cell r="C3167" t="str">
            <v>Philodendron 17</v>
          </cell>
          <cell r="D3167" t="str">
            <v xml:space="preserve">Maxicanum on Climb-itt™ Pole </v>
          </cell>
          <cell r="E3167" t="str">
            <v>Available</v>
          </cell>
          <cell r="F3167" t="str">
            <v>TRIAL- Philodendron Maxicanum on Climb-itt™ Pole- 17</v>
          </cell>
          <cell r="G3167">
            <v>17</v>
          </cell>
          <cell r="H3167" t="str">
            <v>17cm Climb-itt™</v>
          </cell>
          <cell r="I3167" t="str">
            <v>CLIMB-ITT™ PREMIUM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</row>
        <row r="3168">
          <cell r="A3168" t="str">
            <v>FP-2699</v>
          </cell>
          <cell r="B3168"/>
          <cell r="C3168"/>
          <cell r="D3168"/>
          <cell r="E3168"/>
          <cell r="F3168" t="str">
            <v>TRIAL- Philodendron Maxicanum on Climb-itt™ Pole- 17 - Balance</v>
          </cell>
          <cell r="G3168">
            <v>17</v>
          </cell>
          <cell r="H3168" t="str">
            <v>17cm Climb-itt™</v>
          </cell>
          <cell r="I3168"/>
          <cell r="J3168">
            <v>1</v>
          </cell>
          <cell r="K3168">
            <v>1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</row>
        <row r="3169">
          <cell r="B3169"/>
          <cell r="C3169"/>
          <cell r="D3169"/>
          <cell r="E3169"/>
          <cell r="F3169"/>
          <cell r="G3169"/>
          <cell r="H3169"/>
          <cell r="I3169"/>
        </row>
        <row r="3170">
          <cell r="A3170" t="str">
            <v>FP-716</v>
          </cell>
          <cell r="B3170" t="str">
            <v>COLLECTORS</v>
          </cell>
          <cell r="C3170" t="str">
            <v>Philodendron 17</v>
          </cell>
          <cell r="D3170" t="str">
            <v>Melanochrysum on Climb-itt™ pole</v>
          </cell>
          <cell r="E3170" t="str">
            <v>Available</v>
          </cell>
          <cell r="F3170" t="str">
            <v>TRIAL - Philodendron Melanochrysum on Climb-itt™ pole - 17</v>
          </cell>
          <cell r="G3170">
            <v>17</v>
          </cell>
          <cell r="H3170" t="str">
            <v>17cm Climb-itt™</v>
          </cell>
          <cell r="I3170" t="str">
            <v>COLLECTORS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</row>
        <row r="3171">
          <cell r="A3171" t="str">
            <v>FP-716</v>
          </cell>
          <cell r="B3171" t="str">
            <v>COLLECTORS</v>
          </cell>
          <cell r="C3171" t="str">
            <v>Philodendron 17</v>
          </cell>
          <cell r="D3171" t="str">
            <v>Melanochrysum on Climb-itt™ pole</v>
          </cell>
          <cell r="E3171" t="str">
            <v>Available</v>
          </cell>
          <cell r="F3171" t="str">
            <v>TRIAL - Philodendron Melanochrysum on Climb-itt™ pole - 17</v>
          </cell>
          <cell r="G3171">
            <v>17</v>
          </cell>
          <cell r="H3171" t="str">
            <v>17cm Climb-itt™</v>
          </cell>
          <cell r="I3171" t="str">
            <v>COLLECTORS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</row>
        <row r="3172">
          <cell r="A3172" t="str">
            <v>FP-716</v>
          </cell>
          <cell r="B3172"/>
          <cell r="C3172"/>
          <cell r="D3172"/>
          <cell r="E3172"/>
          <cell r="F3172" t="str">
            <v>TRIAL - Philodendron Melanochrysum on Climb-itt™ pole - 17 - Balance</v>
          </cell>
          <cell r="G3172">
            <v>17</v>
          </cell>
          <cell r="H3172" t="str">
            <v>17cm Climb-itt™</v>
          </cell>
          <cell r="I3172"/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</row>
        <row r="3173">
          <cell r="B3173"/>
          <cell r="C3173"/>
          <cell r="D3173"/>
          <cell r="E3173"/>
          <cell r="F3173"/>
          <cell r="G3173"/>
          <cell r="H3173"/>
          <cell r="I3173"/>
        </row>
        <row r="3174">
          <cell r="A3174" t="str">
            <v>FP-1352</v>
          </cell>
          <cell r="B3174" t="str">
            <v>PREMIUM</v>
          </cell>
          <cell r="C3174" t="str">
            <v>Philodendron 17</v>
          </cell>
          <cell r="D3174" t="str">
            <v>Neon on moss pole</v>
          </cell>
          <cell r="E3174" t="str">
            <v>Available</v>
          </cell>
          <cell r="F3174" t="str">
            <v>TRIAL - Philodendron Neon on moss pole - 17</v>
          </cell>
          <cell r="G3174">
            <v>17</v>
          </cell>
          <cell r="H3174" t="str">
            <v>17cm</v>
          </cell>
          <cell r="I3174" t="str">
            <v>PREMIUM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</row>
        <row r="3175">
          <cell r="A3175" t="str">
            <v>FP-1352</v>
          </cell>
          <cell r="B3175" t="str">
            <v>PREMIUM</v>
          </cell>
          <cell r="C3175" t="str">
            <v>Philodendron 17</v>
          </cell>
          <cell r="D3175" t="str">
            <v>Neon on moss pole</v>
          </cell>
          <cell r="E3175" t="str">
            <v>Available</v>
          </cell>
          <cell r="F3175" t="str">
            <v>TRIAL - Philodendron Neon on moss pole - 17</v>
          </cell>
          <cell r="G3175">
            <v>17</v>
          </cell>
          <cell r="H3175" t="str">
            <v>17cm</v>
          </cell>
          <cell r="I3175" t="str">
            <v>PREMIUM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</row>
        <row r="3176">
          <cell r="A3176" t="str">
            <v>FP-1352</v>
          </cell>
          <cell r="B3176"/>
          <cell r="C3176"/>
          <cell r="D3176"/>
          <cell r="E3176"/>
          <cell r="F3176" t="str">
            <v>TRIAL - Philodendron Neon on moss pole - 17 - Balance</v>
          </cell>
          <cell r="G3176">
            <v>17</v>
          </cell>
          <cell r="H3176" t="str">
            <v>17cm</v>
          </cell>
          <cell r="I3176"/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</row>
        <row r="3177">
          <cell r="B3177"/>
          <cell r="C3177"/>
          <cell r="D3177"/>
          <cell r="E3177"/>
          <cell r="F3177"/>
          <cell r="G3177"/>
          <cell r="H3177"/>
          <cell r="I3177"/>
        </row>
        <row r="3178">
          <cell r="A3178" t="str">
            <v>FP-2647</v>
          </cell>
          <cell r="B3178" t="str">
            <v>CLIMB-ITT™ BOUTIQUE</v>
          </cell>
          <cell r="C3178" t="str">
            <v>Philodendron 17</v>
          </cell>
          <cell r="D3178" t="str">
            <v xml:space="preserve">Pastazanum Silver x Plowmanni on Climb-itt™ Stake </v>
          </cell>
          <cell r="E3178" t="str">
            <v>Available</v>
          </cell>
          <cell r="F3178" t="str">
            <v>Trial- Philodendron Pastazanum Silver x Plowmanni on Climb-itt™ stake- 17</v>
          </cell>
          <cell r="G3178">
            <v>17</v>
          </cell>
          <cell r="H3178" t="str">
            <v>17cm Climb-itt</v>
          </cell>
          <cell r="I3178" t="str">
            <v>CLIMB-ITT™ BOUTIQUE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</row>
        <row r="3179">
          <cell r="A3179" t="str">
            <v>FP-2647</v>
          </cell>
          <cell r="B3179" t="str">
            <v>CLIMB-ITT™ BOUTIQUE</v>
          </cell>
          <cell r="C3179" t="str">
            <v>Philodendron 17</v>
          </cell>
          <cell r="D3179" t="str">
            <v xml:space="preserve">Pastazanum Silver x Plowmanni on Climb-itt™ Stake </v>
          </cell>
          <cell r="E3179" t="str">
            <v>Available</v>
          </cell>
          <cell r="F3179" t="str">
            <v>Trial- Philodendron Pastazanum Silver x Plowmanni on Climb-itt™ stake- 17</v>
          </cell>
          <cell r="G3179">
            <v>17</v>
          </cell>
          <cell r="H3179" t="str">
            <v>17cm Climb-itt</v>
          </cell>
          <cell r="I3179" t="str">
            <v>CLIMB-ITT™ BOUTIQUE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</row>
        <row r="3180">
          <cell r="A3180" t="str">
            <v>FP-2647</v>
          </cell>
          <cell r="B3180"/>
          <cell r="C3180"/>
          <cell r="D3180"/>
          <cell r="E3180"/>
          <cell r="F3180" t="str">
            <v>Trial- Philodendron Pastazanum Silver x Plowmanni on Climb-itt™ stake- 17 - Balance</v>
          </cell>
          <cell r="G3180">
            <v>17</v>
          </cell>
          <cell r="H3180" t="str">
            <v>17cm Climb-itt</v>
          </cell>
          <cell r="I3180"/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</row>
        <row r="3181">
          <cell r="B3181"/>
          <cell r="C3181"/>
          <cell r="D3181"/>
          <cell r="E3181"/>
          <cell r="F3181"/>
          <cell r="G3181"/>
          <cell r="H3181"/>
          <cell r="I3181"/>
        </row>
        <row r="3182">
          <cell r="A3182" t="str">
            <v>FP-672</v>
          </cell>
          <cell r="B3182" t="str">
            <v>BOUTIQUE</v>
          </cell>
          <cell r="C3182" t="str">
            <v>Philodendron 17</v>
          </cell>
          <cell r="D3182" t="str">
            <v xml:space="preserve">Pendulatum </v>
          </cell>
          <cell r="E3182" t="str">
            <v>Available</v>
          </cell>
          <cell r="F3182" t="str">
            <v>TRIAL - Philodendron Pedulatum - 17</v>
          </cell>
          <cell r="G3182">
            <v>17</v>
          </cell>
          <cell r="H3182" t="str">
            <v>17cm</v>
          </cell>
          <cell r="I3182" t="str">
            <v>BOUTIQUE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</row>
        <row r="3183">
          <cell r="A3183" t="str">
            <v>FP-672</v>
          </cell>
          <cell r="B3183" t="str">
            <v>BOUTIQUE</v>
          </cell>
          <cell r="C3183" t="str">
            <v>Philodendron 17</v>
          </cell>
          <cell r="D3183" t="str">
            <v xml:space="preserve">Pendulatum </v>
          </cell>
          <cell r="E3183" t="str">
            <v>Available</v>
          </cell>
          <cell r="F3183" t="str">
            <v>TRIAL - Philodendron Pedulatum - 17</v>
          </cell>
          <cell r="G3183">
            <v>17</v>
          </cell>
          <cell r="H3183" t="str">
            <v>17cm</v>
          </cell>
          <cell r="I3183" t="str">
            <v>BOUTIQUE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</row>
        <row r="3184">
          <cell r="A3184" t="str">
            <v>FP-672</v>
          </cell>
          <cell r="B3184"/>
          <cell r="C3184"/>
          <cell r="D3184"/>
          <cell r="E3184"/>
          <cell r="F3184" t="str">
            <v>TRIAL - Philodendron Pedulatum - 17 - Balance</v>
          </cell>
          <cell r="G3184">
            <v>17</v>
          </cell>
          <cell r="H3184" t="str">
            <v>17cm</v>
          </cell>
          <cell r="I3184"/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</row>
        <row r="3185">
          <cell r="B3185"/>
          <cell r="C3185"/>
          <cell r="D3185"/>
          <cell r="E3185"/>
          <cell r="F3185"/>
          <cell r="G3185"/>
          <cell r="H3185"/>
          <cell r="I3185"/>
        </row>
        <row r="3186">
          <cell r="A3186" t="str">
            <v>FP-2520</v>
          </cell>
          <cell r="B3186" t="str">
            <v>PREMIUM</v>
          </cell>
          <cell r="C3186" t="str">
            <v>Philodendron 17</v>
          </cell>
          <cell r="D3186" t="str">
            <v xml:space="preserve">Radiantum </v>
          </cell>
          <cell r="E3186" t="str">
            <v>Available</v>
          </cell>
          <cell r="F3186" t="str">
            <v>TRIAL- Philodendron Radiantum- 17</v>
          </cell>
          <cell r="G3186">
            <v>17</v>
          </cell>
          <cell r="H3186" t="str">
            <v>17cm</v>
          </cell>
          <cell r="I3186" t="str">
            <v>PREMIUM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</row>
        <row r="3187">
          <cell r="A3187" t="str">
            <v>FP-2520</v>
          </cell>
          <cell r="B3187" t="str">
            <v>PREMIUM</v>
          </cell>
          <cell r="C3187" t="str">
            <v>Philodendron 17</v>
          </cell>
          <cell r="D3187" t="str">
            <v xml:space="preserve">Radiantum </v>
          </cell>
          <cell r="E3187" t="str">
            <v>Available</v>
          </cell>
          <cell r="F3187" t="str">
            <v>TRIAL- Philodendron Radiantum- 17</v>
          </cell>
          <cell r="G3187">
            <v>17</v>
          </cell>
          <cell r="H3187" t="str">
            <v>17cm</v>
          </cell>
          <cell r="I3187" t="str">
            <v>PREMIUM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</row>
        <row r="3188">
          <cell r="A3188" t="str">
            <v>FP-2520</v>
          </cell>
          <cell r="B3188"/>
          <cell r="C3188"/>
          <cell r="D3188"/>
          <cell r="E3188"/>
          <cell r="F3188" t="str">
            <v>TRIAL- Philodendron Radiantum- 17 - Balance</v>
          </cell>
          <cell r="G3188">
            <v>17</v>
          </cell>
          <cell r="H3188" t="str">
            <v>17cm</v>
          </cell>
          <cell r="I3188"/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</row>
        <row r="3189">
          <cell r="B3189"/>
          <cell r="C3189"/>
          <cell r="D3189"/>
          <cell r="E3189"/>
          <cell r="F3189"/>
          <cell r="G3189"/>
          <cell r="H3189"/>
          <cell r="I3189"/>
        </row>
        <row r="3190">
          <cell r="A3190" t="str">
            <v>FP-2638</v>
          </cell>
          <cell r="B3190" t="str">
            <v>CLIMB-ITT™ PREMIUM</v>
          </cell>
          <cell r="C3190" t="str">
            <v>Philodendron 17</v>
          </cell>
          <cell r="D3190" t="str">
            <v>Rio on Climb-itt™ pole (narrow 26")</v>
          </cell>
          <cell r="E3190" t="str">
            <v>Available</v>
          </cell>
          <cell r="F3190" t="str">
            <v>TRIAL - Philodendron Rio on Climb-itt™ pole - 17</v>
          </cell>
          <cell r="G3190">
            <v>17</v>
          </cell>
          <cell r="H3190" t="str">
            <v>17cm Climb-itt™</v>
          </cell>
          <cell r="I3190" t="str">
            <v>CLIMB-ITT™ PREMIUM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</row>
        <row r="3191">
          <cell r="A3191" t="str">
            <v>FP-2638</v>
          </cell>
          <cell r="B3191" t="str">
            <v>CLIMB-ITT™ PREMIUM</v>
          </cell>
          <cell r="C3191" t="str">
            <v>Philodendron 17</v>
          </cell>
          <cell r="D3191" t="str">
            <v>Rio on Climb-itt™ pole (narrow 26")</v>
          </cell>
          <cell r="E3191" t="str">
            <v>Available</v>
          </cell>
          <cell r="F3191" t="str">
            <v>TRIAL - Philodendron Rio on Climb-itt™ pole - 17</v>
          </cell>
          <cell r="G3191">
            <v>17</v>
          </cell>
          <cell r="H3191" t="str">
            <v>17cm Climb-itt™</v>
          </cell>
          <cell r="I3191" t="str">
            <v>CLIMB-ITT™ PREMIUM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</row>
        <row r="3192">
          <cell r="A3192" t="str">
            <v>FP-2638</v>
          </cell>
          <cell r="B3192"/>
          <cell r="C3192"/>
          <cell r="D3192"/>
          <cell r="E3192"/>
          <cell r="F3192" t="str">
            <v>TRIAL - Philodendron Rio on Climb-itt™ pole - 17 - Balance</v>
          </cell>
          <cell r="G3192">
            <v>17</v>
          </cell>
          <cell r="H3192" t="str">
            <v>17cm Climb-itt™</v>
          </cell>
          <cell r="I3192"/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</row>
        <row r="3193">
          <cell r="B3193"/>
          <cell r="C3193"/>
          <cell r="D3193"/>
          <cell r="E3193"/>
          <cell r="F3193"/>
          <cell r="G3193"/>
          <cell r="H3193"/>
          <cell r="I3193"/>
        </row>
        <row r="3194">
          <cell r="A3194" t="str">
            <v>FP-1492</v>
          </cell>
          <cell r="B3194" t="str">
            <v>CLIMB-ITT™ PREMIUM</v>
          </cell>
          <cell r="C3194" t="str">
            <v>Philodendron 17</v>
          </cell>
          <cell r="D3194" t="str">
            <v>Sunlit Passion™ (Cream Splash) on Climb-itt™ pole (wide 26")</v>
          </cell>
          <cell r="E3194" t="str">
            <v>Available</v>
          </cell>
          <cell r="F3194" t="str">
            <v>TRIAL - Philodendron Sunlit Passion™ (Cream Splash) on Climb-itt™ pole -17</v>
          </cell>
          <cell r="G3194">
            <v>17</v>
          </cell>
          <cell r="H3194" t="str">
            <v>17cm Climb-itt™</v>
          </cell>
          <cell r="I3194" t="str">
            <v>CLIMB-ITT™ PREMIUM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</row>
        <row r="3195">
          <cell r="A3195" t="str">
            <v>FP-1492</v>
          </cell>
          <cell r="B3195" t="str">
            <v>CLIMB-ITT™ PREMIUM</v>
          </cell>
          <cell r="C3195" t="str">
            <v>Philodendron 17</v>
          </cell>
          <cell r="D3195" t="str">
            <v>Sunlit Passion™ (Cream Splash) on Climb-itt™ pole (wide 26")</v>
          </cell>
          <cell r="E3195" t="str">
            <v>Available</v>
          </cell>
          <cell r="F3195" t="str">
            <v>TRIAL - Philodendron Sunlit Passion™ (Cream Splash) on Climb-itt™ pole -17</v>
          </cell>
          <cell r="G3195">
            <v>17</v>
          </cell>
          <cell r="H3195" t="str">
            <v>17cm Climb-itt™</v>
          </cell>
          <cell r="I3195" t="str">
            <v>CLIMB-ITT™ PREMIUM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</row>
        <row r="3196">
          <cell r="A3196" t="str">
            <v>FP-1492</v>
          </cell>
          <cell r="B3196"/>
          <cell r="C3196"/>
          <cell r="D3196"/>
          <cell r="E3196"/>
          <cell r="F3196" t="str">
            <v>TRIAL - Philodendron Sunlit Passion™ (Cream Splash) on Climb-itt™ pole -17 - Balance</v>
          </cell>
          <cell r="G3196">
            <v>17</v>
          </cell>
          <cell r="H3196" t="str">
            <v>17cm Climb-itt™</v>
          </cell>
          <cell r="I3196"/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</row>
        <row r="3197">
          <cell r="H3197"/>
          <cell r="I3197"/>
        </row>
        <row r="3198">
          <cell r="A3198" t="str">
            <v>FP-2088</v>
          </cell>
          <cell r="B3198" t="str">
            <v>PREMIUM</v>
          </cell>
          <cell r="C3198" t="str">
            <v>Schismatoglottis 17</v>
          </cell>
          <cell r="D3198" t="str">
            <v>Batem</v>
          </cell>
          <cell r="E3198" t="str">
            <v>Available</v>
          </cell>
          <cell r="F3198" t="str">
            <v>TRIAL - Schismatoglottis Batem - 17</v>
          </cell>
          <cell r="G3198">
            <v>17</v>
          </cell>
          <cell r="H3198" t="str">
            <v>17cm</v>
          </cell>
          <cell r="I3198" t="str">
            <v>PREMIUM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</row>
        <row r="3199">
          <cell r="A3199" t="str">
            <v>FP-2088</v>
          </cell>
          <cell r="B3199" t="str">
            <v>PREMIUM</v>
          </cell>
          <cell r="C3199" t="str">
            <v>Schismatoglottis 17</v>
          </cell>
          <cell r="D3199" t="str">
            <v>Batem</v>
          </cell>
          <cell r="E3199" t="str">
            <v>Available</v>
          </cell>
          <cell r="F3199" t="str">
            <v>TRIAL - Schismatoglottis Batem - 17</v>
          </cell>
          <cell r="G3199">
            <v>17</v>
          </cell>
          <cell r="H3199" t="str">
            <v>17cm</v>
          </cell>
          <cell r="I3199" t="str">
            <v>PREMIUM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</row>
        <row r="3200">
          <cell r="A3200" t="str">
            <v>FP-2088</v>
          </cell>
          <cell r="B3200"/>
          <cell r="F3200" t="str">
            <v>TRIAL - Schismatoglottis Batem - 17 - Balance</v>
          </cell>
          <cell r="G3200">
            <v>17</v>
          </cell>
          <cell r="H3200" t="str">
            <v>17cm</v>
          </cell>
          <cell r="I3200"/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</row>
        <row r="3201">
          <cell r="B3201"/>
          <cell r="F3201"/>
          <cell r="H3201"/>
          <cell r="I3201"/>
        </row>
        <row r="3202">
          <cell r="A3202" t="str">
            <v>FP-1482</v>
          </cell>
          <cell r="B3202" t="str">
            <v>BOUTIQUE</v>
          </cell>
          <cell r="C3202" t="str">
            <v>Schismatoglottis 17</v>
          </cell>
          <cell r="D3202" t="str">
            <v>Calyptrata</v>
          </cell>
          <cell r="E3202" t="str">
            <v>Available</v>
          </cell>
          <cell r="F3202" t="str">
            <v>TRIAL - Schismatoglottis Calyptrata - 17</v>
          </cell>
          <cell r="G3202">
            <v>17</v>
          </cell>
          <cell r="H3202" t="str">
            <v>17cm</v>
          </cell>
          <cell r="I3202" t="str">
            <v>BOUTIQUE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</row>
        <row r="3203">
          <cell r="A3203" t="str">
            <v>FP-1482</v>
          </cell>
          <cell r="B3203" t="str">
            <v>BOUTIQUE</v>
          </cell>
          <cell r="C3203" t="str">
            <v>Schismatoglottis 17</v>
          </cell>
          <cell r="D3203" t="str">
            <v>Calyptrata</v>
          </cell>
          <cell r="E3203" t="str">
            <v>Available</v>
          </cell>
          <cell r="F3203" t="str">
            <v>TRIAL - Schismatoglottis Calyptrata - 17</v>
          </cell>
          <cell r="G3203">
            <v>17</v>
          </cell>
          <cell r="H3203" t="str">
            <v>17cm</v>
          </cell>
          <cell r="I3203" t="str">
            <v>BOUTIQUE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</row>
        <row r="3204">
          <cell r="A3204" t="str">
            <v>FP-1482</v>
          </cell>
          <cell r="B3204"/>
          <cell r="F3204" t="str">
            <v>TRIAL - Schismatoglottis Calyptrata - 17 - Balance</v>
          </cell>
          <cell r="G3204">
            <v>17</v>
          </cell>
          <cell r="H3204" t="str">
            <v>17cm</v>
          </cell>
          <cell r="I3204"/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</row>
        <row r="3205">
          <cell r="H3205"/>
          <cell r="I3205"/>
        </row>
        <row r="3206">
          <cell r="A3206" t="str">
            <v>FP-2553</v>
          </cell>
          <cell r="B3206" t="str">
            <v>PREMIUM</v>
          </cell>
          <cell r="C3206" t="str">
            <v>Tradescantia 17</v>
          </cell>
          <cell r="D3206" t="str">
            <v>Zanonia Mexican Flag Varigated</v>
          </cell>
          <cell r="E3206" t="str">
            <v>Available</v>
          </cell>
          <cell r="F3206" t="str">
            <v>TRIAL- Tradescantia Zanonia Mexican Flag Varigated- 17</v>
          </cell>
          <cell r="G3206">
            <v>17</v>
          </cell>
          <cell r="H3206" t="str">
            <v>17cm</v>
          </cell>
          <cell r="I3206" t="str">
            <v>PREMIUM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</row>
        <row r="3207">
          <cell r="A3207" t="str">
            <v>FP-2553</v>
          </cell>
          <cell r="B3207" t="str">
            <v>PREMIUM</v>
          </cell>
          <cell r="C3207" t="str">
            <v>Tradescantia 17</v>
          </cell>
          <cell r="D3207" t="str">
            <v>Zanonia Mexican Flag Varigated</v>
          </cell>
          <cell r="E3207" t="str">
            <v>Available</v>
          </cell>
          <cell r="F3207" t="str">
            <v>TRIAL- Tradescantia Zanonia Mexican Flag Varigated- 17</v>
          </cell>
          <cell r="G3207">
            <v>17</v>
          </cell>
          <cell r="H3207" t="str">
            <v>17cm</v>
          </cell>
          <cell r="I3207" t="str">
            <v>PREMIUM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</row>
        <row r="3208">
          <cell r="A3208" t="str">
            <v>FP-2553</v>
          </cell>
          <cell r="F3208" t="str">
            <v>TRIAL- Tradescantia Zanonia Mexican Flag Varigated- 17 - Balance</v>
          </cell>
          <cell r="G3208">
            <v>17</v>
          </cell>
          <cell r="H3208" t="str">
            <v>17cm</v>
          </cell>
          <cell r="I3208"/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</row>
        <row r="3209">
          <cell r="H3209"/>
          <cell r="I3209"/>
        </row>
        <row r="3210">
          <cell r="A3210" t="str">
            <v>FP-2139</v>
          </cell>
          <cell r="B3210" t="str">
            <v>PREMIUM</v>
          </cell>
          <cell r="C3210" t="str">
            <v>Xanthosoma 17</v>
          </cell>
          <cell r="D3210" t="str">
            <v>Lindenii</v>
          </cell>
          <cell r="E3210" t="str">
            <v>Available</v>
          </cell>
          <cell r="F3210" t="str">
            <v>TRIAL - Xanthosoma Lindenii - 17</v>
          </cell>
          <cell r="G3210">
            <v>17</v>
          </cell>
          <cell r="H3210" t="str">
            <v>17cm</v>
          </cell>
          <cell r="I3210" t="str">
            <v>PREMIUM</v>
          </cell>
          <cell r="J3210">
            <v>-0.60000000000000009</v>
          </cell>
          <cell r="K3210">
            <v>-0.60000000000000009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</row>
        <row r="3211">
          <cell r="A3211" t="str">
            <v>FP-2139</v>
          </cell>
          <cell r="B3211" t="str">
            <v>PREMIUM</v>
          </cell>
          <cell r="C3211" t="str">
            <v>Xanthosoma 17</v>
          </cell>
          <cell r="D3211" t="str">
            <v>Lindenii</v>
          </cell>
          <cell r="E3211" t="str">
            <v>Available</v>
          </cell>
          <cell r="F3211" t="str">
            <v>TRIAL - Xanthosoma Lindenii - 17</v>
          </cell>
          <cell r="G3211">
            <v>17</v>
          </cell>
          <cell r="H3211" t="str">
            <v>17cm</v>
          </cell>
          <cell r="I3211" t="str">
            <v>PREMIUM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</row>
        <row r="3212">
          <cell r="A3212" t="str">
            <v>FP-2139</v>
          </cell>
          <cell r="F3212" t="str">
            <v>TRIAL - Xanthosoma Lindenii - 17 - Balance</v>
          </cell>
          <cell r="G3212">
            <v>17</v>
          </cell>
          <cell r="H3212" t="str">
            <v>17cm</v>
          </cell>
          <cell r="I3212"/>
          <cell r="J3212">
            <v>-0.60000000000000009</v>
          </cell>
          <cell r="K3212">
            <v>-0.60000000000000009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</row>
        <row r="3213">
          <cell r="H3213"/>
          <cell r="I3213"/>
        </row>
        <row r="3214">
          <cell r="A3214" t="str">
            <v>FP-2331</v>
          </cell>
          <cell r="B3214" t="str">
            <v>PREMIUM</v>
          </cell>
          <cell r="C3214" t="str">
            <v>Yucca 17</v>
          </cell>
          <cell r="D3214" t="str">
            <v>Elephantipes Argenta Blaze</v>
          </cell>
          <cell r="E3214" t="str">
            <v>Available</v>
          </cell>
          <cell r="F3214" t="str">
            <v>TRIAL - Yucca Elephantipes Argenta Blaze -17</v>
          </cell>
          <cell r="G3214">
            <v>17</v>
          </cell>
          <cell r="H3214" t="str">
            <v>17cm</v>
          </cell>
          <cell r="I3214" t="str">
            <v>PREMIUM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</row>
        <row r="3215">
          <cell r="A3215" t="str">
            <v>FP-2331</v>
          </cell>
          <cell r="B3215" t="str">
            <v>PREMIUM</v>
          </cell>
          <cell r="C3215" t="str">
            <v>Yucca 17</v>
          </cell>
          <cell r="D3215" t="str">
            <v>Elephantipes Argenta Blaze</v>
          </cell>
          <cell r="E3215" t="str">
            <v>Available</v>
          </cell>
          <cell r="F3215" t="str">
            <v>TRIAL - Yucca Elephantipes Argenta Blaze -17</v>
          </cell>
          <cell r="G3215">
            <v>17</v>
          </cell>
          <cell r="H3215" t="str">
            <v>17cm</v>
          </cell>
          <cell r="I3215" t="str">
            <v>PREMIUM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</row>
        <row r="3216">
          <cell r="A3216" t="str">
            <v>FP-2331</v>
          </cell>
          <cell r="F3216" t="str">
            <v>TRIAL - Yucca Elephantipes Argenta Blaze -17 - Balance</v>
          </cell>
          <cell r="G3216">
            <v>17</v>
          </cell>
          <cell r="H3216" t="str">
            <v>17cm</v>
          </cell>
          <cell r="I3216"/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</row>
        <row r="3217">
          <cell r="H3217"/>
          <cell r="I3217"/>
        </row>
        <row r="3218">
          <cell r="A3218" t="str">
            <v>FP-1992</v>
          </cell>
          <cell r="B3218" t="str">
            <v>PREMIUM</v>
          </cell>
          <cell r="C3218" t="str">
            <v>Yucca 17</v>
          </cell>
          <cell r="D3218" t="str">
            <v>Elephantipes Silver</v>
          </cell>
          <cell r="E3218" t="str">
            <v>Available</v>
          </cell>
          <cell r="F3218" t="str">
            <v>TRIAL - Yucca Elephantipes Silver  - 17</v>
          </cell>
          <cell r="G3218">
            <v>17</v>
          </cell>
          <cell r="H3218" t="str">
            <v>17cm</v>
          </cell>
          <cell r="I3218" t="str">
            <v>PREMIUM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</row>
        <row r="3219">
          <cell r="A3219" t="str">
            <v>FP-1992</v>
          </cell>
          <cell r="B3219" t="str">
            <v>PREMIUM</v>
          </cell>
          <cell r="C3219" t="str">
            <v>Yucca 17</v>
          </cell>
          <cell r="D3219" t="str">
            <v>Elephantipes Silver</v>
          </cell>
          <cell r="E3219" t="str">
            <v>Available</v>
          </cell>
          <cell r="F3219" t="str">
            <v>TRIAL - Yucca Elephantipes Silver  - 17</v>
          </cell>
          <cell r="G3219">
            <v>17</v>
          </cell>
          <cell r="H3219" t="str">
            <v>17cm</v>
          </cell>
          <cell r="I3219" t="str">
            <v>PREMIUM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</row>
        <row r="3220">
          <cell r="A3220" t="str">
            <v>FP-1992</v>
          </cell>
          <cell r="F3220" t="str">
            <v>TRIAL - Yucca Elephantipes Silver  - 17 - Balance</v>
          </cell>
          <cell r="G3220">
            <v>17</v>
          </cell>
          <cell r="H3220" t="str">
            <v>17cm</v>
          </cell>
          <cell r="I3220"/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</row>
      </sheetData>
      <sheetData sheetId="30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FF6ECC4-9886-422B-9F35-8886F0C724F7}" name="Table1" displayName="Table1" ref="A1:C16" totalsRowShown="0">
  <autoFilter ref="A1:C16" xr:uid="{CFF6ECC4-9886-422B-9F35-8886F0C724F7}"/>
  <tableColumns count="3">
    <tableColumn id="1" xr3:uid="{B2708E0D-4C13-46E7-A64B-333640F48B57}" name="size"/>
    <tableColumn id="2" xr3:uid="{878BA0FF-6C0A-462B-B669-EAAF67022F41}" name="Category"/>
    <tableColumn id="3" xr3:uid="{A48C911B-0B29-43D6-A1EB-749099943979}" name="min qt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E011F-0566-4282-8379-67A0852A44FE}">
  <sheetPr codeName="Sheet1" filterMode="1">
    <pageSetUpPr fitToPage="1"/>
  </sheetPr>
  <dimension ref="C1:XEQ1000"/>
  <sheetViews>
    <sheetView showGridLines="0" tabSelected="1" zoomScale="59" zoomScaleNormal="59" zoomScaleSheetLayoutView="73" workbookViewId="0">
      <selection activeCell="G14" sqref="G14"/>
    </sheetView>
  </sheetViews>
  <sheetFormatPr defaultRowHeight="18.75" x14ac:dyDescent="0.3"/>
  <cols>
    <col min="1" max="2" width="9.140625" style="309"/>
    <col min="3" max="4" width="5.28515625" style="309" customWidth="1"/>
    <col min="5" max="5" width="3.85546875" style="309" customWidth="1"/>
    <col min="6" max="6" width="17.7109375" style="309" customWidth="1"/>
    <col min="7" max="7" width="50.140625" style="310" bestFit="1" customWidth="1"/>
    <col min="8" max="8" width="26.7109375" style="309" customWidth="1"/>
    <col min="9" max="9" width="18.7109375" style="309" customWidth="1"/>
    <col min="10" max="10" width="21.42578125" style="309" customWidth="1"/>
    <col min="11" max="11" width="43.140625" style="311" customWidth="1"/>
    <col min="12" max="12" width="23.42578125" style="309" customWidth="1"/>
    <col min="13" max="13" width="14.85546875" style="309" bestFit="1" customWidth="1"/>
    <col min="14" max="14" width="14.85546875" style="309" customWidth="1"/>
    <col min="15" max="15" width="16.5703125" style="309" customWidth="1"/>
    <col min="16" max="16" width="20" style="309" customWidth="1"/>
    <col min="17" max="17" width="30" style="309" customWidth="1"/>
    <col min="18" max="18" width="12.28515625" style="309" customWidth="1"/>
    <col min="19" max="19" width="20.5703125" style="312" customWidth="1"/>
    <col min="20" max="20" width="13.42578125" style="312" customWidth="1"/>
    <col min="21" max="21" width="6" style="312" customWidth="1"/>
    <col min="22" max="22" width="5.5703125" style="312" customWidth="1"/>
    <col min="23" max="23" width="5.5703125" style="312" hidden="1" customWidth="1"/>
    <col min="24" max="24" width="14.42578125" style="364" hidden="1" customWidth="1"/>
    <col min="25" max="25" width="9.140625" style="364" hidden="1" customWidth="1"/>
    <col min="26" max="26" width="13.7109375" style="364" hidden="1" customWidth="1"/>
    <col min="27" max="27" width="94.85546875" style="360" hidden="1" customWidth="1"/>
    <col min="28" max="28" width="29" style="309" hidden="1" customWidth="1"/>
    <col min="29" max="29" width="73.5703125" style="309" hidden="1" customWidth="1"/>
    <col min="30" max="30" width="60.28515625" style="309" hidden="1" customWidth="1"/>
    <col min="31" max="31" width="9.140625" style="309" hidden="1" customWidth="1"/>
    <col min="32" max="32" width="15.5703125" style="309" hidden="1" customWidth="1"/>
    <col min="33" max="46" width="9.140625" style="309" hidden="1" customWidth="1"/>
    <col min="47" max="47" width="193.5703125" style="309" hidden="1" customWidth="1"/>
    <col min="48" max="58" width="9.140625" style="309" hidden="1" customWidth="1"/>
    <col min="59" max="59" width="0" style="309" hidden="1" customWidth="1"/>
    <col min="60" max="16384" width="9.140625" style="309"/>
  </cols>
  <sheetData>
    <row r="1" spans="3:28" ht="19.5" thickBot="1" x14ac:dyDescent="0.35">
      <c r="F1" s="333"/>
    </row>
    <row r="2" spans="3:28" x14ac:dyDescent="0.3">
      <c r="C2" s="314"/>
      <c r="D2" s="303"/>
      <c r="E2" s="304"/>
      <c r="F2" s="104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2"/>
      <c r="U2" s="122"/>
      <c r="V2" s="75"/>
      <c r="W2" s="74"/>
    </row>
    <row r="3" spans="3:28" x14ac:dyDescent="0.3">
      <c r="C3" s="314"/>
      <c r="D3" s="8"/>
      <c r="E3" s="8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74"/>
      <c r="T3" s="74"/>
      <c r="U3" s="74"/>
      <c r="V3" s="27"/>
      <c r="W3" s="74"/>
    </row>
    <row r="4" spans="3:28" x14ac:dyDescent="0.3">
      <c r="C4" s="314"/>
      <c r="D4" s="8"/>
      <c r="E4" s="8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74"/>
      <c r="T4" s="74"/>
      <c r="U4" s="74"/>
      <c r="V4" s="27"/>
      <c r="W4" s="74"/>
    </row>
    <row r="5" spans="3:28" x14ac:dyDescent="0.3">
      <c r="C5" s="314"/>
      <c r="D5" s="8"/>
      <c r="E5" s="8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74"/>
      <c r="T5" s="74"/>
      <c r="U5" s="74"/>
      <c r="V5" s="10"/>
      <c r="W5" s="12"/>
    </row>
    <row r="6" spans="3:28" ht="41.25" customHeight="1" x14ac:dyDescent="0.7">
      <c r="C6" s="314"/>
      <c r="D6" s="8"/>
      <c r="E6" s="8"/>
      <c r="F6" s="104"/>
      <c r="G6" s="104"/>
      <c r="H6" s="104"/>
      <c r="I6" s="104"/>
      <c r="J6" s="104"/>
      <c r="K6" s="104"/>
      <c r="L6" s="104"/>
      <c r="M6" s="104"/>
      <c r="N6" s="104"/>
      <c r="O6" s="70"/>
      <c r="P6" s="70"/>
      <c r="Q6" s="70"/>
      <c r="R6" s="70"/>
      <c r="S6" s="74"/>
      <c r="T6" s="70"/>
      <c r="U6" s="70"/>
      <c r="V6" s="63"/>
      <c r="W6" s="391"/>
      <c r="X6" s="361"/>
      <c r="Y6" s="361"/>
      <c r="Z6" s="361"/>
      <c r="AA6" s="361"/>
      <c r="AB6" s="332"/>
    </row>
    <row r="7" spans="3:28" ht="23.25" x14ac:dyDescent="0.3">
      <c r="C7" s="314"/>
      <c r="D7" s="8"/>
      <c r="E7" s="8"/>
      <c r="F7" s="73" t="s">
        <v>1064</v>
      </c>
      <c r="G7" s="615"/>
      <c r="H7" s="616"/>
      <c r="I7" s="123"/>
      <c r="J7" s="124"/>
      <c r="K7" s="124"/>
      <c r="L7" s="104"/>
      <c r="M7" s="104"/>
      <c r="N7" s="104"/>
      <c r="O7" s="70"/>
      <c r="P7" s="70"/>
      <c r="Q7" s="70"/>
      <c r="R7" s="70"/>
      <c r="S7" s="70"/>
      <c r="T7" s="70"/>
      <c r="U7" s="70"/>
      <c r="V7" s="63"/>
      <c r="W7" s="391"/>
      <c r="X7" s="361"/>
      <c r="Y7" s="361"/>
      <c r="Z7" s="361"/>
    </row>
    <row r="8" spans="3:28" ht="23.25" x14ac:dyDescent="0.35">
      <c r="C8" s="314"/>
      <c r="D8" s="8"/>
      <c r="E8" s="8"/>
      <c r="F8" s="72" t="s">
        <v>0</v>
      </c>
      <c r="G8" s="353"/>
      <c r="H8" s="354"/>
      <c r="I8" s="125"/>
      <c r="J8" s="113"/>
      <c r="K8" s="126"/>
      <c r="L8" s="104"/>
      <c r="M8" s="104"/>
      <c r="N8" s="104"/>
      <c r="O8" s="70"/>
      <c r="P8" s="70"/>
      <c r="Q8" s="70"/>
      <c r="R8" s="70"/>
      <c r="S8" s="70"/>
      <c r="T8" s="70"/>
      <c r="U8" s="70"/>
      <c r="V8" s="63"/>
      <c r="W8" s="391"/>
      <c r="X8" s="361"/>
      <c r="Y8" s="361"/>
      <c r="Z8" s="361"/>
    </row>
    <row r="9" spans="3:28" ht="23.25" x14ac:dyDescent="0.3">
      <c r="C9" s="314"/>
      <c r="D9" s="8"/>
      <c r="E9" s="8"/>
      <c r="F9" s="73" t="s">
        <v>1</v>
      </c>
      <c r="G9" s="615"/>
      <c r="H9" s="616"/>
      <c r="I9" s="125"/>
      <c r="J9" s="113"/>
      <c r="K9" s="126"/>
      <c r="L9" s="104"/>
      <c r="M9" s="104"/>
      <c r="N9" s="104"/>
      <c r="O9" s="104"/>
      <c r="P9" s="104"/>
      <c r="Q9" s="104"/>
      <c r="R9" s="104"/>
      <c r="S9" s="70"/>
      <c r="T9" s="70"/>
      <c r="U9" s="70"/>
      <c r="V9" s="63"/>
      <c r="W9" s="391"/>
      <c r="X9" s="361"/>
      <c r="Y9" s="361"/>
      <c r="Z9" s="361"/>
    </row>
    <row r="10" spans="3:28" ht="23.25" x14ac:dyDescent="0.3">
      <c r="C10" s="314"/>
      <c r="D10" s="8"/>
      <c r="E10" s="8"/>
      <c r="F10" s="73" t="s">
        <v>2</v>
      </c>
      <c r="G10" s="617"/>
      <c r="H10" s="616"/>
      <c r="I10" s="125"/>
      <c r="J10" s="113"/>
      <c r="K10" s="113"/>
      <c r="L10" s="104"/>
      <c r="M10" s="104"/>
      <c r="N10" s="104"/>
      <c r="O10" s="104"/>
      <c r="P10" s="104"/>
      <c r="Q10" s="104"/>
      <c r="R10" s="104"/>
      <c r="S10" s="70"/>
      <c r="T10" s="71"/>
      <c r="U10" s="70"/>
      <c r="V10" s="63"/>
      <c r="W10" s="391"/>
      <c r="X10" s="361"/>
      <c r="Y10" s="361"/>
      <c r="Z10" s="361"/>
      <c r="AB10" s="316"/>
    </row>
    <row r="11" spans="3:28" ht="20.25" customHeight="1" x14ac:dyDescent="0.3">
      <c r="C11" s="314"/>
      <c r="D11" s="8"/>
      <c r="E11" s="8"/>
      <c r="F11" s="609" t="s">
        <v>3</v>
      </c>
      <c r="G11" s="610"/>
      <c r="H11" s="610"/>
      <c r="I11" s="610"/>
      <c r="J11" s="610"/>
      <c r="K11" s="610"/>
      <c r="L11" s="610"/>
      <c r="M11" s="610"/>
      <c r="N11" s="610"/>
      <c r="O11" s="610"/>
      <c r="P11" s="610"/>
      <c r="Q11" s="610"/>
      <c r="R11" s="610"/>
      <c r="S11" s="610"/>
      <c r="T11" s="611"/>
      <c r="U11" s="90"/>
      <c r="V11" s="63"/>
      <c r="W11" s="391"/>
      <c r="X11" s="361"/>
      <c r="Y11" s="361"/>
      <c r="Z11" s="361"/>
      <c r="AB11" s="316"/>
    </row>
    <row r="12" spans="3:28" ht="24" customHeight="1" x14ac:dyDescent="0.3">
      <c r="C12" s="314"/>
      <c r="D12" s="8"/>
      <c r="E12" s="8"/>
      <c r="F12" s="612"/>
      <c r="G12" s="613"/>
      <c r="H12" s="613"/>
      <c r="I12" s="613"/>
      <c r="J12" s="613"/>
      <c r="K12" s="613"/>
      <c r="L12" s="613"/>
      <c r="M12" s="613"/>
      <c r="N12" s="613"/>
      <c r="O12" s="613"/>
      <c r="P12" s="613"/>
      <c r="Q12" s="613"/>
      <c r="R12" s="613"/>
      <c r="S12" s="613"/>
      <c r="T12" s="614"/>
      <c r="U12" s="90"/>
      <c r="V12" s="58"/>
      <c r="W12" s="392"/>
      <c r="X12" s="362"/>
      <c r="Y12" s="362"/>
      <c r="Z12" s="362"/>
    </row>
    <row r="13" spans="3:28" ht="65.25" customHeight="1" x14ac:dyDescent="0.3">
      <c r="C13" s="314"/>
      <c r="D13" s="8"/>
      <c r="E13" s="164"/>
      <c r="F13" s="334" t="s">
        <v>4</v>
      </c>
      <c r="G13" s="335">
        <v>51</v>
      </c>
      <c r="H13" s="184"/>
      <c r="I13" s="184"/>
      <c r="J13" s="184"/>
      <c r="K13" s="184"/>
      <c r="L13" s="184"/>
      <c r="M13" s="184"/>
      <c r="N13" s="184"/>
      <c r="O13" s="184"/>
      <c r="P13" s="184"/>
      <c r="Q13" s="185"/>
      <c r="R13" s="186"/>
      <c r="S13" s="187"/>
      <c r="T13" s="188"/>
      <c r="U13" s="91"/>
      <c r="V13" s="58"/>
      <c r="W13" s="392"/>
      <c r="X13" s="362"/>
      <c r="Y13" s="362"/>
      <c r="Z13" s="362"/>
    </row>
    <row r="14" spans="3:28" ht="30" customHeight="1" x14ac:dyDescent="0.3">
      <c r="C14" s="314"/>
      <c r="D14" s="8"/>
      <c r="E14" s="8"/>
      <c r="F14" s="189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1"/>
      <c r="R14" s="192"/>
      <c r="S14" s="193"/>
      <c r="T14" s="194"/>
      <c r="U14" s="91"/>
      <c r="V14" s="58"/>
      <c r="W14" s="392"/>
      <c r="X14" s="362"/>
      <c r="Y14" s="362"/>
      <c r="Z14" s="362"/>
      <c r="AB14" s="316"/>
    </row>
    <row r="15" spans="3:28" ht="30" customHeight="1" x14ac:dyDescent="0.3">
      <c r="C15" s="314"/>
      <c r="D15" s="8"/>
      <c r="E15" s="164"/>
      <c r="F15" s="127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9"/>
      <c r="R15" s="130"/>
      <c r="S15" s="86"/>
      <c r="T15" s="57"/>
      <c r="U15" s="91"/>
      <c r="V15" s="58"/>
      <c r="W15" s="392"/>
      <c r="X15" s="362"/>
      <c r="Y15" s="362"/>
      <c r="Z15" s="362"/>
      <c r="AB15" s="316"/>
    </row>
    <row r="16" spans="3:28" ht="23.25" customHeight="1" x14ac:dyDescent="0.3">
      <c r="C16" s="314"/>
      <c r="D16" s="8"/>
      <c r="E16" s="164"/>
      <c r="F16" s="131"/>
      <c r="G16" s="132" t="s">
        <v>5</v>
      </c>
      <c r="H16" s="128"/>
      <c r="I16" s="128"/>
      <c r="J16" s="128"/>
      <c r="K16" s="133" t="s">
        <v>6</v>
      </c>
      <c r="L16" s="128"/>
      <c r="M16" s="128"/>
      <c r="N16" s="128"/>
      <c r="O16" s="128"/>
      <c r="P16" s="128"/>
      <c r="Q16" s="134" t="s">
        <v>7</v>
      </c>
      <c r="R16" s="130"/>
      <c r="S16" s="86"/>
      <c r="T16" s="57"/>
      <c r="U16" s="91"/>
      <c r="V16" s="58"/>
      <c r="W16" s="392"/>
      <c r="X16" s="362"/>
      <c r="Y16" s="362"/>
      <c r="Z16" s="362"/>
      <c r="AB16" s="316"/>
    </row>
    <row r="17" spans="3:23" ht="23.25" customHeight="1" x14ac:dyDescent="0.3">
      <c r="C17" s="314"/>
      <c r="D17" s="8"/>
      <c r="E17" s="164"/>
      <c r="F17" s="131"/>
      <c r="G17" s="128">
        <v>1275</v>
      </c>
      <c r="H17" s="128"/>
      <c r="I17" s="128"/>
      <c r="J17" s="128"/>
      <c r="K17" s="128">
        <v>1150</v>
      </c>
      <c r="L17" s="128"/>
      <c r="M17" s="128"/>
      <c r="N17" s="128"/>
      <c r="O17" s="128"/>
      <c r="P17" s="128"/>
      <c r="Q17" s="135">
        <v>1375</v>
      </c>
      <c r="R17" s="130"/>
      <c r="S17" s="86"/>
      <c r="T17" s="57"/>
      <c r="U17" s="91"/>
      <c r="V17" s="58"/>
      <c r="W17" s="392"/>
    </row>
    <row r="18" spans="3:23" ht="23.25" customHeight="1" x14ac:dyDescent="0.3">
      <c r="C18" s="314"/>
      <c r="D18" s="8"/>
      <c r="E18" s="164"/>
      <c r="F18" s="131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35"/>
      <c r="R18" s="130"/>
      <c r="S18" s="86"/>
      <c r="T18" s="57"/>
      <c r="U18" s="91"/>
      <c r="V18" s="58"/>
      <c r="W18" s="392"/>
    </row>
    <row r="19" spans="3:23" ht="23.25" customHeight="1" x14ac:dyDescent="0.3">
      <c r="C19" s="314"/>
      <c r="D19" s="8"/>
      <c r="E19" s="164"/>
      <c r="F19" s="131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9"/>
      <c r="R19" s="130"/>
      <c r="S19" s="86"/>
      <c r="T19" s="57"/>
      <c r="U19" s="91"/>
      <c r="V19" s="58"/>
      <c r="W19" s="392"/>
    </row>
    <row r="20" spans="3:23" ht="23.25" customHeight="1" x14ac:dyDescent="0.3">
      <c r="C20" s="314"/>
      <c r="D20" s="8"/>
      <c r="E20" s="164"/>
      <c r="F20" s="131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9"/>
      <c r="R20" s="130"/>
      <c r="S20" s="86"/>
      <c r="T20" s="57"/>
      <c r="U20" s="91"/>
      <c r="V20" s="58"/>
      <c r="W20" s="392"/>
    </row>
    <row r="21" spans="3:23" ht="23.25" customHeight="1" x14ac:dyDescent="0.3">
      <c r="C21" s="314"/>
      <c r="D21" s="8"/>
      <c r="E21" s="164"/>
      <c r="F21" s="131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9"/>
      <c r="R21" s="130"/>
      <c r="S21" s="86"/>
      <c r="T21" s="57"/>
      <c r="U21" s="91"/>
      <c r="V21" s="58"/>
      <c r="W21" s="392"/>
    </row>
    <row r="22" spans="3:23" ht="23.25" customHeight="1" x14ac:dyDescent="0.3">
      <c r="C22" s="314"/>
      <c r="D22" s="8"/>
      <c r="E22" s="164"/>
      <c r="F22" s="131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9"/>
      <c r="R22" s="130"/>
      <c r="S22" s="86"/>
      <c r="T22" s="57"/>
      <c r="U22" s="91"/>
      <c r="V22" s="58"/>
      <c r="W22" s="392"/>
    </row>
    <row r="23" spans="3:23" ht="23.25" customHeight="1" x14ac:dyDescent="0.3">
      <c r="C23" s="314"/>
      <c r="D23" s="8"/>
      <c r="E23" s="164"/>
      <c r="F23" s="131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9"/>
      <c r="R23" s="130"/>
      <c r="S23" s="86"/>
      <c r="T23" s="57"/>
      <c r="U23" s="91"/>
      <c r="V23" s="58"/>
      <c r="W23" s="392"/>
    </row>
    <row r="24" spans="3:23" ht="23.25" customHeight="1" x14ac:dyDescent="0.3">
      <c r="C24" s="314"/>
      <c r="D24" s="8"/>
      <c r="E24" s="164"/>
      <c r="F24" s="131"/>
      <c r="G24" s="131"/>
      <c r="H24" s="129"/>
      <c r="I24" s="129"/>
      <c r="J24" s="129"/>
      <c r="K24" s="129"/>
      <c r="L24" s="136"/>
      <c r="M24" s="136"/>
      <c r="N24" s="136"/>
      <c r="O24" s="136"/>
      <c r="P24" s="136"/>
      <c r="Q24" s="129"/>
      <c r="R24" s="130"/>
      <c r="S24" s="86"/>
      <c r="T24" s="57"/>
      <c r="U24" s="91"/>
      <c r="V24" s="58"/>
      <c r="W24" s="392"/>
    </row>
    <row r="25" spans="3:23" ht="23.25" customHeight="1" x14ac:dyDescent="0.3">
      <c r="C25" s="314"/>
      <c r="D25" s="8"/>
      <c r="E25" s="164"/>
      <c r="F25" s="131"/>
      <c r="G25" s="131"/>
      <c r="H25" s="129"/>
      <c r="I25" s="129"/>
      <c r="J25" s="129"/>
      <c r="K25" s="129"/>
      <c r="L25" s="136"/>
      <c r="M25" s="136"/>
      <c r="N25" s="136"/>
      <c r="O25" s="136"/>
      <c r="P25" s="136"/>
      <c r="Q25" s="129"/>
      <c r="R25" s="130"/>
      <c r="S25" s="86"/>
      <c r="T25" s="57"/>
      <c r="U25" s="91"/>
      <c r="V25" s="58"/>
      <c r="W25" s="392"/>
    </row>
    <row r="26" spans="3:23" ht="144" customHeight="1" x14ac:dyDescent="0.35">
      <c r="C26" s="314"/>
      <c r="D26" s="8"/>
      <c r="E26" s="8"/>
      <c r="F26" s="64"/>
      <c r="G26" s="65"/>
      <c r="H26" s="66"/>
      <c r="I26" s="66"/>
      <c r="J26" s="129"/>
      <c r="K26" s="67"/>
      <c r="L26" s="67"/>
      <c r="M26" s="67"/>
      <c r="N26" s="67"/>
      <c r="O26" s="67"/>
      <c r="P26" s="67"/>
      <c r="Q26" s="66"/>
      <c r="R26" s="66"/>
      <c r="S26" s="68"/>
      <c r="T26" s="69"/>
      <c r="U26" s="91"/>
      <c r="V26" s="58"/>
      <c r="W26" s="392"/>
    </row>
    <row r="27" spans="3:23" ht="31.5" customHeight="1" x14ac:dyDescent="0.3">
      <c r="C27" s="314"/>
      <c r="D27" s="8"/>
      <c r="E27" s="8"/>
      <c r="F27" s="53"/>
      <c r="G27" s="54"/>
      <c r="H27" s="572" t="s">
        <v>8</v>
      </c>
      <c r="I27" s="488">
        <v>0</v>
      </c>
      <c r="J27" s="61"/>
      <c r="K27" s="61"/>
      <c r="L27" s="562" t="s">
        <v>8</v>
      </c>
      <c r="M27" s="570">
        <v>0</v>
      </c>
      <c r="N27" s="61"/>
      <c r="O27" s="61"/>
      <c r="P27" s="61"/>
      <c r="Q27" s="61"/>
      <c r="R27" s="562" t="s">
        <v>8</v>
      </c>
      <c r="S27" s="570">
        <v>0</v>
      </c>
      <c r="T27" s="51"/>
      <c r="U27" s="92"/>
      <c r="V27" s="50"/>
      <c r="W27" s="393"/>
    </row>
    <row r="28" spans="3:23" ht="25.5" customHeight="1" x14ac:dyDescent="0.3">
      <c r="C28" s="314"/>
      <c r="D28" s="8"/>
      <c r="E28" s="8"/>
      <c r="F28" s="55"/>
      <c r="G28" s="56"/>
      <c r="H28" s="573"/>
      <c r="I28" s="489"/>
      <c r="J28" s="62"/>
      <c r="K28" s="62"/>
      <c r="L28" s="563"/>
      <c r="M28" s="571"/>
      <c r="N28" s="62"/>
      <c r="O28" s="62"/>
      <c r="P28" s="62"/>
      <c r="Q28" s="62"/>
      <c r="R28" s="563"/>
      <c r="S28" s="571"/>
      <c r="T28" s="52"/>
      <c r="U28" s="92"/>
      <c r="V28" s="50"/>
      <c r="W28" s="393"/>
    </row>
    <row r="29" spans="3:23" ht="23.25" customHeight="1" x14ac:dyDescent="0.3">
      <c r="C29" s="314"/>
      <c r="D29" s="8"/>
      <c r="E29" s="164"/>
      <c r="F29" s="131"/>
      <c r="G29" s="131"/>
      <c r="H29" s="129"/>
      <c r="I29" s="129"/>
      <c r="J29" s="129"/>
      <c r="K29" s="129"/>
      <c r="L29" s="136"/>
      <c r="M29" s="136"/>
      <c r="N29" s="136"/>
      <c r="O29" s="136"/>
      <c r="P29" s="136"/>
      <c r="Q29" s="129"/>
      <c r="R29" s="130"/>
      <c r="S29" s="86"/>
      <c r="T29" s="57"/>
      <c r="U29" s="91"/>
      <c r="V29" s="58"/>
      <c r="W29" s="392"/>
    </row>
    <row r="30" spans="3:23" ht="23.25" customHeight="1" x14ac:dyDescent="0.3">
      <c r="C30" s="314"/>
      <c r="D30" s="8"/>
      <c r="E30" s="164"/>
      <c r="F30" s="131"/>
      <c r="G30" s="131"/>
      <c r="H30" s="129"/>
      <c r="I30" s="129"/>
      <c r="J30" s="129"/>
      <c r="K30" s="129"/>
      <c r="L30" s="136"/>
      <c r="M30" s="136"/>
      <c r="N30" s="136"/>
      <c r="O30" s="137"/>
      <c r="P30" s="137"/>
      <c r="Q30" s="137"/>
      <c r="R30" s="137"/>
      <c r="S30" s="86"/>
      <c r="T30" s="57"/>
      <c r="U30" s="91"/>
      <c r="V30" s="58"/>
      <c r="W30" s="392"/>
    </row>
    <row r="31" spans="3:23" ht="23.25" customHeight="1" x14ac:dyDescent="0.3">
      <c r="C31" s="314"/>
      <c r="D31" s="8"/>
      <c r="E31" s="164"/>
      <c r="F31" s="131"/>
      <c r="G31" s="138" t="s">
        <v>9</v>
      </c>
      <c r="H31" s="129"/>
      <c r="I31" s="129"/>
      <c r="J31" s="129"/>
      <c r="K31" s="129"/>
      <c r="L31" s="129"/>
      <c r="M31" s="129"/>
      <c r="N31" s="129"/>
      <c r="O31" s="137"/>
      <c r="P31" s="137"/>
      <c r="Q31" s="137"/>
      <c r="R31" s="137"/>
      <c r="S31" s="86"/>
      <c r="T31" s="57"/>
      <c r="U31" s="91"/>
      <c r="V31" s="58"/>
      <c r="W31" s="392"/>
    </row>
    <row r="32" spans="3:23" ht="30.75" customHeight="1" x14ac:dyDescent="0.3">
      <c r="C32" s="314"/>
      <c r="D32" s="8"/>
      <c r="E32" s="164"/>
      <c r="F32" s="131"/>
      <c r="G32" s="129">
        <v>1650</v>
      </c>
      <c r="H32" s="129"/>
      <c r="I32" s="129"/>
      <c r="J32" s="129"/>
      <c r="K32" s="129"/>
      <c r="L32" s="129"/>
      <c r="M32" s="129"/>
      <c r="N32" s="129"/>
      <c r="O32" s="137"/>
      <c r="P32" s="137"/>
      <c r="Q32" s="137"/>
      <c r="R32" s="137"/>
      <c r="S32" s="86"/>
      <c r="T32" s="57"/>
      <c r="U32" s="91"/>
      <c r="V32" s="58"/>
      <c r="W32" s="392"/>
    </row>
    <row r="33" spans="3:27" ht="117" customHeight="1" x14ac:dyDescent="0.3">
      <c r="C33" s="314"/>
      <c r="D33" s="8"/>
      <c r="E33" s="164"/>
      <c r="F33" s="131"/>
      <c r="G33" s="131"/>
      <c r="H33" s="129"/>
      <c r="I33" s="129"/>
      <c r="J33" s="129"/>
      <c r="K33" s="129"/>
      <c r="L33" s="129"/>
      <c r="M33" s="129"/>
      <c r="N33" s="129"/>
      <c r="O33" s="137"/>
      <c r="P33" s="137"/>
      <c r="Q33" s="137"/>
      <c r="R33" s="137"/>
      <c r="S33" s="86"/>
      <c r="T33" s="57"/>
      <c r="U33" s="91"/>
      <c r="V33" s="59"/>
      <c r="W33" s="394"/>
    </row>
    <row r="34" spans="3:27" ht="48.75" customHeight="1" x14ac:dyDescent="0.3">
      <c r="C34" s="314"/>
      <c r="D34" s="8"/>
      <c r="E34" s="164"/>
      <c r="F34" s="131"/>
      <c r="G34" s="131"/>
      <c r="H34" s="129"/>
      <c r="I34" s="129"/>
      <c r="J34" s="129"/>
      <c r="K34" s="139"/>
      <c r="L34" s="140">
        <v>1800</v>
      </c>
      <c r="M34" s="136"/>
      <c r="N34" s="136"/>
      <c r="O34" s="137"/>
      <c r="P34" s="137"/>
      <c r="Q34" s="137"/>
      <c r="R34" s="137">
        <v>1375</v>
      </c>
      <c r="S34" s="86"/>
      <c r="T34" s="57"/>
      <c r="U34" s="91"/>
      <c r="V34" s="60"/>
      <c r="W34" s="395"/>
    </row>
    <row r="35" spans="3:27" ht="33" customHeight="1" x14ac:dyDescent="0.3">
      <c r="C35" s="314"/>
      <c r="D35" s="8"/>
      <c r="E35" s="164"/>
      <c r="F35" s="131"/>
      <c r="G35" s="131"/>
      <c r="H35" s="129"/>
      <c r="I35" s="129"/>
      <c r="J35" s="129"/>
      <c r="K35" s="129"/>
      <c r="L35" s="136"/>
      <c r="M35" s="136"/>
      <c r="N35" s="136"/>
      <c r="O35" s="137"/>
      <c r="P35" s="137"/>
      <c r="Q35" s="137"/>
      <c r="R35" s="137"/>
      <c r="S35" s="86"/>
      <c r="T35" s="57"/>
      <c r="U35" s="91"/>
      <c r="V35" s="49"/>
      <c r="W35" s="396"/>
    </row>
    <row r="36" spans="3:27" ht="33" customHeight="1" x14ac:dyDescent="0.3">
      <c r="C36" s="314"/>
      <c r="D36" s="8"/>
      <c r="E36" s="164"/>
      <c r="F36" s="131"/>
      <c r="G36" s="131"/>
      <c r="H36" s="129"/>
      <c r="I36" s="129"/>
      <c r="J36" s="129"/>
      <c r="K36" s="129"/>
      <c r="L36" s="136"/>
      <c r="M36" s="136"/>
      <c r="N36" s="136"/>
      <c r="O36" s="136"/>
      <c r="P36" s="137"/>
      <c r="Q36" s="137"/>
      <c r="R36" s="137"/>
      <c r="S36" s="86"/>
      <c r="T36" s="57"/>
      <c r="U36" s="91"/>
      <c r="V36" s="49"/>
      <c r="W36" s="396"/>
    </row>
    <row r="37" spans="3:27" ht="33" customHeight="1" x14ac:dyDescent="0.3">
      <c r="C37" s="314"/>
      <c r="D37" s="8"/>
      <c r="E37" s="164"/>
      <c r="F37" s="131"/>
      <c r="G37" s="131"/>
      <c r="H37" s="129"/>
      <c r="I37" s="129"/>
      <c r="J37" s="129"/>
      <c r="K37" s="129"/>
      <c r="L37" s="136"/>
      <c r="M37" s="136"/>
      <c r="N37" s="136"/>
      <c r="O37" s="136"/>
      <c r="P37" s="137"/>
      <c r="Q37" s="137"/>
      <c r="R37" s="137"/>
      <c r="S37" s="86"/>
      <c r="T37" s="57"/>
      <c r="U37" s="91"/>
      <c r="V37" s="49"/>
      <c r="W37" s="396"/>
    </row>
    <row r="38" spans="3:27" ht="33" customHeight="1" x14ac:dyDescent="0.3">
      <c r="C38" s="314"/>
      <c r="D38" s="8"/>
      <c r="E38" s="164"/>
      <c r="F38" s="131"/>
      <c r="G38" s="131"/>
      <c r="H38" s="129"/>
      <c r="I38" s="129"/>
      <c r="J38" s="129"/>
      <c r="K38" s="129"/>
      <c r="L38" s="136"/>
      <c r="M38" s="136"/>
      <c r="N38" s="136"/>
      <c r="O38" s="136"/>
      <c r="P38" s="137"/>
      <c r="Q38" s="137"/>
      <c r="R38" s="137"/>
      <c r="S38" s="86"/>
      <c r="T38" s="57"/>
      <c r="U38" s="91"/>
      <c r="V38" s="49"/>
      <c r="W38" s="396"/>
    </row>
    <row r="39" spans="3:27" ht="48" customHeight="1" x14ac:dyDescent="0.3">
      <c r="C39" s="314"/>
      <c r="D39" s="8"/>
      <c r="E39" s="164"/>
      <c r="F39" s="131"/>
      <c r="G39" s="131"/>
      <c r="H39" s="129"/>
      <c r="I39" s="129"/>
      <c r="J39" s="129"/>
      <c r="K39" s="129"/>
      <c r="L39" s="136"/>
      <c r="M39" s="136"/>
      <c r="N39" s="136"/>
      <c r="O39" s="136"/>
      <c r="P39" s="141"/>
      <c r="Q39" s="141"/>
      <c r="R39" s="141"/>
      <c r="S39" s="141"/>
      <c r="T39" s="57"/>
      <c r="U39" s="91"/>
      <c r="V39" s="49"/>
      <c r="W39" s="396"/>
    </row>
    <row r="40" spans="3:27" ht="38.25" customHeight="1" x14ac:dyDescent="0.3">
      <c r="C40" s="314"/>
      <c r="D40" s="8"/>
      <c r="E40" s="164"/>
      <c r="F40" s="131"/>
      <c r="G40" s="131"/>
      <c r="H40" s="129"/>
      <c r="I40" s="129"/>
      <c r="J40" s="129"/>
      <c r="K40" s="129"/>
      <c r="L40" s="141"/>
      <c r="M40" s="141"/>
      <c r="N40" s="141"/>
      <c r="O40" s="141"/>
      <c r="P40" s="141"/>
      <c r="Q40" s="141"/>
      <c r="R40" s="141"/>
      <c r="S40" s="141"/>
      <c r="T40" s="57"/>
      <c r="U40" s="91"/>
      <c r="V40" s="49"/>
      <c r="W40" s="396"/>
    </row>
    <row r="41" spans="3:27" ht="32.25" customHeight="1" x14ac:dyDescent="0.3">
      <c r="C41" s="314"/>
      <c r="D41" s="8"/>
      <c r="E41" s="164"/>
      <c r="F41" s="131"/>
      <c r="G41" s="131"/>
      <c r="H41" s="129"/>
      <c r="I41" s="129"/>
      <c r="J41" s="129"/>
      <c r="K41" s="129"/>
      <c r="L41" s="141"/>
      <c r="M41" s="141"/>
      <c r="N41" s="141"/>
      <c r="O41" s="141"/>
      <c r="P41" s="141"/>
      <c r="Q41" s="141"/>
      <c r="R41" s="141"/>
      <c r="S41" s="141"/>
      <c r="T41" s="57"/>
      <c r="U41" s="91"/>
      <c r="V41" s="49"/>
      <c r="W41" s="396"/>
    </row>
    <row r="42" spans="3:27" ht="31.5" customHeight="1" x14ac:dyDescent="0.3">
      <c r="C42" s="314"/>
      <c r="D42" s="8"/>
      <c r="E42" s="164"/>
      <c r="F42" s="131"/>
      <c r="G42" s="131"/>
      <c r="H42" s="129"/>
      <c r="I42" s="129"/>
      <c r="J42" s="129"/>
      <c r="K42" s="129"/>
      <c r="L42" s="141"/>
      <c r="M42" s="141"/>
      <c r="N42" s="141"/>
      <c r="O42" s="141"/>
      <c r="P42" s="141"/>
      <c r="Q42" s="141"/>
      <c r="R42" s="141"/>
      <c r="S42" s="141"/>
      <c r="T42" s="57"/>
      <c r="U42" s="91"/>
      <c r="V42" s="49"/>
      <c r="W42" s="396"/>
    </row>
    <row r="43" spans="3:27" ht="45" customHeight="1" x14ac:dyDescent="0.3">
      <c r="C43" s="314"/>
      <c r="D43" s="8"/>
      <c r="E43" s="164"/>
      <c r="F43" s="54"/>
      <c r="G43" s="54"/>
      <c r="H43" s="549" t="s">
        <v>8</v>
      </c>
      <c r="I43" s="488">
        <v>0</v>
      </c>
      <c r="J43" s="61"/>
      <c r="K43" s="54"/>
      <c r="L43" s="549" t="s">
        <v>8</v>
      </c>
      <c r="M43" s="488">
        <v>0</v>
      </c>
      <c r="N43" s="54"/>
      <c r="O43" s="54"/>
      <c r="P43" s="61"/>
      <c r="Q43" s="54"/>
      <c r="R43" s="549" t="s">
        <v>8</v>
      </c>
      <c r="S43" s="488">
        <v>0</v>
      </c>
      <c r="T43" s="79"/>
      <c r="U43" s="93"/>
      <c r="V43" s="50"/>
      <c r="W43" s="393"/>
    </row>
    <row r="44" spans="3:27" ht="26.25" customHeight="1" x14ac:dyDescent="0.3">
      <c r="C44" s="314"/>
      <c r="D44" s="8"/>
      <c r="E44" s="164"/>
      <c r="F44" s="56"/>
      <c r="G44" s="56"/>
      <c r="H44" s="550"/>
      <c r="I44" s="489"/>
      <c r="J44" s="62"/>
      <c r="K44" s="56"/>
      <c r="L44" s="550"/>
      <c r="M44" s="489"/>
      <c r="N44" s="56"/>
      <c r="O44" s="56"/>
      <c r="P44" s="62"/>
      <c r="Q44" s="56"/>
      <c r="R44" s="550"/>
      <c r="S44" s="489"/>
      <c r="T44" s="80"/>
      <c r="U44" s="93"/>
      <c r="V44" s="50"/>
      <c r="W44" s="393"/>
    </row>
    <row r="45" spans="3:27" ht="26.25" customHeight="1" x14ac:dyDescent="0.25">
      <c r="C45" s="314"/>
      <c r="D45" s="8"/>
      <c r="E45" s="164"/>
      <c r="F45" s="131"/>
      <c r="G45" s="131"/>
      <c r="H45" s="142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1"/>
      <c r="U45" s="74"/>
      <c r="V45" s="50"/>
      <c r="W45" s="309"/>
      <c r="X45" s="309"/>
      <c r="Y45" s="309"/>
      <c r="Z45" s="309"/>
      <c r="AA45" s="309"/>
    </row>
    <row r="46" spans="3:27" ht="26.25" customHeight="1" x14ac:dyDescent="0.25">
      <c r="C46" s="314"/>
      <c r="D46" s="8"/>
      <c r="E46" s="164"/>
      <c r="F46" s="131"/>
      <c r="G46" s="131"/>
      <c r="H46" s="142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463"/>
      <c r="U46" s="74"/>
      <c r="V46" s="50"/>
      <c r="W46" s="309"/>
      <c r="X46" s="309"/>
      <c r="Y46" s="309"/>
      <c r="Z46" s="309"/>
      <c r="AA46" s="309"/>
    </row>
    <row r="47" spans="3:27" ht="26.25" customHeight="1" x14ac:dyDescent="0.25">
      <c r="C47" s="314"/>
      <c r="D47" s="8"/>
      <c r="E47" s="164"/>
      <c r="F47" s="131"/>
      <c r="G47" s="131"/>
      <c r="H47" s="142"/>
      <c r="I47" s="462"/>
      <c r="J47" s="462"/>
      <c r="K47" s="462"/>
      <c r="L47" s="462"/>
      <c r="M47" s="462"/>
      <c r="N47" s="462"/>
      <c r="O47" s="462"/>
      <c r="P47" s="462"/>
      <c r="Q47" s="462"/>
      <c r="R47" s="462"/>
      <c r="S47" s="462"/>
      <c r="T47" s="463"/>
      <c r="U47" s="74"/>
      <c r="V47" s="50"/>
      <c r="W47" s="309"/>
      <c r="X47" s="309"/>
      <c r="Y47" s="309"/>
      <c r="Z47" s="309"/>
      <c r="AA47" s="309"/>
    </row>
    <row r="48" spans="3:27" ht="26.25" customHeight="1" x14ac:dyDescent="0.25">
      <c r="C48" s="314"/>
      <c r="D48" s="8"/>
      <c r="E48" s="164"/>
      <c r="F48" s="131"/>
      <c r="G48" s="131"/>
      <c r="H48" s="142"/>
      <c r="I48" s="462"/>
      <c r="J48" s="462"/>
      <c r="K48" s="462"/>
      <c r="L48" s="462"/>
      <c r="M48" s="462"/>
      <c r="N48" s="462"/>
      <c r="O48" s="462"/>
      <c r="P48" s="462"/>
      <c r="Q48" s="462"/>
      <c r="R48" s="462"/>
      <c r="S48" s="462"/>
      <c r="T48" s="463"/>
      <c r="U48" s="74"/>
      <c r="V48" s="50"/>
      <c r="W48" s="309"/>
      <c r="X48" s="309"/>
      <c r="Y48" s="309"/>
      <c r="Z48" s="309"/>
      <c r="AA48" s="309"/>
    </row>
    <row r="49" spans="3:27" ht="26.25" customHeight="1" x14ac:dyDescent="0.25">
      <c r="C49" s="314"/>
      <c r="D49" s="8"/>
      <c r="E49" s="164"/>
      <c r="F49" s="131"/>
      <c r="G49" s="131"/>
      <c r="H49" s="14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3"/>
      <c r="U49" s="74"/>
      <c r="V49" s="50"/>
      <c r="W49" s="309"/>
      <c r="X49" s="309"/>
      <c r="Y49" s="309"/>
      <c r="Z49" s="309"/>
      <c r="AA49" s="309"/>
    </row>
    <row r="50" spans="3:27" ht="26.25" customHeight="1" x14ac:dyDescent="0.25">
      <c r="C50" s="314"/>
      <c r="D50" s="8"/>
      <c r="E50" s="164"/>
      <c r="F50" s="131"/>
      <c r="G50" s="131">
        <v>1200</v>
      </c>
      <c r="H50" s="142"/>
      <c r="I50" s="462"/>
      <c r="J50" s="462"/>
      <c r="K50" s="462"/>
      <c r="L50" s="462"/>
      <c r="M50" s="462"/>
      <c r="N50" s="462"/>
      <c r="O50" s="462"/>
      <c r="P50" s="462"/>
      <c r="Q50" s="462"/>
      <c r="R50" s="462"/>
      <c r="S50" s="462"/>
      <c r="T50" s="463"/>
      <c r="U50" s="74"/>
      <c r="V50" s="50"/>
      <c r="W50" s="309"/>
      <c r="X50" s="309"/>
      <c r="Y50" s="309"/>
      <c r="Z50" s="309"/>
      <c r="AA50" s="309"/>
    </row>
    <row r="51" spans="3:27" ht="26.25" customHeight="1" x14ac:dyDescent="0.25">
      <c r="C51" s="314"/>
      <c r="D51" s="8"/>
      <c r="E51" s="164"/>
      <c r="F51" s="131"/>
      <c r="G51" s="131"/>
      <c r="H51" s="142"/>
      <c r="I51" s="462"/>
      <c r="J51" s="462"/>
      <c r="K51" s="462"/>
      <c r="L51" s="462"/>
      <c r="M51" s="462"/>
      <c r="N51" s="462"/>
      <c r="O51" s="462"/>
      <c r="P51" s="462"/>
      <c r="Q51" s="462"/>
      <c r="R51" s="462"/>
      <c r="S51" s="462"/>
      <c r="T51" s="463"/>
      <c r="U51" s="74"/>
      <c r="V51" s="50"/>
      <c r="W51" s="309"/>
      <c r="X51" s="309"/>
      <c r="Y51" s="309"/>
      <c r="Z51" s="309"/>
      <c r="AA51" s="309"/>
    </row>
    <row r="52" spans="3:27" ht="26.25" customHeight="1" x14ac:dyDescent="0.25">
      <c r="C52" s="314"/>
      <c r="D52" s="8"/>
      <c r="E52" s="164"/>
      <c r="F52" s="131"/>
      <c r="G52" s="131"/>
      <c r="H52" s="142"/>
      <c r="I52" s="462"/>
      <c r="J52" s="462"/>
      <c r="K52" s="462"/>
      <c r="L52" s="462"/>
      <c r="M52" s="462"/>
      <c r="N52" s="462"/>
      <c r="O52" s="462"/>
      <c r="P52" s="462"/>
      <c r="Q52" s="462"/>
      <c r="R52" s="462"/>
      <c r="S52" s="462"/>
      <c r="T52" s="463"/>
      <c r="U52" s="74"/>
      <c r="V52" s="50"/>
      <c r="W52" s="309"/>
      <c r="X52" s="309"/>
      <c r="Y52" s="309"/>
      <c r="Z52" s="309"/>
      <c r="AA52" s="309"/>
    </row>
    <row r="53" spans="3:27" ht="26.25" customHeight="1" x14ac:dyDescent="0.25">
      <c r="C53" s="314"/>
      <c r="D53" s="8"/>
      <c r="E53" s="164"/>
      <c r="F53" s="131"/>
      <c r="G53" s="131"/>
      <c r="H53" s="142"/>
      <c r="I53" s="462"/>
      <c r="J53" s="462"/>
      <c r="K53" s="462"/>
      <c r="L53" s="462"/>
      <c r="M53" s="462"/>
      <c r="N53" s="462"/>
      <c r="O53" s="462"/>
      <c r="P53" s="462"/>
      <c r="Q53" s="462"/>
      <c r="R53" s="462"/>
      <c r="S53" s="462"/>
      <c r="T53" s="463"/>
      <c r="U53" s="74"/>
      <c r="V53" s="50"/>
      <c r="W53" s="309"/>
      <c r="X53" s="309"/>
      <c r="Y53" s="309"/>
      <c r="Z53" s="309"/>
      <c r="AA53" s="309"/>
    </row>
    <row r="54" spans="3:27" ht="26.25" customHeight="1" x14ac:dyDescent="0.25">
      <c r="C54" s="314"/>
      <c r="D54" s="8"/>
      <c r="E54" s="164"/>
      <c r="F54" s="131"/>
      <c r="G54" s="131"/>
      <c r="H54" s="142"/>
      <c r="I54" s="462"/>
      <c r="J54" s="462"/>
      <c r="K54" s="462"/>
      <c r="L54" s="462"/>
      <c r="M54" s="462"/>
      <c r="N54" s="462"/>
      <c r="O54" s="462"/>
      <c r="P54" s="462"/>
      <c r="Q54" s="462"/>
      <c r="R54" s="462"/>
      <c r="S54" s="462"/>
      <c r="T54" s="463"/>
      <c r="U54" s="74"/>
      <c r="V54" s="50"/>
      <c r="W54" s="309"/>
      <c r="X54" s="309"/>
      <c r="Y54" s="309"/>
      <c r="Z54" s="309"/>
      <c r="AA54" s="309"/>
    </row>
    <row r="55" spans="3:27" ht="26.25" customHeight="1" x14ac:dyDescent="0.25">
      <c r="C55" s="314"/>
      <c r="D55" s="8"/>
      <c r="E55" s="164"/>
      <c r="F55" s="131"/>
      <c r="G55" s="131"/>
      <c r="H55" s="142"/>
      <c r="I55" s="462"/>
      <c r="J55" s="462"/>
      <c r="K55" s="462"/>
      <c r="L55" s="462"/>
      <c r="M55" s="462"/>
      <c r="N55" s="462"/>
      <c r="O55" s="462"/>
      <c r="P55" s="462"/>
      <c r="Q55" s="462"/>
      <c r="R55" s="462"/>
      <c r="S55" s="462"/>
      <c r="T55" s="463"/>
      <c r="U55" s="74"/>
      <c r="V55" s="50"/>
      <c r="W55" s="309"/>
      <c r="X55" s="309"/>
      <c r="Y55" s="309"/>
      <c r="Z55" s="309"/>
      <c r="AA55" s="309"/>
    </row>
    <row r="56" spans="3:27" ht="26.25" customHeight="1" x14ac:dyDescent="0.25">
      <c r="C56" s="314"/>
      <c r="D56" s="8"/>
      <c r="E56" s="164"/>
      <c r="F56" s="131"/>
      <c r="G56" s="131"/>
      <c r="H56" s="142"/>
      <c r="I56" s="462"/>
      <c r="J56" s="462"/>
      <c r="K56" s="462"/>
      <c r="L56" s="462"/>
      <c r="M56" s="462"/>
      <c r="N56" s="462"/>
      <c r="O56" s="462"/>
      <c r="P56" s="462"/>
      <c r="Q56" s="462"/>
      <c r="R56" s="462"/>
      <c r="S56" s="462"/>
      <c r="T56" s="463"/>
      <c r="U56" s="74"/>
      <c r="V56" s="50"/>
      <c r="W56" s="309"/>
      <c r="X56" s="309"/>
      <c r="Y56" s="309"/>
      <c r="Z56" s="309"/>
      <c r="AA56" s="309"/>
    </row>
    <row r="57" spans="3:27" ht="26.25" customHeight="1" x14ac:dyDescent="0.25">
      <c r="C57" s="314"/>
      <c r="D57" s="8"/>
      <c r="E57" s="164"/>
      <c r="F57" s="131"/>
      <c r="G57" s="131"/>
      <c r="H57" s="142"/>
      <c r="I57" s="462"/>
      <c r="J57" s="462"/>
      <c r="K57" s="462"/>
      <c r="L57" s="462"/>
      <c r="M57" s="462"/>
      <c r="N57" s="462"/>
      <c r="O57" s="462"/>
      <c r="P57" s="462"/>
      <c r="Q57" s="462"/>
      <c r="R57" s="462"/>
      <c r="S57" s="462"/>
      <c r="T57" s="463"/>
      <c r="U57" s="74"/>
      <c r="V57" s="50"/>
      <c r="W57" s="309"/>
      <c r="X57" s="309"/>
      <c r="Y57" s="309"/>
      <c r="Z57" s="309"/>
      <c r="AA57" s="309"/>
    </row>
    <row r="58" spans="3:27" ht="26.25" customHeight="1" x14ac:dyDescent="0.25">
      <c r="C58" s="314"/>
      <c r="D58" s="8"/>
      <c r="E58" s="164"/>
      <c r="F58" s="131"/>
      <c r="G58" s="131"/>
      <c r="H58" s="142"/>
      <c r="I58" s="462"/>
      <c r="J58" s="462"/>
      <c r="K58" s="462"/>
      <c r="L58" s="462"/>
      <c r="M58" s="462"/>
      <c r="N58" s="462"/>
      <c r="O58" s="462"/>
      <c r="P58" s="462"/>
      <c r="Q58" s="462"/>
      <c r="R58" s="462"/>
      <c r="S58" s="462"/>
      <c r="T58" s="463"/>
      <c r="U58" s="74"/>
      <c r="V58" s="50"/>
      <c r="W58" s="309"/>
      <c r="X58" s="309"/>
      <c r="Y58" s="309"/>
      <c r="Z58" s="309"/>
      <c r="AA58" s="309"/>
    </row>
    <row r="59" spans="3:27" ht="45" customHeight="1" x14ac:dyDescent="0.25">
      <c r="C59" s="314"/>
      <c r="D59" s="8"/>
      <c r="E59" s="164"/>
      <c r="F59" s="131"/>
      <c r="G59" s="440"/>
      <c r="H59" s="488">
        <v>0</v>
      </c>
      <c r="I59" s="129"/>
      <c r="J59" s="129"/>
      <c r="K59" s="129"/>
      <c r="L59" s="129"/>
      <c r="M59" s="131"/>
      <c r="N59" s="129"/>
      <c r="O59" s="129"/>
      <c r="P59" s="129"/>
      <c r="Q59" s="137"/>
      <c r="R59" s="144"/>
      <c r="S59" s="131"/>
      <c r="T59" s="57"/>
      <c r="U59" s="93"/>
      <c r="V59" s="50"/>
      <c r="W59" s="309"/>
      <c r="X59" s="309"/>
      <c r="Y59" s="309"/>
      <c r="Z59" s="309"/>
      <c r="AA59" s="309"/>
    </row>
    <row r="60" spans="3:27" ht="24" customHeight="1" x14ac:dyDescent="0.25">
      <c r="C60" s="314"/>
      <c r="D60" s="8"/>
      <c r="E60" s="164"/>
      <c r="F60" s="131"/>
      <c r="G60" s="440"/>
      <c r="H60" s="489"/>
      <c r="I60" s="129"/>
      <c r="J60" s="129"/>
      <c r="K60" s="129"/>
      <c r="L60" s="142"/>
      <c r="M60" s="131"/>
      <c r="N60" s="143"/>
      <c r="O60" s="129"/>
      <c r="P60" s="129"/>
      <c r="Q60" s="137"/>
      <c r="R60" s="144"/>
      <c r="S60" s="131"/>
      <c r="T60" s="57"/>
      <c r="U60" s="93"/>
      <c r="V60" s="50"/>
      <c r="W60" s="309"/>
      <c r="X60" s="309"/>
      <c r="Y60" s="309"/>
      <c r="Z60" s="309"/>
      <c r="AA60" s="309"/>
    </row>
    <row r="61" spans="3:27" ht="18.75" customHeight="1" x14ac:dyDescent="0.25">
      <c r="C61" s="314"/>
      <c r="D61" s="8"/>
      <c r="E61" s="164"/>
      <c r="F61" s="131"/>
      <c r="G61" s="131"/>
      <c r="H61" s="142"/>
      <c r="I61" s="143"/>
      <c r="J61" s="129"/>
      <c r="K61" s="131"/>
      <c r="L61" s="142"/>
      <c r="M61" s="131"/>
      <c r="N61" s="143"/>
      <c r="O61" s="129"/>
      <c r="P61" s="129"/>
      <c r="Q61" s="137"/>
      <c r="R61" s="144"/>
      <c r="S61" s="131"/>
      <c r="T61" s="57"/>
      <c r="U61" s="74"/>
      <c r="V61" s="50"/>
      <c r="W61" s="309"/>
      <c r="X61" s="309"/>
      <c r="Y61" s="309"/>
      <c r="Z61" s="309"/>
      <c r="AA61" s="309"/>
    </row>
    <row r="62" spans="3:27" ht="7.5" customHeight="1" x14ac:dyDescent="0.3">
      <c r="C62" s="314"/>
      <c r="D62" s="8"/>
      <c r="E62" s="164"/>
      <c r="F62" s="131"/>
      <c r="G62" s="131"/>
      <c r="H62" s="142"/>
      <c r="I62" s="143"/>
      <c r="J62" s="129"/>
      <c r="K62" s="131"/>
      <c r="L62" s="142"/>
      <c r="M62" s="131"/>
      <c r="N62" s="143"/>
      <c r="O62" s="129"/>
      <c r="P62" s="129"/>
      <c r="Q62" s="137"/>
      <c r="R62" s="144"/>
      <c r="S62" s="131"/>
      <c r="T62" s="57"/>
      <c r="U62" s="93"/>
      <c r="V62" s="50"/>
      <c r="W62" s="393"/>
    </row>
    <row r="63" spans="3:27" ht="9" customHeight="1" x14ac:dyDescent="0.3">
      <c r="C63" s="314"/>
      <c r="D63" s="8"/>
      <c r="E63" s="164"/>
      <c r="F63" s="131"/>
      <c r="G63" s="131"/>
      <c r="H63" s="142"/>
      <c r="I63" s="143"/>
      <c r="J63" s="129"/>
      <c r="K63" s="131"/>
      <c r="L63" s="142"/>
      <c r="M63" s="131"/>
      <c r="N63" s="143"/>
      <c r="O63" s="129"/>
      <c r="P63" s="129"/>
      <c r="Q63" s="137"/>
      <c r="R63" s="144"/>
      <c r="S63" s="145"/>
      <c r="T63" s="57"/>
      <c r="U63" s="74"/>
      <c r="V63" s="50"/>
      <c r="W63" s="393"/>
    </row>
    <row r="64" spans="3:27" ht="26.25" customHeight="1" x14ac:dyDescent="0.3">
      <c r="C64" s="314"/>
      <c r="D64" s="8"/>
      <c r="E64" s="164"/>
      <c r="F64" s="131"/>
      <c r="G64" s="131"/>
      <c r="H64" s="142"/>
      <c r="I64" s="143"/>
      <c r="J64" s="129"/>
      <c r="K64" s="131"/>
      <c r="L64" s="142"/>
      <c r="M64" s="143"/>
      <c r="N64" s="143"/>
      <c r="O64" s="129"/>
      <c r="P64" s="129"/>
      <c r="Q64" s="623" t="s">
        <v>1148</v>
      </c>
      <c r="R64" s="624"/>
      <c r="S64" s="625">
        <f>S43+M43+I43+I27+M27+S27</f>
        <v>0</v>
      </c>
      <c r="T64" s="626"/>
      <c r="U64" s="146"/>
      <c r="V64" s="50"/>
      <c r="W64" s="393"/>
    </row>
    <row r="65" spans="3:23" ht="37.5" customHeight="1" x14ac:dyDescent="0.3">
      <c r="C65" s="314"/>
      <c r="D65" s="8"/>
      <c r="E65" s="164"/>
      <c r="F65" s="131"/>
      <c r="G65" s="131"/>
      <c r="H65" s="142"/>
      <c r="I65" s="143"/>
      <c r="J65" s="129"/>
      <c r="K65" s="131"/>
      <c r="L65" s="142"/>
      <c r="M65" s="143"/>
      <c r="N65" s="143"/>
      <c r="O65" s="129"/>
      <c r="P65" s="129"/>
      <c r="Q65" s="621" t="s">
        <v>1145</v>
      </c>
      <c r="R65" s="622"/>
      <c r="S65" s="547">
        <f>J68*I68+J69*I69+J70*I70+J72*I72+J71*I71</f>
        <v>0</v>
      </c>
      <c r="T65" s="548"/>
      <c r="U65" s="147"/>
      <c r="V65" s="50"/>
      <c r="W65" s="393"/>
    </row>
    <row r="66" spans="3:23" ht="35.25" customHeight="1" x14ac:dyDescent="0.3">
      <c r="C66" s="314"/>
      <c r="D66" s="8"/>
      <c r="E66" s="164"/>
      <c r="F66" s="131"/>
      <c r="G66" s="131"/>
      <c r="H66" s="129"/>
      <c r="I66" s="129"/>
      <c r="J66" s="129"/>
      <c r="K66" s="129"/>
      <c r="L66" s="136"/>
      <c r="M66" s="136"/>
      <c r="N66" s="136"/>
      <c r="O66" s="136"/>
      <c r="P66" s="136"/>
      <c r="Q66" s="551"/>
      <c r="R66" s="552"/>
      <c r="S66" s="631">
        <f>(I27*G17)+(M27*K17)+(S27*Q17)+(I43*G32)+(M43*L34)+S43*R34+S65</f>
        <v>0</v>
      </c>
      <c r="T66" s="632"/>
      <c r="U66" s="94"/>
      <c r="V66" s="49"/>
      <c r="W66" s="396"/>
    </row>
    <row r="67" spans="3:23" ht="30.75" customHeight="1" x14ac:dyDescent="0.3">
      <c r="C67" s="314"/>
      <c r="D67" s="8"/>
      <c r="E67" s="164"/>
      <c r="F67" s="497" t="s">
        <v>20</v>
      </c>
      <c r="G67" s="498"/>
      <c r="H67" s="83" t="s">
        <v>21</v>
      </c>
      <c r="I67" s="83" t="s">
        <v>22</v>
      </c>
      <c r="J67" s="83" t="s">
        <v>23</v>
      </c>
      <c r="K67" s="137"/>
      <c r="L67" s="137"/>
      <c r="M67" s="137"/>
      <c r="N67" s="137"/>
      <c r="O67" s="137"/>
      <c r="P67" s="137"/>
      <c r="Q67" s="544" t="s">
        <v>1035</v>
      </c>
      <c r="R67" s="545"/>
      <c r="S67" s="545"/>
      <c r="T67" s="546"/>
      <c r="U67" s="148"/>
      <c r="V67" s="48"/>
      <c r="W67" s="397"/>
    </row>
    <row r="68" spans="3:23" ht="38.25" customHeight="1" x14ac:dyDescent="0.3">
      <c r="C68" s="314"/>
      <c r="D68" s="8"/>
      <c r="E68" s="8"/>
      <c r="F68" s="528" t="s">
        <v>1104</v>
      </c>
      <c r="G68" s="528"/>
      <c r="H68" s="357">
        <v>16</v>
      </c>
      <c r="I68" s="358">
        <v>76</v>
      </c>
      <c r="J68" s="359">
        <v>0</v>
      </c>
      <c r="K68" s="137"/>
      <c r="L68" s="137"/>
      <c r="M68" s="137"/>
      <c r="N68" s="137"/>
      <c r="O68" s="137"/>
      <c r="P68" s="137"/>
      <c r="Q68" s="627" t="s">
        <v>10</v>
      </c>
      <c r="R68" s="628"/>
      <c r="S68" s="180" t="s">
        <v>11</v>
      </c>
      <c r="T68" s="181" t="s">
        <v>12</v>
      </c>
      <c r="U68" s="149"/>
      <c r="V68" s="33"/>
      <c r="W68" s="32"/>
    </row>
    <row r="69" spans="3:23" ht="48.75" customHeight="1" x14ac:dyDescent="0.3">
      <c r="C69" s="314"/>
      <c r="D69" s="8"/>
      <c r="E69" s="8"/>
      <c r="F69" s="515" t="s">
        <v>1094</v>
      </c>
      <c r="G69" s="515"/>
      <c r="H69" s="357">
        <v>6</v>
      </c>
      <c r="I69" s="358">
        <v>102</v>
      </c>
      <c r="J69" s="359">
        <v>0</v>
      </c>
      <c r="K69" s="137"/>
      <c r="L69" s="137"/>
      <c r="M69" s="137"/>
      <c r="N69" s="137"/>
      <c r="O69" s="137"/>
      <c r="P69" s="137"/>
      <c r="Q69" s="629" t="s">
        <v>13</v>
      </c>
      <c r="R69" s="630"/>
      <c r="S69" s="178">
        <v>400</v>
      </c>
      <c r="T69" s="336" t="b">
        <v>0</v>
      </c>
      <c r="U69" s="150"/>
      <c r="V69" s="33"/>
      <c r="W69" s="32"/>
    </row>
    <row r="70" spans="3:23" ht="43.5" customHeight="1" x14ac:dyDescent="0.3">
      <c r="C70" s="314"/>
      <c r="D70" s="8"/>
      <c r="E70" s="8"/>
      <c r="F70" s="515" t="s">
        <v>1049</v>
      </c>
      <c r="G70" s="515"/>
      <c r="H70" s="357">
        <v>12</v>
      </c>
      <c r="I70" s="358">
        <v>138</v>
      </c>
      <c r="J70" s="359">
        <v>0</v>
      </c>
      <c r="K70" s="137"/>
      <c r="L70" s="137"/>
      <c r="M70" s="137"/>
      <c r="N70" s="137"/>
      <c r="O70" s="137"/>
      <c r="P70" s="137"/>
      <c r="Q70" s="629" t="s">
        <v>14</v>
      </c>
      <c r="R70" s="630"/>
      <c r="S70" s="178">
        <v>485</v>
      </c>
      <c r="T70" s="336" t="b">
        <v>0</v>
      </c>
      <c r="U70" s="150"/>
      <c r="V70" s="33"/>
      <c r="W70" s="32"/>
    </row>
    <row r="71" spans="3:23" ht="44.25" customHeight="1" x14ac:dyDescent="0.3">
      <c r="C71" s="314"/>
      <c r="D71" s="8"/>
      <c r="E71" s="8"/>
      <c r="F71" s="515" t="s">
        <v>1096</v>
      </c>
      <c r="G71" s="515"/>
      <c r="H71" s="357">
        <v>12</v>
      </c>
      <c r="I71" s="358">
        <v>195</v>
      </c>
      <c r="J71" s="359">
        <v>0</v>
      </c>
      <c r="K71" s="137"/>
      <c r="L71" s="137"/>
      <c r="M71" s="137"/>
      <c r="N71" s="137"/>
      <c r="O71" s="137"/>
      <c r="P71" s="137"/>
      <c r="Q71" s="629" t="s">
        <v>15</v>
      </c>
      <c r="R71" s="630"/>
      <c r="S71" s="178">
        <v>520</v>
      </c>
      <c r="T71" s="336" t="b">
        <v>0</v>
      </c>
      <c r="U71" s="150"/>
      <c r="V71" s="33"/>
      <c r="W71" s="32"/>
    </row>
    <row r="72" spans="3:23" ht="44.25" customHeight="1" x14ac:dyDescent="0.3">
      <c r="C72" s="314"/>
      <c r="D72" s="8"/>
      <c r="E72" s="8"/>
      <c r="F72" s="515" t="s">
        <v>1095</v>
      </c>
      <c r="G72" s="515"/>
      <c r="H72" s="357">
        <v>16</v>
      </c>
      <c r="I72" s="358">
        <v>160</v>
      </c>
      <c r="J72" s="359">
        <v>0</v>
      </c>
      <c r="K72" s="137"/>
      <c r="L72" s="137"/>
      <c r="M72" s="137"/>
      <c r="N72" s="137"/>
      <c r="O72" s="137"/>
      <c r="P72" s="137"/>
      <c r="Q72" s="629" t="s">
        <v>16</v>
      </c>
      <c r="R72" s="630"/>
      <c r="S72" s="178">
        <v>800</v>
      </c>
      <c r="T72" s="336" t="b">
        <v>0</v>
      </c>
      <c r="U72" s="150"/>
      <c r="V72" s="33"/>
      <c r="W72" s="32"/>
    </row>
    <row r="73" spans="3:23" ht="40.5" customHeight="1" x14ac:dyDescent="0.3">
      <c r="C73" s="314"/>
      <c r="D73" s="8"/>
      <c r="E73" s="8"/>
      <c r="F73" s="84"/>
      <c r="G73" s="85"/>
      <c r="H73" s="85" t="s">
        <v>24</v>
      </c>
      <c r="I73" s="85"/>
      <c r="J73" s="356">
        <f>SUBTOTAL(9,J68:J72)</f>
        <v>0</v>
      </c>
      <c r="K73" s="137"/>
      <c r="L73" s="137"/>
      <c r="M73" s="137"/>
      <c r="N73" s="137"/>
      <c r="O73" s="137"/>
      <c r="P73" s="137"/>
      <c r="Q73" s="629" t="s">
        <v>17</v>
      </c>
      <c r="R73" s="630"/>
      <c r="S73" s="178">
        <v>900</v>
      </c>
      <c r="T73" s="336" t="b">
        <v>0</v>
      </c>
      <c r="U73" s="150"/>
      <c r="V73" s="33"/>
      <c r="W73" s="32"/>
    </row>
    <row r="74" spans="3:23" ht="32.25" customHeight="1" x14ac:dyDescent="0.3">
      <c r="C74" s="314"/>
      <c r="D74" s="8"/>
      <c r="E74" s="164"/>
      <c r="F74" s="144"/>
      <c r="G74" s="131"/>
      <c r="H74" s="144"/>
      <c r="I74" s="144"/>
      <c r="J74" s="144"/>
      <c r="K74" s="137"/>
      <c r="L74" s="137"/>
      <c r="M74" s="137"/>
      <c r="N74" s="137"/>
      <c r="O74" s="137"/>
      <c r="P74" s="137"/>
      <c r="Q74" s="629" t="s">
        <v>18</v>
      </c>
      <c r="R74" s="630"/>
      <c r="S74" s="178">
        <v>1100</v>
      </c>
      <c r="T74" s="336" t="b">
        <v>0</v>
      </c>
      <c r="U74" s="150"/>
      <c r="V74" s="33"/>
      <c r="W74" s="32"/>
    </row>
    <row r="75" spans="3:23" ht="45.75" customHeight="1" x14ac:dyDescent="0.3">
      <c r="C75" s="314"/>
      <c r="D75" s="8"/>
      <c r="E75" s="164"/>
      <c r="F75" s="144"/>
      <c r="G75" s="131"/>
      <c r="H75" s="144"/>
      <c r="I75" s="144"/>
      <c r="J75" s="144"/>
      <c r="K75" s="137"/>
      <c r="L75" s="137"/>
      <c r="M75" s="137"/>
      <c r="N75" s="137"/>
      <c r="O75" s="137"/>
      <c r="P75" s="137"/>
      <c r="Q75" s="644" t="s">
        <v>19</v>
      </c>
      <c r="R75" s="645"/>
      <c r="S75" s="305">
        <v>195</v>
      </c>
      <c r="T75" s="336" t="b">
        <v>0</v>
      </c>
      <c r="U75" s="150"/>
      <c r="V75" s="33"/>
      <c r="W75" s="32"/>
    </row>
    <row r="76" spans="3:23" ht="50.25" customHeight="1" x14ac:dyDescent="0.3">
      <c r="C76" s="314"/>
      <c r="D76" s="8"/>
      <c r="E76" s="164"/>
      <c r="F76" s="144"/>
      <c r="G76" s="131"/>
      <c r="H76" s="144"/>
      <c r="I76" s="144"/>
      <c r="J76" s="144"/>
      <c r="K76" s="137"/>
      <c r="L76" s="137"/>
      <c r="M76" s="137"/>
      <c r="N76" s="137"/>
      <c r="O76" s="137"/>
      <c r="P76" s="137"/>
      <c r="Q76" s="644" t="s">
        <v>1058</v>
      </c>
      <c r="R76" s="645"/>
      <c r="S76" s="305">
        <v>229</v>
      </c>
      <c r="T76" s="336" t="b">
        <v>0</v>
      </c>
      <c r="U76" s="150"/>
      <c r="V76" s="33"/>
      <c r="W76" s="32"/>
    </row>
    <row r="77" spans="3:23" ht="32.25" customHeight="1" x14ac:dyDescent="0.3">
      <c r="C77" s="314"/>
      <c r="D77" s="8"/>
      <c r="E77" s="164"/>
      <c r="F77" s="144"/>
      <c r="G77" s="131"/>
      <c r="H77" s="144"/>
      <c r="I77" s="144"/>
      <c r="J77" s="144"/>
      <c r="K77" s="151"/>
      <c r="L77" s="151"/>
      <c r="M77" s="151"/>
      <c r="N77" s="151"/>
      <c r="O77" s="151"/>
      <c r="P77" s="151"/>
      <c r="Q77" s="539" t="s">
        <v>1065</v>
      </c>
      <c r="R77" s="540"/>
      <c r="S77" s="540"/>
      <c r="T77" s="541"/>
      <c r="U77" s="152"/>
      <c r="V77" s="33"/>
      <c r="W77" s="32"/>
    </row>
    <row r="78" spans="3:23" ht="49.5" customHeight="1" x14ac:dyDescent="0.3">
      <c r="C78" s="314"/>
      <c r="D78" s="8"/>
      <c r="E78" s="164"/>
      <c r="F78" s="144"/>
      <c r="G78" s="131"/>
      <c r="H78" s="144"/>
      <c r="I78" s="144"/>
      <c r="J78" s="144"/>
      <c r="K78" s="151"/>
      <c r="L78" s="151"/>
      <c r="M78" s="151"/>
      <c r="N78" s="151"/>
      <c r="O78" s="151"/>
      <c r="P78" s="151"/>
      <c r="Q78" s="539"/>
      <c r="R78" s="540"/>
      <c r="S78" s="540"/>
      <c r="T78" s="541"/>
      <c r="U78" s="152"/>
      <c r="V78" s="33"/>
      <c r="W78" s="32"/>
    </row>
    <row r="79" spans="3:23" ht="32.25" customHeight="1" x14ac:dyDescent="0.3">
      <c r="C79" s="314"/>
      <c r="D79" s="8"/>
      <c r="E79" s="164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539"/>
      <c r="R79" s="540"/>
      <c r="S79" s="540"/>
      <c r="T79" s="541"/>
      <c r="U79" s="152"/>
      <c r="V79" s="33"/>
      <c r="W79" s="32"/>
    </row>
    <row r="80" spans="3:23" ht="47.25" customHeight="1" x14ac:dyDescent="0.3">
      <c r="C80" s="314"/>
      <c r="D80" s="8"/>
      <c r="E80" s="164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79"/>
      <c r="R80" s="542">
        <f>IF(T69,400,0)*S64 + IF(T70,485,0)*S64 + IF(T71,520,0)*S64  + IF(T72,800,0)*S64  + IF(T73,900,0)*S64  + IF(T74,1100,0)*S64 + IF(T75,195,0)+IF(T76,229,0)+S66</f>
        <v>0</v>
      </c>
      <c r="S80" s="542"/>
      <c r="T80" s="543"/>
      <c r="U80" s="153"/>
      <c r="V80" s="33"/>
      <c r="W80" s="32"/>
    </row>
    <row r="81" spans="3:28" ht="32.25" customHeight="1" x14ac:dyDescent="0.3">
      <c r="C81" s="314"/>
      <c r="D81" s="8"/>
      <c r="E81" s="8"/>
      <c r="F81" s="578" t="s">
        <v>25</v>
      </c>
      <c r="G81" s="579"/>
      <c r="H81" s="579"/>
      <c r="I81" s="579"/>
      <c r="J81" s="579"/>
      <c r="K81" s="579"/>
      <c r="L81" s="579"/>
      <c r="M81" s="579"/>
      <c r="N81" s="579"/>
      <c r="O81" s="579"/>
      <c r="P81" s="579"/>
      <c r="Q81" s="579"/>
      <c r="R81" s="579"/>
      <c r="S81" s="579"/>
      <c r="T81" s="580"/>
      <c r="U81" s="95"/>
      <c r="V81" s="33"/>
      <c r="W81" s="32"/>
    </row>
    <row r="82" spans="3:28" ht="42" customHeight="1" x14ac:dyDescent="0.3">
      <c r="C82" s="314"/>
      <c r="D82" s="8"/>
      <c r="E82" s="8"/>
      <c r="F82" s="578"/>
      <c r="G82" s="579"/>
      <c r="H82" s="579"/>
      <c r="I82" s="579"/>
      <c r="J82" s="579"/>
      <c r="K82" s="579"/>
      <c r="L82" s="579"/>
      <c r="M82" s="579"/>
      <c r="N82" s="579"/>
      <c r="O82" s="579"/>
      <c r="P82" s="579"/>
      <c r="Q82" s="579"/>
      <c r="R82" s="579"/>
      <c r="S82" s="579"/>
      <c r="T82" s="580"/>
      <c r="U82" s="95"/>
      <c r="V82" s="33"/>
      <c r="W82" s="32"/>
    </row>
    <row r="83" spans="3:28" ht="38.25" customHeight="1" x14ac:dyDescent="0.3">
      <c r="C83" s="314"/>
      <c r="D83" s="8"/>
      <c r="E83" s="8"/>
      <c r="F83" s="618" t="s">
        <v>1127</v>
      </c>
      <c r="G83" s="619"/>
      <c r="H83" s="619"/>
      <c r="I83" s="619"/>
      <c r="J83" s="619"/>
      <c r="K83" s="619"/>
      <c r="L83" s="619"/>
      <c r="M83" s="619"/>
      <c r="N83" s="619"/>
      <c r="O83" s="619"/>
      <c r="P83" s="619"/>
      <c r="Q83" s="619"/>
      <c r="R83" s="619"/>
      <c r="S83" s="619"/>
      <c r="T83" s="620"/>
      <c r="U83" s="96"/>
      <c r="V83" s="33"/>
      <c r="W83" s="32"/>
      <c r="X83" s="363"/>
      <c r="Y83" s="363"/>
      <c r="Z83" s="363"/>
    </row>
    <row r="84" spans="3:28" ht="30.75" customHeight="1" x14ac:dyDescent="0.3">
      <c r="C84" s="314"/>
      <c r="D84" s="8"/>
      <c r="E84" s="8"/>
      <c r="F84" s="635" t="s">
        <v>1128</v>
      </c>
      <c r="G84" s="636"/>
      <c r="H84" s="636"/>
      <c r="I84" s="636"/>
      <c r="J84" s="636" t="s">
        <v>1066</v>
      </c>
      <c r="K84" s="636"/>
      <c r="L84" s="636"/>
      <c r="M84" s="636"/>
      <c r="N84" s="636"/>
      <c r="O84" s="636"/>
      <c r="P84" s="636"/>
      <c r="Q84" s="636"/>
      <c r="R84" s="636"/>
      <c r="S84" s="636"/>
      <c r="T84" s="637"/>
      <c r="U84" s="97"/>
      <c r="V84" s="46"/>
      <c r="W84" s="398"/>
      <c r="X84" s="317"/>
      <c r="Y84" s="317"/>
      <c r="Z84" s="317"/>
    </row>
    <row r="85" spans="3:28" ht="30.75" customHeight="1" x14ac:dyDescent="0.3">
      <c r="C85" s="314"/>
      <c r="D85" s="8"/>
      <c r="E85" s="165"/>
      <c r="F85" s="195"/>
      <c r="G85" s="337"/>
      <c r="H85" s="337"/>
      <c r="I85" s="337"/>
      <c r="J85" s="337"/>
      <c r="K85" s="337"/>
      <c r="L85" s="337"/>
      <c r="M85" s="337"/>
      <c r="N85" s="337"/>
      <c r="O85" s="337"/>
      <c r="P85" s="337"/>
      <c r="Q85" s="337"/>
      <c r="R85" s="337"/>
      <c r="S85" s="337"/>
      <c r="T85" s="338"/>
      <c r="U85" s="97"/>
      <c r="V85" s="46"/>
      <c r="W85" s="398"/>
      <c r="X85" s="317"/>
      <c r="Y85" s="317"/>
      <c r="Z85" s="317"/>
    </row>
    <row r="86" spans="3:28" s="318" customFormat="1" ht="39" customHeight="1" x14ac:dyDescent="0.55000000000000004">
      <c r="C86" s="328"/>
      <c r="D86" s="25"/>
      <c r="E86" s="165"/>
      <c r="F86" s="195" t="s">
        <v>26</v>
      </c>
      <c r="G86" s="195" t="s">
        <v>27</v>
      </c>
      <c r="H86" s="601" t="s">
        <v>1147</v>
      </c>
      <c r="I86" s="601"/>
      <c r="J86" s="601"/>
      <c r="K86" s="602"/>
      <c r="L86" s="376" t="s">
        <v>28</v>
      </c>
      <c r="M86" s="516" t="s">
        <v>29</v>
      </c>
      <c r="N86" s="517"/>
      <c r="O86" s="196" t="s">
        <v>30</v>
      </c>
      <c r="P86" s="197" t="s">
        <v>31</v>
      </c>
      <c r="Q86" s="198" t="s">
        <v>32</v>
      </c>
      <c r="R86" s="607" t="s">
        <v>33</v>
      </c>
      <c r="S86" s="607"/>
      <c r="T86" s="608"/>
      <c r="U86" s="98"/>
      <c r="V86" s="47"/>
      <c r="W86" s="399"/>
      <c r="X86" s="365"/>
      <c r="Y86" s="365"/>
      <c r="Z86" s="365"/>
      <c r="AA86" s="362"/>
      <c r="AB86" s="319"/>
    </row>
    <row r="87" spans="3:28" s="318" customFormat="1" ht="21" x14ac:dyDescent="0.35">
      <c r="C87" s="328"/>
      <c r="D87" s="8"/>
      <c r="E87" s="164"/>
      <c r="F87" s="42" t="s">
        <v>34</v>
      </c>
      <c r="G87" s="43" t="s">
        <v>35</v>
      </c>
      <c r="H87" s="567" t="s">
        <v>36</v>
      </c>
      <c r="I87" s="568"/>
      <c r="J87" s="568"/>
      <c r="K87" s="600"/>
      <c r="L87" s="377"/>
      <c r="M87" s="479" t="str">
        <f>IF(L87="", "", --LEFT(L87, FIND(" ", L87)-1) * 12)</f>
        <v/>
      </c>
      <c r="N87" s="480"/>
      <c r="O87" s="39">
        <v>10</v>
      </c>
      <c r="P87" s="7" t="str">
        <f>IF(OR(M87="", O87=""), "", M87 * O87)</f>
        <v/>
      </c>
      <c r="Q87" s="40" t="s">
        <v>37</v>
      </c>
      <c r="R87" s="574" t="s">
        <v>38</v>
      </c>
      <c r="S87" s="565"/>
      <c r="T87" s="566"/>
      <c r="U87" s="99"/>
      <c r="V87" s="31"/>
      <c r="W87" s="400"/>
      <c r="X87" s="366"/>
      <c r="Y87" s="366"/>
      <c r="Z87" s="366"/>
      <c r="AA87" s="362"/>
      <c r="AB87" s="319"/>
    </row>
    <row r="88" spans="3:28" ht="21" x14ac:dyDescent="0.35">
      <c r="C88" s="314"/>
      <c r="D88" s="8"/>
      <c r="E88" s="164"/>
      <c r="F88" s="42" t="s">
        <v>34</v>
      </c>
      <c r="G88" s="44" t="s">
        <v>35</v>
      </c>
      <c r="H88" s="567" t="s">
        <v>39</v>
      </c>
      <c r="I88" s="568"/>
      <c r="J88" s="568"/>
      <c r="K88" s="600"/>
      <c r="L88" s="377"/>
      <c r="M88" s="479" t="str">
        <f>IF(L88="", "", --LEFT(L88, FIND(" ", L88)-1) * 20)</f>
        <v/>
      </c>
      <c r="N88" s="480"/>
      <c r="O88" s="41">
        <v>6</v>
      </c>
      <c r="P88" s="7" t="str">
        <f>IF(OR(M88="", O88=""), "", M88 * O88)</f>
        <v/>
      </c>
      <c r="Q88" s="20" t="s">
        <v>40</v>
      </c>
      <c r="R88" s="564" t="s">
        <v>41</v>
      </c>
      <c r="S88" s="565"/>
      <c r="T88" s="566"/>
      <c r="U88" s="99"/>
      <c r="V88" s="31"/>
      <c r="W88" s="400"/>
      <c r="X88" s="366"/>
      <c r="Y88" s="366"/>
      <c r="Z88" s="366"/>
    </row>
    <row r="89" spans="3:28" ht="21" x14ac:dyDescent="0.35">
      <c r="C89" s="314"/>
      <c r="D89" s="8"/>
      <c r="E89" s="164"/>
      <c r="F89" s="42" t="s">
        <v>34</v>
      </c>
      <c r="G89" s="44" t="s">
        <v>35</v>
      </c>
      <c r="H89" s="476" t="s">
        <v>2023</v>
      </c>
      <c r="I89" s="477"/>
      <c r="J89" s="477"/>
      <c r="K89" s="478"/>
      <c r="L89" s="377"/>
      <c r="M89" s="479" t="str">
        <f>IF(L89="", "", --LEFT(L89, FIND(" ", L89)-1) * 6)</f>
        <v/>
      </c>
      <c r="N89" s="480"/>
      <c r="O89" s="41">
        <v>14</v>
      </c>
      <c r="P89" s="7" t="str">
        <f t="shared" ref="P89" si="0">IF(OR(M89="", O89=""), "", M89 * O89)</f>
        <v/>
      </c>
      <c r="Q89" s="20" t="s">
        <v>43</v>
      </c>
      <c r="R89" s="564" t="s">
        <v>44</v>
      </c>
      <c r="S89" s="565"/>
      <c r="T89" s="566"/>
      <c r="U89" s="99"/>
      <c r="V89" s="31"/>
      <c r="W89" s="400"/>
      <c r="X89" s="366"/>
      <c r="Y89" s="366"/>
      <c r="Z89" s="366"/>
    </row>
    <row r="90" spans="3:28" ht="21" x14ac:dyDescent="0.35">
      <c r="C90" s="314"/>
      <c r="D90" s="8"/>
      <c r="E90" s="164"/>
      <c r="F90" s="42" t="s">
        <v>34</v>
      </c>
      <c r="G90" s="44" t="s">
        <v>35</v>
      </c>
      <c r="H90" s="567" t="s">
        <v>42</v>
      </c>
      <c r="I90" s="568"/>
      <c r="J90" s="568"/>
      <c r="K90" s="600"/>
      <c r="L90" s="377"/>
      <c r="M90" s="479" t="str">
        <f>IF(L90="", "", --LEFT(L90, FIND(" ", L90)-1) * 6)</f>
        <v/>
      </c>
      <c r="N90" s="480"/>
      <c r="O90" s="41">
        <v>14</v>
      </c>
      <c r="P90" s="7" t="str">
        <f t="shared" ref="P90:P93" si="1">IF(OR(M90="", O90=""), "", M90 * O90)</f>
        <v/>
      </c>
      <c r="Q90" s="20" t="s">
        <v>43</v>
      </c>
      <c r="R90" s="564" t="s">
        <v>44</v>
      </c>
      <c r="S90" s="565"/>
      <c r="T90" s="566"/>
      <c r="U90" s="99"/>
      <c r="V90" s="31"/>
      <c r="W90" s="400"/>
      <c r="X90" s="366"/>
      <c r="Y90" s="366"/>
      <c r="Z90" s="366"/>
    </row>
    <row r="91" spans="3:28" ht="21" x14ac:dyDescent="0.35">
      <c r="C91" s="314"/>
      <c r="D91" s="8"/>
      <c r="E91" s="164"/>
      <c r="F91" s="42" t="s">
        <v>34</v>
      </c>
      <c r="G91" s="44" t="s">
        <v>35</v>
      </c>
      <c r="H91" s="567" t="s">
        <v>45</v>
      </c>
      <c r="I91" s="568"/>
      <c r="J91" s="568"/>
      <c r="K91" s="600"/>
      <c r="L91" s="377"/>
      <c r="M91" s="479" t="str">
        <f>IF(L91="", "", --LEFT(L91, FIND(" ", L91)-1) * 16)</f>
        <v/>
      </c>
      <c r="N91" s="480"/>
      <c r="O91" s="41">
        <v>8.5</v>
      </c>
      <c r="P91" s="7" t="str">
        <f t="shared" si="1"/>
        <v/>
      </c>
      <c r="Q91" s="18" t="s">
        <v>46</v>
      </c>
      <c r="R91" s="564" t="s">
        <v>41</v>
      </c>
      <c r="S91" s="565"/>
      <c r="T91" s="566"/>
      <c r="U91" s="99"/>
      <c r="V91" s="31"/>
      <c r="W91" s="400"/>
      <c r="X91" s="366"/>
      <c r="Y91" s="366"/>
      <c r="Z91" s="366"/>
    </row>
    <row r="92" spans="3:28" ht="21" x14ac:dyDescent="0.35">
      <c r="C92" s="314"/>
      <c r="D92" s="8"/>
      <c r="E92" s="164"/>
      <c r="F92" s="42" t="s">
        <v>34</v>
      </c>
      <c r="G92" s="44" t="s">
        <v>35</v>
      </c>
      <c r="H92" s="567" t="s">
        <v>47</v>
      </c>
      <c r="I92" s="568"/>
      <c r="J92" s="568"/>
      <c r="K92" s="600"/>
      <c r="L92" s="378"/>
      <c r="M92" s="479" t="str">
        <f>IF(L92="", "", --LEFT(L92, FIND(" ", L92)-1) * 16)</f>
        <v/>
      </c>
      <c r="N92" s="480"/>
      <c r="O92" s="41">
        <v>7</v>
      </c>
      <c r="P92" s="7" t="str">
        <f t="shared" si="1"/>
        <v/>
      </c>
      <c r="Q92" s="18" t="s">
        <v>46</v>
      </c>
      <c r="R92" s="564" t="s">
        <v>41</v>
      </c>
      <c r="S92" s="565"/>
      <c r="T92" s="566"/>
      <c r="U92" s="99"/>
      <c r="V92" s="31"/>
      <c r="W92" s="400"/>
      <c r="X92" s="366"/>
      <c r="Y92" s="366"/>
      <c r="Z92" s="366"/>
    </row>
    <row r="93" spans="3:28" ht="21" x14ac:dyDescent="0.35">
      <c r="C93" s="314"/>
      <c r="D93" s="8"/>
      <c r="E93" s="164"/>
      <c r="F93" s="45" t="s">
        <v>34</v>
      </c>
      <c r="G93" s="38" t="s">
        <v>35</v>
      </c>
      <c r="H93" s="567" t="s">
        <v>48</v>
      </c>
      <c r="I93" s="568"/>
      <c r="J93" s="568"/>
      <c r="K93" s="600"/>
      <c r="L93" s="377"/>
      <c r="M93" s="479" t="str">
        <f>IF(L93="", "", --LEFT(L93, FIND(" ", L93)-1) * 24)</f>
        <v/>
      </c>
      <c r="N93" s="480"/>
      <c r="O93" s="41">
        <v>8.15</v>
      </c>
      <c r="P93" s="7" t="str">
        <f t="shared" si="1"/>
        <v/>
      </c>
      <c r="Q93" s="18" t="s">
        <v>46</v>
      </c>
      <c r="R93" s="564" t="s">
        <v>41</v>
      </c>
      <c r="S93" s="565"/>
      <c r="T93" s="566"/>
      <c r="U93" s="99"/>
      <c r="V93" s="31"/>
      <c r="W93" s="400"/>
      <c r="X93" s="366"/>
      <c r="Y93" s="366"/>
      <c r="Z93" s="366"/>
    </row>
    <row r="94" spans="3:28" ht="21" x14ac:dyDescent="0.35">
      <c r="C94" s="314"/>
      <c r="D94" s="8"/>
      <c r="E94" s="164"/>
      <c r="F94" s="45" t="s">
        <v>34</v>
      </c>
      <c r="G94" s="38" t="s">
        <v>35</v>
      </c>
      <c r="H94" s="567" t="s">
        <v>49</v>
      </c>
      <c r="I94" s="568"/>
      <c r="J94" s="568"/>
      <c r="K94" s="600"/>
      <c r="L94" s="377"/>
      <c r="M94" s="479" t="str">
        <f>IF(L94="", "", --LEFT(L94, FIND(" ", L94)-1) * 20)</f>
        <v/>
      </c>
      <c r="N94" s="480"/>
      <c r="O94" s="41">
        <v>8.1999999999999993</v>
      </c>
      <c r="P94" s="7" t="str">
        <f>IF(OR(M94="", O94=""), "", M94 * O94)</f>
        <v/>
      </c>
      <c r="Q94" s="18" t="s">
        <v>50</v>
      </c>
      <c r="R94" s="575" t="s">
        <v>41</v>
      </c>
      <c r="S94" s="576"/>
      <c r="T94" s="577"/>
      <c r="U94" s="99"/>
      <c r="V94" s="31"/>
      <c r="W94" s="400"/>
      <c r="X94" s="366"/>
      <c r="Y94" s="366"/>
      <c r="Z94" s="366"/>
    </row>
    <row r="95" spans="3:28" ht="21.75" thickBot="1" x14ac:dyDescent="0.4">
      <c r="C95" s="314"/>
      <c r="D95" s="8"/>
      <c r="E95" s="164"/>
      <c r="F95" s="204"/>
      <c r="G95" s="205"/>
      <c r="H95" s="205"/>
      <c r="I95" s="205"/>
      <c r="J95" s="205"/>
      <c r="K95" s="206" t="s">
        <v>1144</v>
      </c>
      <c r="L95" s="474" cm="1">
        <f t="array" ref="L95">SUMPRODUCT(--(IFERROR(VALUE(LEFT(L87:L94,FIND(" ",L87:L94)-1)),0)))</f>
        <v>0</v>
      </c>
      <c r="M95" s="475"/>
      <c r="N95" s="475"/>
      <c r="O95" s="199"/>
      <c r="P95" s="17">
        <f>SUBTOTAL(9,P87:P94)</f>
        <v>0</v>
      </c>
      <c r="Q95" s="201"/>
      <c r="R95" s="199"/>
      <c r="S95" s="202"/>
      <c r="T95" s="203"/>
      <c r="U95" s="100"/>
      <c r="V95" s="31"/>
      <c r="W95" s="400"/>
      <c r="X95" s="366"/>
      <c r="Y95" s="366"/>
      <c r="Z95" s="366"/>
    </row>
    <row r="96" spans="3:28" ht="33" customHeight="1" thickTop="1" x14ac:dyDescent="0.3">
      <c r="C96" s="314"/>
      <c r="D96" s="8"/>
      <c r="E96" s="164"/>
      <c r="F96" s="207"/>
      <c r="G96" s="301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199"/>
      <c r="S96" s="202"/>
      <c r="T96" s="203"/>
      <c r="U96" s="100"/>
      <c r="V96" s="31"/>
      <c r="W96" s="400"/>
      <c r="X96" s="366"/>
      <c r="Y96" s="366"/>
      <c r="Z96" s="366"/>
    </row>
    <row r="97" spans="3:26" ht="38.25" customHeight="1" x14ac:dyDescent="0.3">
      <c r="C97" s="314"/>
      <c r="D97" s="8"/>
      <c r="E97" s="164"/>
      <c r="F97" s="209"/>
      <c r="G97" s="209"/>
      <c r="H97" s="569" t="s">
        <v>51</v>
      </c>
      <c r="I97" s="569"/>
      <c r="J97" s="569"/>
      <c r="K97" s="569"/>
      <c r="L97" s="376" t="s">
        <v>28</v>
      </c>
      <c r="M97" s="516" t="s">
        <v>29</v>
      </c>
      <c r="N97" s="517"/>
      <c r="O97" s="196" t="s">
        <v>30</v>
      </c>
      <c r="P97" s="197" t="s">
        <v>31</v>
      </c>
      <c r="Q97" s="604" t="s">
        <v>33</v>
      </c>
      <c r="R97" s="604"/>
      <c r="S97" s="604"/>
      <c r="T97" s="605"/>
      <c r="U97" s="100"/>
      <c r="V97" s="34"/>
      <c r="W97" s="401"/>
      <c r="X97" s="367"/>
      <c r="Y97" s="367"/>
      <c r="Z97" s="367"/>
    </row>
    <row r="98" spans="3:26" ht="21" x14ac:dyDescent="0.35">
      <c r="C98" s="314"/>
      <c r="D98" s="8"/>
      <c r="E98" s="164"/>
      <c r="F98" s="37" t="s">
        <v>52</v>
      </c>
      <c r="G98" s="38" t="s">
        <v>53</v>
      </c>
      <c r="H98" s="567" t="s">
        <v>54</v>
      </c>
      <c r="I98" s="568"/>
      <c r="J98" s="568"/>
      <c r="K98" s="568"/>
      <c r="L98" s="377"/>
      <c r="M98" s="481" t="str">
        <f>IF(L98="", "", --LEFT(L98, FIND(" ", L98)-1) * 6)</f>
        <v/>
      </c>
      <c r="N98" s="482"/>
      <c r="O98" s="35">
        <v>35</v>
      </c>
      <c r="P98" s="6" t="str">
        <f>IF(OR(M98="", O98=""), "", M98 * O98)</f>
        <v/>
      </c>
      <c r="Q98" s="525" t="s">
        <v>1176</v>
      </c>
      <c r="R98" s="525"/>
      <c r="S98" s="525"/>
      <c r="T98" s="525"/>
      <c r="U98" s="100"/>
      <c r="V98" s="34"/>
      <c r="W98" s="401"/>
      <c r="X98" s="367"/>
      <c r="Y98" s="367"/>
      <c r="Z98" s="367"/>
    </row>
    <row r="99" spans="3:26" ht="21" x14ac:dyDescent="0.35">
      <c r="C99" s="314"/>
      <c r="D99" s="8"/>
      <c r="E99" s="164"/>
      <c r="F99" s="37" t="s">
        <v>55</v>
      </c>
      <c r="G99" s="38" t="s">
        <v>53</v>
      </c>
      <c r="H99" s="476" t="s">
        <v>2022</v>
      </c>
      <c r="I99" s="477"/>
      <c r="J99" s="477"/>
      <c r="K99" s="477"/>
      <c r="L99" s="377"/>
      <c r="M99" s="481" t="str">
        <f>IF(L99="", "", --LEFT(L99, FIND(" ", L99)-1) * 6)</f>
        <v/>
      </c>
      <c r="N99" s="482"/>
      <c r="O99" s="35">
        <v>19</v>
      </c>
      <c r="P99" s="6" t="str">
        <f t="shared" ref="P99" si="2">IF(OR(M99="", O99=""), "", M99 * O99)</f>
        <v/>
      </c>
      <c r="Q99" s="525" t="s">
        <v>1177</v>
      </c>
      <c r="R99" s="525" t="s">
        <v>1177</v>
      </c>
      <c r="S99" s="525"/>
      <c r="T99" s="525"/>
      <c r="U99" s="100"/>
      <c r="V99" s="34"/>
      <c r="W99" s="401"/>
      <c r="X99" s="367"/>
      <c r="Y99" s="367"/>
      <c r="Z99" s="367"/>
    </row>
    <row r="100" spans="3:26" ht="21" x14ac:dyDescent="0.35">
      <c r="C100" s="314"/>
      <c r="D100" s="8"/>
      <c r="E100" s="164"/>
      <c r="F100" s="37" t="s">
        <v>55</v>
      </c>
      <c r="G100" s="38" t="s">
        <v>53</v>
      </c>
      <c r="H100" s="567" t="s">
        <v>1098</v>
      </c>
      <c r="I100" s="568"/>
      <c r="J100" s="568"/>
      <c r="K100" s="568"/>
      <c r="L100" s="377"/>
      <c r="M100" s="481" t="str">
        <f>IF(L100="", "", --LEFT(L100, FIND(" ", L100)-1) * 6)</f>
        <v/>
      </c>
      <c r="N100" s="482"/>
      <c r="O100" s="35">
        <v>19</v>
      </c>
      <c r="P100" s="6" t="str">
        <f t="shared" ref="P100:P101" si="3">IF(OR(M100="", O100=""), "", M100 * O100)</f>
        <v/>
      </c>
      <c r="Q100" s="525" t="s">
        <v>1177</v>
      </c>
      <c r="R100" s="525" t="s">
        <v>1177</v>
      </c>
      <c r="S100" s="525"/>
      <c r="T100" s="525"/>
      <c r="U100" s="100"/>
      <c r="V100" s="34"/>
      <c r="W100" s="401"/>
      <c r="X100" s="367"/>
      <c r="Y100" s="367"/>
      <c r="Z100" s="367"/>
    </row>
    <row r="101" spans="3:26" ht="21" x14ac:dyDescent="0.35">
      <c r="C101" s="314"/>
      <c r="D101" s="8"/>
      <c r="E101" s="164"/>
      <c r="F101" s="37" t="s">
        <v>56</v>
      </c>
      <c r="G101" s="38" t="s">
        <v>53</v>
      </c>
      <c r="H101" s="567" t="s">
        <v>1097</v>
      </c>
      <c r="I101" s="568"/>
      <c r="J101" s="568"/>
      <c r="K101" s="568"/>
      <c r="L101" s="377"/>
      <c r="M101" s="481" t="str">
        <f>IF(L101="", "", --LEFT(L101, FIND(" ", L101)-1) * 16)</f>
        <v/>
      </c>
      <c r="N101" s="482"/>
      <c r="O101" s="36">
        <v>10</v>
      </c>
      <c r="P101" s="6" t="str">
        <f t="shared" si="3"/>
        <v/>
      </c>
      <c r="Q101" s="525" t="s">
        <v>1178</v>
      </c>
      <c r="R101" s="525" t="s">
        <v>1178</v>
      </c>
      <c r="S101" s="525"/>
      <c r="T101" s="525"/>
      <c r="U101" s="100"/>
      <c r="V101" s="34"/>
      <c r="W101" s="401"/>
    </row>
    <row r="102" spans="3:26" ht="24.95" customHeight="1" thickBot="1" x14ac:dyDescent="0.4">
      <c r="C102" s="314"/>
      <c r="D102" s="8"/>
      <c r="E102" s="164"/>
      <c r="F102" s="204"/>
      <c r="G102" s="205"/>
      <c r="H102" s="205"/>
      <c r="I102" s="205"/>
      <c r="J102" s="205"/>
      <c r="K102" s="206" t="s">
        <v>1144</v>
      </c>
      <c r="L102" s="474" cm="1">
        <f t="array" ref="L102">SUMPRODUCT(--(IFERROR(VALUE(LEFT(L98:L101,FIND(" ",L98:L101)-1)),0)))</f>
        <v>0</v>
      </c>
      <c r="M102" s="475"/>
      <c r="N102" s="475"/>
      <c r="O102" s="199"/>
      <c r="P102" s="22">
        <f>SUBTOTAL(9,P98:P101)</f>
        <v>0</v>
      </c>
      <c r="Q102" s="199"/>
      <c r="R102" s="199"/>
      <c r="S102" s="202"/>
      <c r="T102" s="203"/>
      <c r="U102" s="100"/>
      <c r="V102" s="34"/>
      <c r="W102" s="401"/>
    </row>
    <row r="103" spans="3:26" ht="46.5" customHeight="1" thickTop="1" x14ac:dyDescent="0.55000000000000004">
      <c r="C103" s="314"/>
      <c r="D103" s="8"/>
      <c r="E103" s="164"/>
      <c r="F103" s="207"/>
      <c r="G103" s="200"/>
      <c r="H103" s="606" t="s">
        <v>57</v>
      </c>
      <c r="I103" s="606"/>
      <c r="J103" s="606"/>
      <c r="K103" s="606"/>
      <c r="L103" s="200"/>
      <c r="M103" s="200"/>
      <c r="N103" s="200"/>
      <c r="O103" s="200"/>
      <c r="P103" s="200"/>
      <c r="Q103" s="200"/>
      <c r="R103" s="200"/>
      <c r="S103" s="202"/>
      <c r="T103" s="203"/>
      <c r="U103" s="100"/>
      <c r="V103" s="34"/>
      <c r="W103" s="401"/>
    </row>
    <row r="104" spans="3:26" ht="63" customHeight="1" x14ac:dyDescent="0.3">
      <c r="C104" s="314"/>
      <c r="D104" s="8"/>
      <c r="E104" s="164"/>
      <c r="F104" s="208"/>
      <c r="G104" s="200"/>
      <c r="H104" s="581" t="s">
        <v>1152</v>
      </c>
      <c r="I104" s="581"/>
      <c r="J104" s="581"/>
      <c r="K104" s="582"/>
      <c r="L104" s="182" t="s">
        <v>28</v>
      </c>
      <c r="M104" s="183" t="s">
        <v>58</v>
      </c>
      <c r="N104" s="437" t="s">
        <v>2021</v>
      </c>
      <c r="O104" s="196" t="s">
        <v>30</v>
      </c>
      <c r="P104" s="197" t="s">
        <v>31</v>
      </c>
      <c r="Q104" s="196" t="s">
        <v>32</v>
      </c>
      <c r="R104" s="607" t="s">
        <v>33</v>
      </c>
      <c r="S104" s="607"/>
      <c r="T104" s="608"/>
      <c r="U104" s="98"/>
      <c r="V104" s="34"/>
      <c r="W104" s="401"/>
    </row>
    <row r="105" spans="3:26" ht="19.5" x14ac:dyDescent="0.3">
      <c r="C105" s="314"/>
      <c r="D105" s="8"/>
      <c r="E105" s="164"/>
      <c r="F105" s="162" t="s">
        <v>69</v>
      </c>
      <c r="G105" s="19" t="s">
        <v>747</v>
      </c>
      <c r="H105" s="485" t="s">
        <v>415</v>
      </c>
      <c r="I105" s="486"/>
      <c r="J105" s="486" t="s">
        <v>416</v>
      </c>
      <c r="K105" s="487"/>
      <c r="L105" s="1"/>
      <c r="M105" s="2"/>
      <c r="N105" s="438"/>
      <c r="O105" s="18">
        <v>20</v>
      </c>
      <c r="P105" s="21" t="str">
        <f>IF(AND(L105="",M105=""),"",(L105*O105)+(M105*(O105+2.25)))</f>
        <v/>
      </c>
      <c r="Q105" s="19" t="s">
        <v>326</v>
      </c>
      <c r="R105" s="510" t="s">
        <v>318</v>
      </c>
      <c r="S105" s="511"/>
      <c r="T105" s="512"/>
      <c r="U105" s="101"/>
      <c r="V105" s="31"/>
      <c r="W105" s="400"/>
    </row>
    <row r="106" spans="3:26" ht="19.5" x14ac:dyDescent="0.3">
      <c r="C106" s="314"/>
      <c r="D106" s="8"/>
      <c r="E106" s="164"/>
      <c r="F106" s="162" t="s">
        <v>69</v>
      </c>
      <c r="G106" s="19" t="s">
        <v>747</v>
      </c>
      <c r="H106" s="473" t="s">
        <v>881</v>
      </c>
      <c r="I106" s="473"/>
      <c r="J106" s="473" t="s">
        <v>882</v>
      </c>
      <c r="K106" s="473"/>
      <c r="L106" s="1"/>
      <c r="M106" s="2"/>
      <c r="N106" s="438"/>
      <c r="O106" s="18">
        <v>20</v>
      </c>
      <c r="P106" s="21" t="str">
        <f t="shared" ref="P106" si="4">IF(AND(L106="",M106=""),"",(L106*O106)+(M106*(O106+2.25)))</f>
        <v/>
      </c>
      <c r="Q106" s="18" t="s">
        <v>326</v>
      </c>
      <c r="R106" s="510" t="s">
        <v>318</v>
      </c>
      <c r="S106" s="511"/>
      <c r="T106" s="512"/>
      <c r="U106" s="101"/>
      <c r="V106" s="31"/>
      <c r="W106" s="400"/>
    </row>
    <row r="107" spans="3:26" ht="19.5" x14ac:dyDescent="0.3">
      <c r="C107" s="314"/>
      <c r="D107" s="8"/>
      <c r="E107" s="164"/>
      <c r="F107" s="162" t="s">
        <v>69</v>
      </c>
      <c r="G107" s="19" t="s">
        <v>747</v>
      </c>
      <c r="H107" s="485" t="s">
        <v>1770</v>
      </c>
      <c r="I107" s="486"/>
      <c r="J107" s="486" t="s">
        <v>759</v>
      </c>
      <c r="K107" s="487"/>
      <c r="L107" s="1"/>
      <c r="M107" s="2"/>
      <c r="N107" s="438"/>
      <c r="O107" s="18">
        <v>20</v>
      </c>
      <c r="P107" s="21" t="str">
        <f t="shared" ref="P107" si="5">IF(AND(L107="",M107=""),"",(L107*O107)+(M107*(O107+2.25)))</f>
        <v/>
      </c>
      <c r="Q107" s="18" t="s">
        <v>321</v>
      </c>
      <c r="R107" s="510" t="s">
        <v>318</v>
      </c>
      <c r="S107" s="511"/>
      <c r="T107" s="512"/>
      <c r="U107" s="101"/>
      <c r="V107" s="31"/>
      <c r="W107" s="400"/>
    </row>
    <row r="108" spans="3:26" ht="21.75" thickBot="1" x14ac:dyDescent="0.35">
      <c r="C108" s="314"/>
      <c r="D108" s="8"/>
      <c r="E108" s="164"/>
      <c r="F108" s="207"/>
      <c r="G108" s="200"/>
      <c r="H108" s="453"/>
      <c r="I108" s="453"/>
      <c r="J108" s="453"/>
      <c r="K108" s="454" t="s">
        <v>1144</v>
      </c>
      <c r="L108" s="81">
        <f>SUBTOTAL(9,L105:L107)/6</f>
        <v>0</v>
      </c>
      <c r="M108" s="81">
        <f>SUBTOTAL(9,M105:M107)/6</f>
        <v>0</v>
      </c>
      <c r="N108" s="81">
        <f>SUBTOTAL(9,N105:N107)/6</f>
        <v>0</v>
      </c>
      <c r="O108" s="302"/>
      <c r="P108" s="302"/>
      <c r="Q108" s="200"/>
      <c r="R108" s="513"/>
      <c r="S108" s="513"/>
      <c r="T108" s="514"/>
      <c r="U108" s="101"/>
      <c r="V108" s="31"/>
      <c r="W108" s="400"/>
      <c r="X108" s="360"/>
      <c r="Y108" s="360"/>
      <c r="Z108" s="360"/>
    </row>
    <row r="109" spans="3:26" ht="20.25" hidden="1" thickTop="1" x14ac:dyDescent="0.3">
      <c r="C109" s="314"/>
      <c r="D109" s="8"/>
      <c r="E109" s="164"/>
      <c r="F109" s="161" t="s">
        <v>59</v>
      </c>
      <c r="G109" s="77" t="s">
        <v>1105</v>
      </c>
      <c r="H109" s="535"/>
      <c r="I109" s="536"/>
      <c r="J109" s="536"/>
      <c r="K109" s="537"/>
      <c r="L109" s="1"/>
      <c r="M109" s="483"/>
      <c r="N109" s="484"/>
      <c r="O109" s="78">
        <v>50</v>
      </c>
      <c r="P109" s="21" t="str">
        <f>IF(AND(L109="",M109=""),"",(L109*O109)+(M109*(O109+3.47)))</f>
        <v/>
      </c>
      <c r="Q109" s="78" t="s">
        <v>65</v>
      </c>
      <c r="R109" s="583" t="s">
        <v>66</v>
      </c>
      <c r="S109" s="584"/>
      <c r="T109" s="585"/>
      <c r="U109" s="99"/>
      <c r="V109" s="31"/>
      <c r="W109" s="400"/>
    </row>
    <row r="110" spans="3:26" ht="19.5" hidden="1" x14ac:dyDescent="0.3">
      <c r="C110" s="314"/>
      <c r="D110" s="8"/>
      <c r="E110" s="164"/>
      <c r="F110" s="162" t="s">
        <v>59</v>
      </c>
      <c r="G110" s="19" t="s">
        <v>747</v>
      </c>
      <c r="H110" s="507"/>
      <c r="I110" s="508"/>
      <c r="J110" s="508"/>
      <c r="K110" s="509"/>
      <c r="L110" s="1"/>
      <c r="M110" s="458"/>
      <c r="N110" s="459"/>
      <c r="O110" s="18">
        <v>30</v>
      </c>
      <c r="P110" s="21" t="str">
        <f>IF(AND(L110="",M110=""),"",(L110*O110)+(M110*(O110+3.47)))</f>
        <v/>
      </c>
      <c r="Q110" s="18" t="s">
        <v>512</v>
      </c>
      <c r="R110" s="510" t="s">
        <v>62</v>
      </c>
      <c r="S110" s="511"/>
      <c r="T110" s="512"/>
      <c r="U110" s="101"/>
      <c r="V110" s="31"/>
      <c r="W110" s="400"/>
    </row>
    <row r="111" spans="3:26" ht="19.5" hidden="1" x14ac:dyDescent="0.3">
      <c r="C111" s="314"/>
      <c r="D111" s="8"/>
      <c r="E111" s="164"/>
      <c r="F111" s="162" t="s">
        <v>59</v>
      </c>
      <c r="G111" s="19" t="s">
        <v>747</v>
      </c>
      <c r="H111" s="485" t="s">
        <v>971</v>
      </c>
      <c r="I111" s="486"/>
      <c r="J111" s="486" t="s">
        <v>972</v>
      </c>
      <c r="K111" s="487"/>
      <c r="L111" s="1"/>
      <c r="M111" s="458"/>
      <c r="N111" s="459"/>
      <c r="O111" s="18">
        <v>30</v>
      </c>
      <c r="P111" s="21" t="str">
        <f t="shared" ref="P111:P112" si="6">IF(AND(L111="",M111=""),"",(L111*O111)+(M111*(O111+3.47)))</f>
        <v/>
      </c>
      <c r="Q111" s="18" t="s">
        <v>226</v>
      </c>
      <c r="R111" s="510" t="s">
        <v>62</v>
      </c>
      <c r="S111" s="511"/>
      <c r="T111" s="512"/>
      <c r="U111" s="101"/>
      <c r="V111" s="31"/>
      <c r="W111" s="400"/>
    </row>
    <row r="112" spans="3:26" ht="20.25" thickTop="1" x14ac:dyDescent="0.3">
      <c r="C112" s="314"/>
      <c r="D112" s="8"/>
      <c r="E112" s="164"/>
      <c r="F112" s="162" t="s">
        <v>59</v>
      </c>
      <c r="G112" s="19" t="s">
        <v>747</v>
      </c>
      <c r="H112" s="507" t="s">
        <v>1129</v>
      </c>
      <c r="I112" s="508"/>
      <c r="J112" s="508" t="s">
        <v>60</v>
      </c>
      <c r="K112" s="509"/>
      <c r="L112" s="1"/>
      <c r="M112" s="458"/>
      <c r="N112" s="459"/>
      <c r="O112" s="18">
        <v>30</v>
      </c>
      <c r="P112" s="21" t="str">
        <f t="shared" si="6"/>
        <v/>
      </c>
      <c r="Q112" s="18" t="s">
        <v>61</v>
      </c>
      <c r="R112" s="510" t="s">
        <v>62</v>
      </c>
      <c r="S112" s="511"/>
      <c r="T112" s="512"/>
      <c r="U112" s="101"/>
      <c r="V112" s="31"/>
      <c r="W112" s="400"/>
    </row>
    <row r="113" spans="3:23" ht="21.75" thickBot="1" x14ac:dyDescent="0.4">
      <c r="C113" s="314"/>
      <c r="D113" s="8"/>
      <c r="E113" s="164"/>
      <c r="F113" s="204"/>
      <c r="G113" s="205"/>
      <c r="H113" s="205"/>
      <c r="I113" s="205"/>
      <c r="J113" s="205"/>
      <c r="K113" s="206" t="s">
        <v>1144</v>
      </c>
      <c r="L113" s="81">
        <f>SUBTOTAL(9,L109:L112)/6</f>
        <v>0</v>
      </c>
      <c r="M113" s="474">
        <f>SUBTOTAL(9,M109:M112)/6</f>
        <v>0</v>
      </c>
      <c r="N113" s="475"/>
      <c r="O113" s="216"/>
      <c r="P113" s="22">
        <f>SUBTOTAL(9,P105:P112)</f>
        <v>0</v>
      </c>
      <c r="Q113" s="199"/>
      <c r="R113" s="199"/>
      <c r="S113" s="202"/>
      <c r="T113" s="203"/>
      <c r="U113" s="100"/>
      <c r="V113" s="34"/>
      <c r="W113" s="401"/>
    </row>
    <row r="114" spans="3:23" ht="19.5" thickTop="1" x14ac:dyDescent="0.3">
      <c r="C114" s="314"/>
      <c r="D114" s="8"/>
      <c r="E114" s="164"/>
      <c r="F114" s="207"/>
      <c r="G114" s="200"/>
      <c r="H114" s="200"/>
      <c r="I114" s="200"/>
      <c r="J114" s="200"/>
      <c r="K114" s="200"/>
      <c r="L114" s="210"/>
      <c r="M114" s="210"/>
      <c r="N114" s="210"/>
      <c r="O114" s="202"/>
      <c r="P114" s="200"/>
      <c r="Q114" s="199"/>
      <c r="R114" s="199"/>
      <c r="S114" s="202"/>
      <c r="T114" s="203"/>
      <c r="U114" s="100"/>
      <c r="V114" s="34"/>
      <c r="W114" s="401"/>
    </row>
    <row r="115" spans="3:23" ht="34.5" x14ac:dyDescent="0.55000000000000004">
      <c r="C115" s="314"/>
      <c r="D115" s="8"/>
      <c r="E115" s="164"/>
      <c r="F115" s="210"/>
      <c r="G115" s="211"/>
      <c r="H115" s="529" t="s">
        <v>1106</v>
      </c>
      <c r="I115" s="529"/>
      <c r="J115" s="529"/>
      <c r="K115" s="529"/>
      <c r="L115" s="603" t="s">
        <v>67</v>
      </c>
      <c r="M115" s="603"/>
      <c r="N115" s="430"/>
      <c r="O115" s="199"/>
      <c r="P115" s="199"/>
      <c r="Q115" s="199"/>
      <c r="R115" s="199"/>
      <c r="S115" s="202"/>
      <c r="T115" s="203"/>
      <c r="U115" s="100"/>
      <c r="V115" s="34"/>
      <c r="W115" s="401"/>
    </row>
    <row r="116" spans="3:23" ht="59.25" customHeight="1" x14ac:dyDescent="0.3">
      <c r="C116" s="314"/>
      <c r="D116" s="8"/>
      <c r="E116" s="164"/>
      <c r="F116" s="212"/>
      <c r="G116" s="213"/>
      <c r="H116" s="581" t="s">
        <v>1155</v>
      </c>
      <c r="I116" s="581"/>
      <c r="J116" s="581"/>
      <c r="K116" s="582"/>
      <c r="L116" s="182" t="s">
        <v>28</v>
      </c>
      <c r="M116" s="183" t="s">
        <v>58</v>
      </c>
      <c r="N116" s="437" t="s">
        <v>2021</v>
      </c>
      <c r="O116" s="214" t="s">
        <v>68</v>
      </c>
      <c r="P116" s="197" t="s">
        <v>31</v>
      </c>
      <c r="Q116" s="195" t="s">
        <v>32</v>
      </c>
      <c r="R116" s="607" t="s">
        <v>33</v>
      </c>
      <c r="S116" s="607"/>
      <c r="T116" s="608"/>
      <c r="U116" s="98"/>
      <c r="V116" s="34"/>
      <c r="W116" s="401"/>
    </row>
    <row r="117" spans="3:23" ht="19.5" x14ac:dyDescent="0.3">
      <c r="C117" s="314"/>
      <c r="D117" s="8"/>
      <c r="E117" s="164"/>
      <c r="F117" s="161" t="s">
        <v>69</v>
      </c>
      <c r="G117" s="77" t="s">
        <v>1105</v>
      </c>
      <c r="H117" s="535" t="s">
        <v>1100</v>
      </c>
      <c r="I117" s="536"/>
      <c r="J117" s="536"/>
      <c r="K117" s="537"/>
      <c r="L117" s="1"/>
      <c r="M117" s="82"/>
      <c r="N117" s="442"/>
      <c r="O117" s="78">
        <v>75</v>
      </c>
      <c r="P117" s="21" t="str">
        <f>IF(AND(L117="",M117=""),"",(L117*O117)+(M117*(O117+2.25)))</f>
        <v/>
      </c>
      <c r="Q117" s="78" t="s">
        <v>70</v>
      </c>
      <c r="R117" s="583" t="s">
        <v>66</v>
      </c>
      <c r="S117" s="584"/>
      <c r="T117" s="585"/>
      <c r="U117" s="99"/>
      <c r="V117" s="31"/>
      <c r="W117" s="400"/>
    </row>
    <row r="118" spans="3:23" ht="19.5" x14ac:dyDescent="0.3">
      <c r="C118" s="314"/>
      <c r="D118" s="8"/>
      <c r="E118" s="164"/>
      <c r="F118" s="161" t="s">
        <v>69</v>
      </c>
      <c r="G118" s="77" t="s">
        <v>1105</v>
      </c>
      <c r="H118" s="535" t="s">
        <v>248</v>
      </c>
      <c r="I118" s="536"/>
      <c r="J118" s="536" t="s">
        <v>249</v>
      </c>
      <c r="K118" s="537"/>
      <c r="L118" s="1"/>
      <c r="M118" s="82"/>
      <c r="N118" s="442"/>
      <c r="O118" s="78">
        <v>75</v>
      </c>
      <c r="P118" s="21" t="str">
        <f>IF(AND(L118="",M118=""),"",(L118*O118)+(M118*(O118+2.25)))</f>
        <v/>
      </c>
      <c r="Q118" s="78" t="s">
        <v>70</v>
      </c>
      <c r="R118" s="583" t="s">
        <v>66</v>
      </c>
      <c r="S118" s="584"/>
      <c r="T118" s="585"/>
      <c r="U118" s="99"/>
      <c r="V118" s="31"/>
      <c r="W118" s="400"/>
    </row>
    <row r="119" spans="3:23" ht="19.5" x14ac:dyDescent="0.3">
      <c r="C119" s="314"/>
      <c r="D119" s="8"/>
      <c r="E119" s="164"/>
      <c r="F119" s="163" t="s">
        <v>69</v>
      </c>
      <c r="G119" s="19" t="s">
        <v>1050</v>
      </c>
      <c r="H119" s="538" t="s">
        <v>237</v>
      </c>
      <c r="I119" s="538"/>
      <c r="J119" s="538" t="s">
        <v>238</v>
      </c>
      <c r="K119" s="538"/>
      <c r="L119" s="1"/>
      <c r="M119" s="82"/>
      <c r="N119" s="442"/>
      <c r="O119" s="18">
        <v>75</v>
      </c>
      <c r="P119" s="21" t="str">
        <f t="shared" ref="P119:P124" si="7">IF(AND(L119="",M119=""),"",(L119*O119)+(M119*(O119+2.25)))</f>
        <v/>
      </c>
      <c r="Q119" s="18" t="s">
        <v>239</v>
      </c>
      <c r="R119" s="564" t="s">
        <v>66</v>
      </c>
      <c r="S119" s="565"/>
      <c r="T119" s="566"/>
      <c r="U119" s="99"/>
      <c r="V119" s="31"/>
      <c r="W119" s="400"/>
    </row>
    <row r="120" spans="3:23" ht="19.5" x14ac:dyDescent="0.3">
      <c r="C120" s="314"/>
      <c r="D120" s="8"/>
      <c r="E120" s="164"/>
      <c r="F120" s="163" t="s">
        <v>69</v>
      </c>
      <c r="G120" s="19" t="s">
        <v>1050</v>
      </c>
      <c r="H120" s="473" t="s">
        <v>1101</v>
      </c>
      <c r="I120" s="473"/>
      <c r="J120" s="473"/>
      <c r="K120" s="473"/>
      <c r="L120" s="1"/>
      <c r="M120" s="82"/>
      <c r="N120" s="442"/>
      <c r="O120" s="18">
        <v>150</v>
      </c>
      <c r="P120" s="21" t="str">
        <f t="shared" si="7"/>
        <v/>
      </c>
      <c r="Q120" s="18" t="s">
        <v>70</v>
      </c>
      <c r="R120" s="564" t="s">
        <v>66</v>
      </c>
      <c r="S120" s="565"/>
      <c r="T120" s="566"/>
      <c r="U120" s="99"/>
      <c r="V120" s="31"/>
      <c r="W120" s="400"/>
    </row>
    <row r="121" spans="3:23" ht="19.5" x14ac:dyDescent="0.3">
      <c r="C121" s="314"/>
      <c r="D121" s="8"/>
      <c r="E121" s="164"/>
      <c r="F121" s="163" t="s">
        <v>69</v>
      </c>
      <c r="G121" s="19" t="s">
        <v>1050</v>
      </c>
      <c r="H121" s="473" t="s">
        <v>285</v>
      </c>
      <c r="I121" s="473"/>
      <c r="J121" s="473" t="s">
        <v>286</v>
      </c>
      <c r="K121" s="473"/>
      <c r="L121" s="1"/>
      <c r="M121" s="82"/>
      <c r="N121" s="442"/>
      <c r="O121" s="18">
        <v>150</v>
      </c>
      <c r="P121" s="21" t="str">
        <f t="shared" si="7"/>
        <v/>
      </c>
      <c r="Q121" s="18" t="s">
        <v>70</v>
      </c>
      <c r="R121" s="564" t="s">
        <v>66</v>
      </c>
      <c r="S121" s="565"/>
      <c r="T121" s="566"/>
      <c r="U121" s="99"/>
      <c r="V121" s="31"/>
      <c r="W121" s="400"/>
    </row>
    <row r="122" spans="3:23" ht="19.5" x14ac:dyDescent="0.3">
      <c r="C122" s="314"/>
      <c r="D122" s="8"/>
      <c r="E122" s="164"/>
      <c r="F122" s="163" t="s">
        <v>69</v>
      </c>
      <c r="G122" s="19" t="s">
        <v>1050</v>
      </c>
      <c r="H122" s="473" t="s">
        <v>1076</v>
      </c>
      <c r="I122" s="473"/>
      <c r="J122" s="473" t="s">
        <v>289</v>
      </c>
      <c r="K122" s="473"/>
      <c r="L122" s="1"/>
      <c r="M122" s="82"/>
      <c r="N122" s="442"/>
      <c r="O122" s="18">
        <v>150</v>
      </c>
      <c r="P122" s="21" t="str">
        <f t="shared" si="7"/>
        <v/>
      </c>
      <c r="Q122" s="18" t="s">
        <v>70</v>
      </c>
      <c r="R122" s="564" t="s">
        <v>66</v>
      </c>
      <c r="S122" s="565"/>
      <c r="T122" s="566"/>
      <c r="U122" s="99"/>
      <c r="V122" s="31"/>
      <c r="W122" s="400"/>
    </row>
    <row r="123" spans="3:23" ht="19.5" x14ac:dyDescent="0.3">
      <c r="C123" s="314"/>
      <c r="D123" s="8"/>
      <c r="E123" s="164"/>
      <c r="F123" s="163" t="s">
        <v>69</v>
      </c>
      <c r="G123" s="19" t="s">
        <v>1050</v>
      </c>
      <c r="H123" s="473" t="s">
        <v>1084</v>
      </c>
      <c r="I123" s="473"/>
      <c r="J123" s="473" t="s">
        <v>311</v>
      </c>
      <c r="K123" s="473"/>
      <c r="L123" s="1"/>
      <c r="M123" s="82"/>
      <c r="N123" s="442"/>
      <c r="O123" s="18">
        <v>150</v>
      </c>
      <c r="P123" s="21" t="str">
        <f t="shared" si="7"/>
        <v/>
      </c>
      <c r="Q123" s="18" t="s">
        <v>70</v>
      </c>
      <c r="R123" s="564" t="s">
        <v>66</v>
      </c>
      <c r="S123" s="565"/>
      <c r="T123" s="566"/>
      <c r="U123" s="99"/>
      <c r="V123" s="31"/>
      <c r="W123" s="400"/>
    </row>
    <row r="124" spans="3:23" ht="19.5" x14ac:dyDescent="0.3">
      <c r="C124" s="314"/>
      <c r="D124" s="8"/>
      <c r="E124" s="164"/>
      <c r="F124" s="163" t="s">
        <v>69</v>
      </c>
      <c r="G124" s="19" t="s">
        <v>1050</v>
      </c>
      <c r="H124" s="473" t="s">
        <v>292</v>
      </c>
      <c r="I124" s="473"/>
      <c r="J124" s="473" t="s">
        <v>303</v>
      </c>
      <c r="K124" s="473"/>
      <c r="L124" s="1"/>
      <c r="M124" s="82"/>
      <c r="N124" s="442"/>
      <c r="O124" s="18">
        <v>150</v>
      </c>
      <c r="P124" s="21" t="str">
        <f t="shared" si="7"/>
        <v/>
      </c>
      <c r="Q124" s="18" t="s">
        <v>70</v>
      </c>
      <c r="R124" s="564" t="s">
        <v>66</v>
      </c>
      <c r="S124" s="565"/>
      <c r="T124" s="566"/>
      <c r="U124" s="99"/>
      <c r="V124" s="31"/>
      <c r="W124" s="400"/>
    </row>
    <row r="125" spans="3:23" ht="27" thickBot="1" x14ac:dyDescent="0.45">
      <c r="C125" s="314"/>
      <c r="D125" s="8"/>
      <c r="E125" s="164"/>
      <c r="F125" s="217"/>
      <c r="G125" s="218"/>
      <c r="H125" s="219"/>
      <c r="I125" s="219"/>
      <c r="J125" s="219"/>
      <c r="K125" s="220" t="s">
        <v>1144</v>
      </c>
      <c r="L125" s="81">
        <f>SUBTOTAL(9,L117:L124)/6</f>
        <v>0</v>
      </c>
      <c r="M125" s="81">
        <f>SUBTOTAL(9,M117:M124)/6</f>
        <v>0</v>
      </c>
      <c r="N125" s="81">
        <f>SUBTOTAL(9,N117:N124)/6</f>
        <v>0</v>
      </c>
      <c r="O125" s="216"/>
      <c r="P125" s="177">
        <f>SUBTOTAL(9,P117:P124)</f>
        <v>0</v>
      </c>
      <c r="Q125" s="216"/>
      <c r="R125" s="513"/>
      <c r="S125" s="513"/>
      <c r="T125" s="514"/>
      <c r="U125" s="102"/>
      <c r="V125" s="31"/>
      <c r="W125" s="400"/>
    </row>
    <row r="126" spans="3:23" ht="10.5" customHeight="1" thickTop="1" x14ac:dyDescent="0.4">
      <c r="C126" s="314"/>
      <c r="D126" s="8"/>
      <c r="E126" s="164"/>
      <c r="F126" s="221"/>
      <c r="G126" s="222"/>
      <c r="H126" s="223"/>
      <c r="I126" s="224"/>
      <c r="J126" s="224"/>
      <c r="K126" s="224"/>
      <c r="L126" s="209"/>
      <c r="M126" s="227"/>
      <c r="N126" s="227"/>
      <c r="O126" s="202"/>
      <c r="P126" s="227"/>
      <c r="Q126" s="227"/>
      <c r="R126" s="228"/>
      <c r="S126" s="228"/>
      <c r="T126" s="229"/>
      <c r="U126" s="102"/>
      <c r="V126" s="31"/>
      <c r="W126" s="400"/>
    </row>
    <row r="127" spans="3:23" ht="15" customHeight="1" x14ac:dyDescent="0.4">
      <c r="C127" s="314"/>
      <c r="D127" s="8"/>
      <c r="E127" s="164"/>
      <c r="F127" s="221"/>
      <c r="G127" s="222"/>
      <c r="H127" s="225"/>
      <c r="I127" s="225"/>
      <c r="J127" s="226"/>
      <c r="K127" s="224"/>
      <c r="L127" s="209"/>
      <c r="M127" s="227"/>
      <c r="N127" s="227"/>
      <c r="O127" s="202"/>
      <c r="P127" s="227"/>
      <c r="Q127" s="227"/>
      <c r="R127" s="228"/>
      <c r="S127" s="228"/>
      <c r="T127" s="229"/>
      <c r="U127" s="102"/>
      <c r="V127" s="31"/>
      <c r="W127" s="400"/>
    </row>
    <row r="128" spans="3:23" ht="34.5" x14ac:dyDescent="0.55000000000000004">
      <c r="C128" s="314"/>
      <c r="D128" s="8"/>
      <c r="E128" s="164"/>
      <c r="F128" s="221"/>
      <c r="G128" s="222"/>
      <c r="H128" s="529" t="s">
        <v>2006</v>
      </c>
      <c r="I128" s="529"/>
      <c r="J128" s="529"/>
      <c r="K128" s="529"/>
      <c r="L128" s="529"/>
      <c r="M128" s="529"/>
      <c r="N128" s="428"/>
      <c r="O128" s="202"/>
      <c r="P128" s="202"/>
      <c r="Q128" s="202"/>
      <c r="R128" s="526"/>
      <c r="S128" s="526"/>
      <c r="T128" s="527"/>
      <c r="U128" s="102"/>
      <c r="V128" s="23"/>
      <c r="W128" s="103"/>
    </row>
    <row r="129" spans="3:29" ht="47.25" customHeight="1" x14ac:dyDescent="0.3">
      <c r="C129" s="314"/>
      <c r="D129" s="8"/>
      <c r="E129" s="164"/>
      <c r="F129" s="221"/>
      <c r="G129" s="222"/>
      <c r="H129" s="530" t="s">
        <v>2010</v>
      </c>
      <c r="I129" s="530"/>
      <c r="J129" s="530"/>
      <c r="K129" s="530"/>
      <c r="L129" s="222"/>
      <c r="M129" s="222"/>
      <c r="N129" s="222"/>
      <c r="O129" s="202"/>
      <c r="P129" s="202"/>
      <c r="Q129" s="202"/>
      <c r="R129" s="228"/>
      <c r="S129" s="228"/>
      <c r="T129" s="229"/>
      <c r="U129" s="102"/>
      <c r="V129" s="23"/>
      <c r="W129" s="103"/>
      <c r="X129" s="368"/>
      <c r="Y129" s="368"/>
      <c r="Z129" s="368"/>
      <c r="AA129" s="360" t="s">
        <v>1179</v>
      </c>
    </row>
    <row r="130" spans="3:29" ht="61.5" customHeight="1" x14ac:dyDescent="0.3">
      <c r="C130" s="314"/>
      <c r="D130" s="8"/>
      <c r="E130" s="164"/>
      <c r="F130" s="221"/>
      <c r="G130" s="222"/>
      <c r="H130" s="561" t="s">
        <v>1160</v>
      </c>
      <c r="I130" s="561"/>
      <c r="J130" s="561"/>
      <c r="K130" s="561"/>
      <c r="L130" s="339" t="s">
        <v>28</v>
      </c>
      <c r="M130" s="340" t="s">
        <v>58</v>
      </c>
      <c r="N130" s="437" t="s">
        <v>2021</v>
      </c>
      <c r="O130" s="196" t="s">
        <v>30</v>
      </c>
      <c r="P130" s="197" t="s">
        <v>31</v>
      </c>
      <c r="Q130" s="196" t="s">
        <v>32</v>
      </c>
      <c r="R130" s="604" t="s">
        <v>33</v>
      </c>
      <c r="S130" s="604"/>
      <c r="T130" s="605"/>
      <c r="U130" s="98"/>
      <c r="V130" s="23"/>
      <c r="W130" s="103"/>
      <c r="X130" s="374" t="s">
        <v>8</v>
      </c>
      <c r="Y130" s="374"/>
      <c r="Z130" s="374" t="s">
        <v>2004</v>
      </c>
      <c r="AA130" s="375" t="s">
        <v>2005</v>
      </c>
    </row>
    <row r="131" spans="3:29" ht="19.5" hidden="1" x14ac:dyDescent="0.3">
      <c r="C131" s="314"/>
      <c r="D131" s="8"/>
      <c r="E131" s="8"/>
      <c r="F131" s="20" t="s">
        <v>71</v>
      </c>
      <c r="G131" s="19" t="s">
        <v>1146</v>
      </c>
      <c r="H131" s="470" t="s">
        <v>72</v>
      </c>
      <c r="I131" s="471"/>
      <c r="J131" s="471"/>
      <c r="K131" s="472"/>
      <c r="L131" s="1"/>
      <c r="M131" s="4"/>
      <c r="N131" s="439"/>
      <c r="O131" s="18">
        <v>2.65</v>
      </c>
      <c r="P131" s="21" t="str">
        <f>IF(AND(L131="",M131="",N131=""),"", (L131*O131) + (M131*(O131+2.1)) + (N131*(O131+2.1)))</f>
        <v/>
      </c>
      <c r="Q131" s="18" t="s">
        <v>74</v>
      </c>
      <c r="R131" s="525" t="s">
        <v>75</v>
      </c>
      <c r="S131" s="525"/>
      <c r="T131" s="525"/>
      <c r="U131" s="87"/>
      <c r="V131" s="31"/>
      <c r="W131" s="400"/>
      <c r="X131" s="369">
        <f>VLOOKUP(Z131,'[1]IGC Availability'!$A:$O,15,FALSE)</f>
        <v>0</v>
      </c>
      <c r="Y131" s="364" t="str" cm="1">
        <f t="array" ref="Y131">IF(X131="","",
IFERROR(
    IF(
        X131&gt;= _xlfn.XLOOKUP(
            F131 &amp; "|" &amp; G131,
            'Min table'!$A$2:$A$17 &amp; "|" &amp; 'Min table'!$B$2:$B$17,
            'Min table'!$C$2:$C$17,
            "MISSING"
        ),
        "Show",
        "Hide"
    ),
"MISSING"))</f>
        <v>Hide</v>
      </c>
      <c r="Z131" s="364" t="s">
        <v>73</v>
      </c>
      <c r="AA131" s="360" t="s">
        <v>72</v>
      </c>
      <c r="AC131" s="309" t="s">
        <v>73</v>
      </c>
    </row>
    <row r="132" spans="3:29" ht="19.5" hidden="1" x14ac:dyDescent="0.3">
      <c r="C132" s="314"/>
      <c r="D132" s="8"/>
      <c r="E132" s="8"/>
      <c r="F132" s="20" t="s">
        <v>71</v>
      </c>
      <c r="G132" s="19" t="s">
        <v>1146</v>
      </c>
      <c r="H132" s="470" t="s">
        <v>1203</v>
      </c>
      <c r="I132" s="471"/>
      <c r="J132" s="471"/>
      <c r="K132" s="472"/>
      <c r="L132" s="1"/>
      <c r="M132" s="4"/>
      <c r="N132" s="439"/>
      <c r="O132" s="18">
        <v>2.65</v>
      </c>
      <c r="P132" s="21" t="str">
        <f t="shared" ref="P132:P193" si="8">IF(AND(L132="",M132="",N132=""),"", (L132*O132) + (M132*(O132+2.1)) + (N132*(O132+2.1)))</f>
        <v/>
      </c>
      <c r="Q132" s="18" t="s">
        <v>77</v>
      </c>
      <c r="R132" s="525" t="s">
        <v>75</v>
      </c>
      <c r="S132" s="525"/>
      <c r="T132" s="525"/>
      <c r="U132" s="99"/>
      <c r="V132" s="31"/>
      <c r="W132" s="400"/>
      <c r="X132" s="369">
        <f>VLOOKUP(Z132,'[1]IGC Availability'!$A:$O,15,FALSE)</f>
        <v>44.2</v>
      </c>
      <c r="Y132" s="364" t="str" cm="1">
        <f t="array" ref="Y132">IF(X132="","",
IFERROR(
    IF(
        X132&gt;= _xlfn.XLOOKUP(
            F132 &amp; "|" &amp; G132,
            'Min table'!$A$2:$A$17 &amp; "|" &amp; 'Min table'!$B$2:$B$17,
            'Min table'!$C$2:$C$17,
            "MISSING"
        ),
        "Show",
        "Hide"
    ),
"MISSING"))</f>
        <v>Hide</v>
      </c>
      <c r="Z132" s="364" t="s">
        <v>76</v>
      </c>
      <c r="AA132" s="360" t="s">
        <v>1203</v>
      </c>
      <c r="AC132" s="309" t="s">
        <v>76</v>
      </c>
    </row>
    <row r="133" spans="3:29" ht="19.5" hidden="1" x14ac:dyDescent="0.3">
      <c r="C133" s="314"/>
      <c r="D133" s="114"/>
      <c r="E133" s="114"/>
      <c r="F133" s="20" t="s">
        <v>71</v>
      </c>
      <c r="G133" s="19" t="s">
        <v>1146</v>
      </c>
      <c r="H133" s="470" t="s">
        <v>78</v>
      </c>
      <c r="I133" s="471"/>
      <c r="J133" s="471"/>
      <c r="K133" s="472"/>
      <c r="L133" s="1"/>
      <c r="M133" s="4"/>
      <c r="N133" s="439"/>
      <c r="O133" s="18">
        <v>2.65</v>
      </c>
      <c r="P133" s="21" t="str">
        <f t="shared" si="8"/>
        <v/>
      </c>
      <c r="Q133" s="18" t="s">
        <v>74</v>
      </c>
      <c r="R133" s="525" t="s">
        <v>75</v>
      </c>
      <c r="S133" s="525"/>
      <c r="T133" s="525"/>
      <c r="U133" s="87"/>
      <c r="V133" s="31"/>
      <c r="W133" s="400"/>
      <c r="X133" s="369">
        <f>VLOOKUP(Z133,'[1]IGC Availability'!$A:$O,15,FALSE)</f>
        <v>-10.8</v>
      </c>
      <c r="Y133" s="364" t="str" cm="1">
        <f t="array" ref="Y133">IF(X133="","",
IFERROR(
    IF(
        X133&gt;= _xlfn.XLOOKUP(
            F133 &amp; "|" &amp; G133,
            'Min table'!$A$2:$A$17 &amp; "|" &amp; 'Min table'!$B$2:$B$17,
            'Min table'!$C$2:$C$17,
            "MISSING"
        ),
        "Show",
        "Hide"
    ),
"MISSING"))</f>
        <v>Hide</v>
      </c>
      <c r="Z133" s="364" t="s">
        <v>79</v>
      </c>
      <c r="AA133" s="360" t="s">
        <v>78</v>
      </c>
      <c r="AC133" s="309" t="s">
        <v>79</v>
      </c>
    </row>
    <row r="134" spans="3:29" ht="19.5" hidden="1" x14ac:dyDescent="0.3">
      <c r="C134" s="314"/>
      <c r="D134" s="8"/>
      <c r="E134" s="8"/>
      <c r="F134" s="20" t="s">
        <v>71</v>
      </c>
      <c r="G134" s="19" t="s">
        <v>1146</v>
      </c>
      <c r="H134" s="470" t="s">
        <v>80</v>
      </c>
      <c r="I134" s="471"/>
      <c r="J134" s="471"/>
      <c r="K134" s="472"/>
      <c r="L134" s="1"/>
      <c r="M134" s="4"/>
      <c r="N134" s="439"/>
      <c r="O134" s="18">
        <v>2.65</v>
      </c>
      <c r="P134" s="21" t="str">
        <f t="shared" si="8"/>
        <v/>
      </c>
      <c r="Q134" s="18" t="s">
        <v>74</v>
      </c>
      <c r="R134" s="525" t="s">
        <v>75</v>
      </c>
      <c r="S134" s="525"/>
      <c r="T134" s="525"/>
      <c r="U134" s="87"/>
      <c r="V134" s="31"/>
      <c r="W134" s="400"/>
      <c r="X134" s="369">
        <f>VLOOKUP(Z134,'[1]IGC Availability'!$A:$O,15,FALSE)</f>
        <v>-10.8</v>
      </c>
      <c r="Y134" s="364" t="str" cm="1">
        <f t="array" ref="Y134">IF(X134="","",
IFERROR(
    IF(
        X134&gt;= _xlfn.XLOOKUP(
            F134 &amp; "|" &amp; G134,
            'Min table'!$A$2:$A$17 &amp; "|" &amp; 'Min table'!$B$2:$B$17,
            'Min table'!$C$2:$C$17,
            "MISSING"
        ),
        "Show",
        "Hide"
    ),
"MISSING"))</f>
        <v>Hide</v>
      </c>
      <c r="Z134" s="364" t="s">
        <v>81</v>
      </c>
      <c r="AA134" s="360" t="s">
        <v>80</v>
      </c>
      <c r="AC134" s="309" t="s">
        <v>81</v>
      </c>
    </row>
    <row r="135" spans="3:29" ht="19.5" x14ac:dyDescent="0.3">
      <c r="C135" s="314"/>
      <c r="D135" s="8"/>
      <c r="E135" s="8"/>
      <c r="F135" s="20" t="s">
        <v>71</v>
      </c>
      <c r="G135" s="19" t="s">
        <v>1146</v>
      </c>
      <c r="H135" s="470" t="s">
        <v>1204</v>
      </c>
      <c r="I135" s="471"/>
      <c r="J135" s="471"/>
      <c r="K135" s="472"/>
      <c r="L135" s="1"/>
      <c r="M135" s="4"/>
      <c r="N135" s="439"/>
      <c r="O135" s="18">
        <v>2.65</v>
      </c>
      <c r="P135" s="21" t="str">
        <f t="shared" si="8"/>
        <v/>
      </c>
      <c r="Q135" s="18" t="s">
        <v>83</v>
      </c>
      <c r="R135" s="525" t="s">
        <v>75</v>
      </c>
      <c r="S135" s="525"/>
      <c r="T135" s="525"/>
      <c r="U135" s="87"/>
      <c r="V135" s="31"/>
      <c r="W135" s="400"/>
      <c r="X135" s="369">
        <f>VLOOKUP(Z135,'[1]IGC Availability'!$A:$O,15,FALSE)</f>
        <v>637.20000000000005</v>
      </c>
      <c r="Y135" s="364" t="str" cm="1">
        <f t="array" ref="Y135">IF(X135="","",
IFERROR(
    IF(
        X135&gt;= _xlfn.XLOOKUP(
            F135 &amp; "|" &amp; G135,
            'Min table'!$A$2:$A$17 &amp; "|" &amp; 'Min table'!$B$2:$B$17,
            'Min table'!$C$2:$C$17,
            "MISSING"
        ),
        "Show",
        "Hide"
    ),
"MISSING"))</f>
        <v>Show</v>
      </c>
      <c r="Z135" s="364" t="s">
        <v>82</v>
      </c>
      <c r="AA135" s="360" t="s">
        <v>1204</v>
      </c>
      <c r="AC135" s="309" t="s">
        <v>82</v>
      </c>
    </row>
    <row r="136" spans="3:29" ht="19.5" hidden="1" x14ac:dyDescent="0.3">
      <c r="C136" s="314"/>
      <c r="D136" s="8"/>
      <c r="E136" s="8"/>
      <c r="F136" s="20" t="s">
        <v>71</v>
      </c>
      <c r="G136" s="19" t="s">
        <v>1146</v>
      </c>
      <c r="H136" s="470" t="s">
        <v>84</v>
      </c>
      <c r="I136" s="471"/>
      <c r="J136" s="471"/>
      <c r="K136" s="472"/>
      <c r="L136" s="1"/>
      <c r="M136" s="4"/>
      <c r="N136" s="439"/>
      <c r="O136" s="18">
        <v>2.65</v>
      </c>
      <c r="P136" s="21" t="str">
        <f t="shared" si="8"/>
        <v/>
      </c>
      <c r="Q136" s="18" t="s">
        <v>86</v>
      </c>
      <c r="R136" s="525" t="s">
        <v>75</v>
      </c>
      <c r="S136" s="525"/>
      <c r="T136" s="525"/>
      <c r="U136" s="87"/>
      <c r="V136" s="31"/>
      <c r="W136" s="400"/>
      <c r="X136" s="369">
        <f>VLOOKUP(Z136,'[1]IGC Availability'!$A:$O,15,FALSE)</f>
        <v>25.200000000000003</v>
      </c>
      <c r="Y136" s="364" t="str" cm="1">
        <f t="array" ref="Y136">IF(X136="","",
IFERROR(
    IF(
        X136&gt;= _xlfn.XLOOKUP(
            F136 &amp; "|" &amp; G136,
            'Min table'!$A$2:$A$17 &amp; "|" &amp; 'Min table'!$B$2:$B$17,
            'Min table'!$C$2:$C$17,
            "MISSING"
        ),
        "Show",
        "Hide"
    ),
"MISSING"))</f>
        <v>Hide</v>
      </c>
      <c r="Z136" s="364" t="s">
        <v>85</v>
      </c>
      <c r="AA136" s="360" t="s">
        <v>84</v>
      </c>
      <c r="AB136" s="316"/>
      <c r="AC136" s="309" t="s">
        <v>85</v>
      </c>
    </row>
    <row r="137" spans="3:29" ht="19.5" hidden="1" x14ac:dyDescent="0.3">
      <c r="C137" s="314"/>
      <c r="D137" s="8"/>
      <c r="E137" s="8"/>
      <c r="F137" s="20" t="s">
        <v>71</v>
      </c>
      <c r="G137" s="19" t="s">
        <v>1146</v>
      </c>
      <c r="H137" s="470" t="s">
        <v>87</v>
      </c>
      <c r="I137" s="471"/>
      <c r="J137" s="471"/>
      <c r="K137" s="472"/>
      <c r="L137" s="1"/>
      <c r="M137" s="4"/>
      <c r="N137" s="439"/>
      <c r="O137" s="18">
        <v>2.65</v>
      </c>
      <c r="P137" s="21" t="str">
        <f t="shared" si="8"/>
        <v/>
      </c>
      <c r="Q137" s="18" t="s">
        <v>89</v>
      </c>
      <c r="R137" s="525" t="s">
        <v>75</v>
      </c>
      <c r="S137" s="525"/>
      <c r="T137" s="525"/>
      <c r="U137" s="87"/>
      <c r="V137" s="31"/>
      <c r="W137" s="400"/>
      <c r="X137" s="369">
        <f>VLOOKUP(Z137,'[1]IGC Availability'!$A:$O,15,FALSE)</f>
        <v>0</v>
      </c>
      <c r="Y137" s="364" t="str" cm="1">
        <f t="array" ref="Y137">IF(X137="","",
IFERROR(
    IF(
        X137&gt;= _xlfn.XLOOKUP(
            F137 &amp; "|" &amp; G137,
            'Min table'!$A$2:$A$17 &amp; "|" &amp; 'Min table'!$B$2:$B$17,
            'Min table'!$C$2:$C$17,
            "MISSING"
        ),
        "Show",
        "Hide"
    ),
"MISSING"))</f>
        <v>Hide</v>
      </c>
      <c r="Z137" s="364" t="s">
        <v>88</v>
      </c>
      <c r="AA137" s="360" t="s">
        <v>87</v>
      </c>
      <c r="AB137" s="316"/>
      <c r="AC137" s="309" t="s">
        <v>88</v>
      </c>
    </row>
    <row r="138" spans="3:29" ht="19.5" hidden="1" x14ac:dyDescent="0.3">
      <c r="C138" s="314"/>
      <c r="D138" s="8"/>
      <c r="E138" s="8"/>
      <c r="F138" s="20" t="s">
        <v>71</v>
      </c>
      <c r="G138" s="19" t="s">
        <v>1146</v>
      </c>
      <c r="H138" s="470" t="s">
        <v>90</v>
      </c>
      <c r="I138" s="471"/>
      <c r="J138" s="471"/>
      <c r="K138" s="472"/>
      <c r="L138" s="1"/>
      <c r="M138" s="4"/>
      <c r="N138" s="439"/>
      <c r="O138" s="18">
        <v>2.65</v>
      </c>
      <c r="P138" s="21" t="str">
        <f t="shared" si="8"/>
        <v/>
      </c>
      <c r="Q138" s="18" t="s">
        <v>92</v>
      </c>
      <c r="R138" s="525" t="s">
        <v>75</v>
      </c>
      <c r="S138" s="525"/>
      <c r="T138" s="525"/>
      <c r="U138" s="99"/>
      <c r="V138" s="31"/>
      <c r="W138" s="400"/>
      <c r="X138" s="369">
        <f>VLOOKUP(Z138,'[1]IGC Availability'!$A:$O,15,FALSE)</f>
        <v>0</v>
      </c>
      <c r="Y138" s="364" t="str" cm="1">
        <f t="array" ref="Y138">IF(X138="","",
IFERROR(
    IF(
        X138&gt;= _xlfn.XLOOKUP(
            F138 &amp; "|" &amp; G138,
            'Min table'!$A$2:$A$17 &amp; "|" &amp; 'Min table'!$B$2:$B$17,
            'Min table'!$C$2:$C$17,
            "MISSING"
        ),
        "Show",
        "Hide"
    ),
"MISSING"))</f>
        <v>Hide</v>
      </c>
      <c r="Z138" s="364" t="s">
        <v>91</v>
      </c>
      <c r="AA138" s="360" t="s">
        <v>90</v>
      </c>
      <c r="AC138" s="309" t="s">
        <v>91</v>
      </c>
    </row>
    <row r="139" spans="3:29" s="320" customFormat="1" ht="19.5" x14ac:dyDescent="0.3">
      <c r="C139" s="329"/>
      <c r="D139" s="8"/>
      <c r="E139" s="8"/>
      <c r="F139" s="20" t="s">
        <v>71</v>
      </c>
      <c r="G139" s="19" t="s">
        <v>1146</v>
      </c>
      <c r="H139" s="485" t="s">
        <v>1205</v>
      </c>
      <c r="I139" s="486"/>
      <c r="J139" s="486"/>
      <c r="K139" s="487"/>
      <c r="L139" s="1"/>
      <c r="M139" s="4"/>
      <c r="N139" s="439"/>
      <c r="O139" s="18">
        <v>2.65</v>
      </c>
      <c r="P139" s="21" t="str">
        <f t="shared" si="8"/>
        <v/>
      </c>
      <c r="Q139" s="18" t="s">
        <v>94</v>
      </c>
      <c r="R139" s="525" t="s">
        <v>75</v>
      </c>
      <c r="S139" s="525"/>
      <c r="T139" s="525"/>
      <c r="U139" s="87"/>
      <c r="V139" s="31"/>
      <c r="W139" s="400"/>
      <c r="X139" s="369">
        <f>VLOOKUP(Z139,'[1]IGC Availability'!$A:$O,15,FALSE)</f>
        <v>59.400000000000006</v>
      </c>
      <c r="Y139" s="364" t="str" cm="1">
        <f t="array" ref="Y139">IF(X139="","",
IFERROR(
    IF(
        X139&gt;= _xlfn.XLOOKUP(
            F139 &amp; "|" &amp; G139,
            'Min table'!$A$2:$A$17 &amp; "|" &amp; 'Min table'!$B$2:$B$17,
            'Min table'!$C$2:$C$17,
            "MISSING"
        ),
        "Show",
        "Hide"
    ),
"MISSING"))</f>
        <v>Show</v>
      </c>
      <c r="Z139" s="364" t="s">
        <v>93</v>
      </c>
      <c r="AA139" s="360" t="s">
        <v>1205</v>
      </c>
      <c r="AB139" s="309"/>
      <c r="AC139" s="320" t="s">
        <v>93</v>
      </c>
    </row>
    <row r="140" spans="3:29" ht="19.5" hidden="1" x14ac:dyDescent="0.3">
      <c r="C140" s="314"/>
      <c r="D140" s="8"/>
      <c r="E140" s="8"/>
      <c r="F140" s="20" t="s">
        <v>71</v>
      </c>
      <c r="G140" s="19" t="s">
        <v>1146</v>
      </c>
      <c r="H140" s="470" t="s">
        <v>1206</v>
      </c>
      <c r="I140" s="471"/>
      <c r="J140" s="471"/>
      <c r="K140" s="472"/>
      <c r="L140" s="1"/>
      <c r="M140" s="4"/>
      <c r="N140" s="439"/>
      <c r="O140" s="18">
        <v>2.65</v>
      </c>
      <c r="P140" s="21" t="str">
        <f t="shared" si="8"/>
        <v/>
      </c>
      <c r="Q140" s="18" t="s">
        <v>184</v>
      </c>
      <c r="R140" s="525" t="s">
        <v>75</v>
      </c>
      <c r="S140" s="525"/>
      <c r="T140" s="525"/>
      <c r="U140" s="87"/>
      <c r="V140" s="31"/>
      <c r="W140" s="400"/>
      <c r="X140" s="369">
        <f>VLOOKUP(Z140,'[1]IGC Availability'!$A:$O,15,FALSE)</f>
        <v>0</v>
      </c>
      <c r="Y140" s="364" t="str" cm="1">
        <f t="array" ref="Y140">IF(X140="","",
IFERROR(
    IF(
        X140&gt;= _xlfn.XLOOKUP(
            F140 &amp; "|" &amp; G140,
            'Min table'!$A$2:$A$17 &amp; "|" &amp; 'Min table'!$B$2:$B$17,
            'Min table'!$C$2:$C$17,
            "MISSING"
        ),
        "Show",
        "Hide"
    ),
"MISSING"))</f>
        <v>Hide</v>
      </c>
      <c r="Z140" s="364" t="s">
        <v>1214</v>
      </c>
      <c r="AA140" s="360" t="s">
        <v>1206</v>
      </c>
    </row>
    <row r="141" spans="3:29" ht="19.5" hidden="1" x14ac:dyDescent="0.3">
      <c r="C141" s="314"/>
      <c r="D141" s="8"/>
      <c r="E141" s="8"/>
      <c r="F141" s="20" t="s">
        <v>71</v>
      </c>
      <c r="G141" s="19" t="s">
        <v>1146</v>
      </c>
      <c r="H141" s="470" t="s">
        <v>364</v>
      </c>
      <c r="I141" s="471"/>
      <c r="J141" s="471"/>
      <c r="K141" s="472"/>
      <c r="L141" s="1"/>
      <c r="M141" s="4"/>
      <c r="N141" s="439"/>
      <c r="O141" s="18">
        <v>2.65</v>
      </c>
      <c r="P141" s="21" t="str">
        <f t="shared" si="8"/>
        <v/>
      </c>
      <c r="Q141" s="18" t="s">
        <v>96</v>
      </c>
      <c r="R141" s="525" t="s">
        <v>75</v>
      </c>
      <c r="S141" s="525"/>
      <c r="T141" s="525"/>
      <c r="U141" s="87"/>
      <c r="V141" s="31"/>
      <c r="W141" s="400"/>
      <c r="X141" s="369">
        <f>VLOOKUP(Z141,'[1]IGC Availability'!$A:$O,15,FALSE)</f>
        <v>0</v>
      </c>
      <c r="Y141" s="364" t="str" cm="1">
        <f t="array" ref="Y141">IF(X141="","",
IFERROR(
    IF(
        X141&gt;= _xlfn.XLOOKUP(
            F141 &amp; "|" &amp; G141,
            'Min table'!$A$2:$A$17 &amp; "|" &amp; 'Min table'!$B$2:$B$17,
            'Min table'!$C$2:$C$17,
            "MISSING"
        ),
        "Show",
        "Hide"
    ),
"MISSING"))</f>
        <v>Hide</v>
      </c>
      <c r="Z141" s="364" t="s">
        <v>1215</v>
      </c>
      <c r="AA141" s="360" t="s">
        <v>364</v>
      </c>
    </row>
    <row r="142" spans="3:29" ht="19.5" hidden="1" x14ac:dyDescent="0.3">
      <c r="C142" s="314"/>
      <c r="D142" s="8"/>
      <c r="E142" s="8"/>
      <c r="F142" s="20" t="s">
        <v>71</v>
      </c>
      <c r="G142" s="19" t="s">
        <v>1146</v>
      </c>
      <c r="H142" s="470" t="s">
        <v>1059</v>
      </c>
      <c r="I142" s="471"/>
      <c r="J142" s="471"/>
      <c r="K142" s="472"/>
      <c r="L142" s="1"/>
      <c r="M142" s="4"/>
      <c r="N142" s="439"/>
      <c r="O142" s="18">
        <v>2.65</v>
      </c>
      <c r="P142" s="21" t="str">
        <f t="shared" si="8"/>
        <v/>
      </c>
      <c r="Q142" s="18" t="s">
        <v>96</v>
      </c>
      <c r="R142" s="525" t="s">
        <v>75</v>
      </c>
      <c r="S142" s="525"/>
      <c r="T142" s="525"/>
      <c r="U142" s="87"/>
      <c r="V142" s="31"/>
      <c r="W142" s="400"/>
      <c r="X142" s="369">
        <f>VLOOKUP(Z142,'[1]IGC Availability'!$A:$O,15,FALSE)</f>
        <v>0</v>
      </c>
      <c r="Y142" s="364" t="str" cm="1">
        <f t="array" ref="Y142">IF(X142="","",
IFERROR(
    IF(
        X142&gt;= _xlfn.XLOOKUP(
            F142 &amp; "|" &amp; G142,
            'Min table'!$A$2:$A$17 &amp; "|" &amp; 'Min table'!$B$2:$B$17,
            'Min table'!$C$2:$C$17,
            "MISSING"
        ),
        "Show",
        "Hide"
    ),
"MISSING"))</f>
        <v>Hide</v>
      </c>
      <c r="Z142" s="364" t="s">
        <v>1216</v>
      </c>
      <c r="AA142" s="360" t="s">
        <v>1059</v>
      </c>
    </row>
    <row r="143" spans="3:29" s="316" customFormat="1" ht="19.5" hidden="1" x14ac:dyDescent="0.3">
      <c r="C143" s="330"/>
      <c r="D143" s="32"/>
      <c r="E143" s="32"/>
      <c r="F143" s="20" t="s">
        <v>71</v>
      </c>
      <c r="G143" s="19" t="s">
        <v>1146</v>
      </c>
      <c r="H143" s="470" t="s">
        <v>1207</v>
      </c>
      <c r="I143" s="471"/>
      <c r="J143" s="471"/>
      <c r="K143" s="472"/>
      <c r="L143" s="1"/>
      <c r="M143" s="4"/>
      <c r="N143" s="439"/>
      <c r="O143" s="18">
        <v>2.65</v>
      </c>
      <c r="P143" s="21" t="str">
        <f t="shared" si="8"/>
        <v/>
      </c>
      <c r="Q143" s="18" t="s">
        <v>96</v>
      </c>
      <c r="R143" s="525" t="s">
        <v>75</v>
      </c>
      <c r="S143" s="525"/>
      <c r="T143" s="525"/>
      <c r="U143" s="99"/>
      <c r="V143" s="31"/>
      <c r="W143" s="400"/>
      <c r="X143" s="369">
        <f>VLOOKUP(Z143,'[1]IGC Availability'!$A:$O,15,FALSE)</f>
        <v>19.200000000000003</v>
      </c>
      <c r="Y143" s="364" t="str" cm="1">
        <f t="array" ref="Y143">IF(X143="","",
IFERROR(
    IF(
        X143&gt;= _xlfn.XLOOKUP(
            F143 &amp; "|" &amp; G143,
            'Min table'!$A$2:$A$17 &amp; "|" &amp; 'Min table'!$B$2:$B$17,
            'Min table'!$C$2:$C$17,
            "MISSING"
        ),
        "Show",
        "Hide"
    ),
"MISSING"))</f>
        <v>Hide</v>
      </c>
      <c r="Z143" s="364" t="s">
        <v>95</v>
      </c>
      <c r="AA143" s="363" t="s">
        <v>1207</v>
      </c>
      <c r="AB143" s="309"/>
      <c r="AC143" s="316" t="s">
        <v>95</v>
      </c>
    </row>
    <row r="144" spans="3:29" s="316" customFormat="1" ht="19.5" hidden="1" x14ac:dyDescent="0.3">
      <c r="C144" s="330"/>
      <c r="D144" s="32"/>
      <c r="E144" s="32"/>
      <c r="F144" s="20" t="s">
        <v>71</v>
      </c>
      <c r="G144" s="19" t="s">
        <v>1146</v>
      </c>
      <c r="H144" s="470" t="s">
        <v>97</v>
      </c>
      <c r="I144" s="471"/>
      <c r="J144" s="471"/>
      <c r="K144" s="472"/>
      <c r="L144" s="1"/>
      <c r="M144" s="4"/>
      <c r="N144" s="439"/>
      <c r="O144" s="18">
        <v>2.65</v>
      </c>
      <c r="P144" s="21" t="str">
        <f t="shared" si="8"/>
        <v/>
      </c>
      <c r="Q144" s="18" t="s">
        <v>99</v>
      </c>
      <c r="R144" s="525" t="s">
        <v>75</v>
      </c>
      <c r="S144" s="525"/>
      <c r="T144" s="525"/>
      <c r="U144" s="87"/>
      <c r="V144" s="31"/>
      <c r="W144" s="400"/>
      <c r="X144" s="369">
        <f>VLOOKUP(Z144,'[1]IGC Availability'!$A:$O,15,FALSE)</f>
        <v>0</v>
      </c>
      <c r="Y144" s="364" t="str" cm="1">
        <f t="array" ref="Y144">IF(X144="","",
IFERROR(
    IF(
        X144&gt;= _xlfn.XLOOKUP(
            F144 &amp; "|" &amp; G144,
            'Min table'!$A$2:$A$17 &amp; "|" &amp; 'Min table'!$B$2:$B$17,
            'Min table'!$C$2:$C$17,
            "MISSING"
        ),
        "Show",
        "Hide"
    ),
"MISSING"))</f>
        <v>Hide</v>
      </c>
      <c r="Z144" s="364" t="s">
        <v>98</v>
      </c>
      <c r="AA144" s="363" t="s">
        <v>97</v>
      </c>
      <c r="AB144" s="309"/>
      <c r="AC144" s="316" t="s">
        <v>98</v>
      </c>
    </row>
    <row r="145" spans="3:29" s="316" customFormat="1" ht="19.5" x14ac:dyDescent="0.3">
      <c r="C145" s="330"/>
      <c r="D145" s="32"/>
      <c r="E145" s="32"/>
      <c r="F145" s="20" t="s">
        <v>71</v>
      </c>
      <c r="G145" s="19" t="s">
        <v>1146</v>
      </c>
      <c r="H145" s="485" t="s">
        <v>100</v>
      </c>
      <c r="I145" s="486"/>
      <c r="J145" s="486"/>
      <c r="K145" s="487"/>
      <c r="L145" s="1"/>
      <c r="M145" s="4"/>
      <c r="N145" s="439"/>
      <c r="O145" s="18">
        <v>2.65</v>
      </c>
      <c r="P145" s="21" t="str">
        <f t="shared" si="8"/>
        <v/>
      </c>
      <c r="Q145" s="18" t="s">
        <v>96</v>
      </c>
      <c r="R145" s="525" t="s">
        <v>75</v>
      </c>
      <c r="S145" s="525"/>
      <c r="T145" s="525"/>
      <c r="U145" s="99"/>
      <c r="V145" s="31"/>
      <c r="W145" s="400"/>
      <c r="X145" s="369">
        <f>VLOOKUP(Z145,'[1]IGC Availability'!$A:$O,15,FALSE)</f>
        <v>64</v>
      </c>
      <c r="Y145" s="364" t="str" cm="1">
        <f t="array" ref="Y145">IF(X145="","",
IFERROR(
    IF(
        X145&gt;= _xlfn.XLOOKUP(
            F145 &amp; "|" &amp; G145,
            'Min table'!$A$2:$A$17 &amp; "|" &amp; 'Min table'!$B$2:$B$17,
            'Min table'!$C$2:$C$17,
            "MISSING"
        ),
        "Show",
        "Hide"
    ),
"MISSING"))</f>
        <v>Show</v>
      </c>
      <c r="Z145" s="364" t="s">
        <v>101</v>
      </c>
      <c r="AA145" s="363" t="s">
        <v>100</v>
      </c>
      <c r="AB145" s="309"/>
      <c r="AC145" s="316" t="s">
        <v>101</v>
      </c>
    </row>
    <row r="146" spans="3:29" s="316" customFormat="1" ht="19.5" x14ac:dyDescent="0.3">
      <c r="C146" s="330"/>
      <c r="D146" s="32"/>
      <c r="E146" s="32"/>
      <c r="F146" s="20" t="s">
        <v>71</v>
      </c>
      <c r="G146" s="19" t="s">
        <v>1146</v>
      </c>
      <c r="H146" s="470" t="s">
        <v>102</v>
      </c>
      <c r="I146" s="471"/>
      <c r="J146" s="471"/>
      <c r="K146" s="472"/>
      <c r="L146" s="1"/>
      <c r="M146" s="4"/>
      <c r="N146" s="439"/>
      <c r="O146" s="18">
        <v>2.65</v>
      </c>
      <c r="P146" s="21" t="str">
        <f t="shared" si="8"/>
        <v/>
      </c>
      <c r="Q146" s="18" t="s">
        <v>96</v>
      </c>
      <c r="R146" s="525" t="s">
        <v>75</v>
      </c>
      <c r="S146" s="525"/>
      <c r="T146" s="525"/>
      <c r="U146" s="99"/>
      <c r="V146" s="31"/>
      <c r="W146" s="400"/>
      <c r="X146" s="369">
        <f>VLOOKUP(Z146,'[1]IGC Availability'!$A:$O,15,FALSE)</f>
        <v>67.2</v>
      </c>
      <c r="Y146" s="364" t="str" cm="1">
        <f t="array" ref="Y146">IF(X146="","",
IFERROR(
    IF(
        X146&gt;= _xlfn.XLOOKUP(
            F146 &amp; "|" &amp; G146,
            'Min table'!$A$2:$A$17 &amp; "|" &amp; 'Min table'!$B$2:$B$17,
            'Min table'!$C$2:$C$17,
            "MISSING"
        ),
        "Show",
        "Hide"
    ),
"MISSING"))</f>
        <v>Show</v>
      </c>
      <c r="Z146" s="364" t="s">
        <v>103</v>
      </c>
      <c r="AA146" s="363" t="s">
        <v>102</v>
      </c>
      <c r="AB146" s="309"/>
      <c r="AC146" s="316" t="s">
        <v>103</v>
      </c>
    </row>
    <row r="147" spans="3:29" ht="19.5" x14ac:dyDescent="0.3">
      <c r="C147" s="314"/>
      <c r="D147" s="8"/>
      <c r="E147" s="8"/>
      <c r="F147" s="20" t="s">
        <v>71</v>
      </c>
      <c r="G147" s="19" t="s">
        <v>1146</v>
      </c>
      <c r="H147" s="470" t="s">
        <v>1208</v>
      </c>
      <c r="I147" s="471"/>
      <c r="J147" s="471"/>
      <c r="K147" s="472"/>
      <c r="L147" s="1"/>
      <c r="M147" s="4"/>
      <c r="N147" s="439"/>
      <c r="O147" s="18">
        <v>2.65</v>
      </c>
      <c r="P147" s="21" t="str">
        <f t="shared" si="8"/>
        <v/>
      </c>
      <c r="Q147" s="18" t="s">
        <v>96</v>
      </c>
      <c r="R147" s="525" t="s">
        <v>75</v>
      </c>
      <c r="S147" s="525"/>
      <c r="T147" s="525"/>
      <c r="U147" s="87"/>
      <c r="V147" s="31"/>
      <c r="W147" s="400"/>
      <c r="X147" s="369">
        <f>VLOOKUP(Z147,'[1]IGC Availability'!$A:$O,15,FALSE)</f>
        <v>487.6</v>
      </c>
      <c r="Y147" s="364" t="str" cm="1">
        <f t="array" ref="Y147">IF(X147="","",
IFERROR(
    IF(
        X147&gt;= _xlfn.XLOOKUP(
            F147 &amp; "|" &amp; G147,
            'Min table'!$A$2:$A$17 &amp; "|" &amp; 'Min table'!$B$2:$B$17,
            'Min table'!$C$2:$C$17,
            "MISSING"
        ),
        "Show",
        "Hide"
    ),
"MISSING"))</f>
        <v>Show</v>
      </c>
      <c r="Z147" s="364" t="s">
        <v>104</v>
      </c>
      <c r="AA147" s="360" t="s">
        <v>1208</v>
      </c>
      <c r="AC147" s="309" t="s">
        <v>104</v>
      </c>
    </row>
    <row r="148" spans="3:29" ht="19.5" x14ac:dyDescent="0.3">
      <c r="C148" s="314"/>
      <c r="D148" s="8"/>
      <c r="E148" s="8"/>
      <c r="F148" s="20" t="s">
        <v>71</v>
      </c>
      <c r="G148" s="19" t="s">
        <v>1146</v>
      </c>
      <c r="H148" s="470" t="s">
        <v>105</v>
      </c>
      <c r="I148" s="471"/>
      <c r="J148" s="471"/>
      <c r="K148" s="472"/>
      <c r="L148" s="1"/>
      <c r="M148" s="4"/>
      <c r="N148" s="439"/>
      <c r="O148" s="18">
        <v>2.65</v>
      </c>
      <c r="P148" s="21" t="str">
        <f t="shared" si="8"/>
        <v/>
      </c>
      <c r="Q148" s="18" t="s">
        <v>74</v>
      </c>
      <c r="R148" s="525" t="s">
        <v>75</v>
      </c>
      <c r="S148" s="525"/>
      <c r="T148" s="525"/>
      <c r="U148" s="87"/>
      <c r="V148" s="31"/>
      <c r="W148" s="400"/>
      <c r="X148" s="369">
        <f>VLOOKUP(Z148,'[1]IGC Availability'!$A:$O,15,FALSE)</f>
        <v>100</v>
      </c>
      <c r="Y148" s="364" t="str" cm="1">
        <f t="array" ref="Y148">IF(X148="","",
IFERROR(
    IF(
        X148&gt;= _xlfn.XLOOKUP(
            F148 &amp; "|" &amp; G148,
            'Min table'!$A$2:$A$17 &amp; "|" &amp; 'Min table'!$B$2:$B$17,
            'Min table'!$C$2:$C$17,
            "MISSING"
        ),
        "Show",
        "Hide"
    ),
"MISSING"))</f>
        <v>Show</v>
      </c>
      <c r="Z148" s="364" t="s">
        <v>106</v>
      </c>
      <c r="AA148" s="360" t="s">
        <v>105</v>
      </c>
      <c r="AC148" s="309" t="s">
        <v>106</v>
      </c>
    </row>
    <row r="149" spans="3:29" ht="19.5" hidden="1" x14ac:dyDescent="0.3">
      <c r="C149" s="314"/>
      <c r="D149" s="8"/>
      <c r="E149" s="8"/>
      <c r="F149" s="20" t="s">
        <v>71</v>
      </c>
      <c r="G149" s="19" t="s">
        <v>1146</v>
      </c>
      <c r="H149" s="470" t="s">
        <v>1209</v>
      </c>
      <c r="I149" s="471"/>
      <c r="J149" s="471"/>
      <c r="K149" s="472"/>
      <c r="L149" s="1"/>
      <c r="M149" s="4"/>
      <c r="N149" s="439"/>
      <c r="O149" s="18">
        <v>2.65</v>
      </c>
      <c r="P149" s="21" t="str">
        <f t="shared" si="8"/>
        <v/>
      </c>
      <c r="Q149" s="18" t="s">
        <v>400</v>
      </c>
      <c r="R149" s="525" t="s">
        <v>75</v>
      </c>
      <c r="S149" s="525"/>
      <c r="T149" s="525"/>
      <c r="U149" s="87"/>
      <c r="V149" s="31"/>
      <c r="W149" s="400"/>
      <c r="X149" s="369">
        <f>VLOOKUP(Z149,'[1]IGC Availability'!$A:$O,15,FALSE)</f>
        <v>0</v>
      </c>
      <c r="Y149" s="364" t="str" cm="1">
        <f t="array" ref="Y149">IF(X149="","",
IFERROR(
    IF(
        X149&gt;= _xlfn.XLOOKUP(
            F149 &amp; "|" &amp; G149,
            'Min table'!$A$2:$A$17 &amp; "|" &amp; 'Min table'!$B$2:$B$17,
            'Min table'!$C$2:$C$17,
            "MISSING"
        ),
        "Show",
        "Hide"
    ),
"MISSING"))</f>
        <v>Hide</v>
      </c>
      <c r="Z149" s="364" t="s">
        <v>620</v>
      </c>
      <c r="AA149" s="360" t="s">
        <v>1209</v>
      </c>
      <c r="AC149" s="309" t="s">
        <v>107</v>
      </c>
    </row>
    <row r="150" spans="3:29" ht="19.5" hidden="1" x14ac:dyDescent="0.3">
      <c r="C150" s="314"/>
      <c r="D150" s="8"/>
      <c r="E150" s="8"/>
      <c r="F150" s="20" t="s">
        <v>71</v>
      </c>
      <c r="G150" s="19" t="s">
        <v>1146</v>
      </c>
      <c r="H150" s="470" t="s">
        <v>1210</v>
      </c>
      <c r="I150" s="471"/>
      <c r="J150" s="471"/>
      <c r="K150" s="472"/>
      <c r="L150" s="1"/>
      <c r="M150" s="4"/>
      <c r="N150" s="439"/>
      <c r="O150" s="18">
        <v>2.65</v>
      </c>
      <c r="P150" s="21" t="str">
        <f t="shared" si="8"/>
        <v/>
      </c>
      <c r="Q150" s="18" t="s">
        <v>108</v>
      </c>
      <c r="R150" s="525" t="s">
        <v>75</v>
      </c>
      <c r="S150" s="525"/>
      <c r="T150" s="525"/>
      <c r="U150" s="87"/>
      <c r="V150" s="31"/>
      <c r="W150" s="400"/>
      <c r="X150" s="369">
        <f>VLOOKUP(Z150,'[1]IGC Availability'!$A:$O,15,FALSE)</f>
        <v>0</v>
      </c>
      <c r="Y150" s="364" t="str" cm="1">
        <f t="array" ref="Y150">IF(X150="","",
IFERROR(
    IF(
        X150&gt;= _xlfn.XLOOKUP(
            F150 &amp; "|" &amp; G150,
            'Min table'!$A$2:$A$17 &amp; "|" &amp; 'Min table'!$B$2:$B$17,
            'Min table'!$C$2:$C$17,
            "MISSING"
        ),
        "Show",
        "Hide"
    ),
"MISSING"))</f>
        <v>Hide</v>
      </c>
      <c r="Z150" s="364" t="s">
        <v>107</v>
      </c>
      <c r="AA150" s="360" t="s">
        <v>1210</v>
      </c>
      <c r="AC150" s="309" t="s">
        <v>110</v>
      </c>
    </row>
    <row r="151" spans="3:29" ht="19.5" hidden="1" x14ac:dyDescent="0.3">
      <c r="C151" s="314"/>
      <c r="D151" s="8"/>
      <c r="E151" s="8"/>
      <c r="F151" s="20" t="s">
        <v>71</v>
      </c>
      <c r="G151" s="19" t="s">
        <v>1146</v>
      </c>
      <c r="H151" s="470" t="s">
        <v>109</v>
      </c>
      <c r="I151" s="471"/>
      <c r="J151" s="471"/>
      <c r="K151" s="472"/>
      <c r="L151" s="1"/>
      <c r="M151" s="4"/>
      <c r="N151" s="439"/>
      <c r="O151" s="18">
        <v>2.65</v>
      </c>
      <c r="P151" s="21" t="str">
        <f t="shared" si="8"/>
        <v/>
      </c>
      <c r="Q151" s="18" t="s">
        <v>108</v>
      </c>
      <c r="R151" s="525" t="s">
        <v>75</v>
      </c>
      <c r="S151" s="525"/>
      <c r="T151" s="525"/>
      <c r="U151" s="87"/>
      <c r="V151" s="31"/>
      <c r="W151" s="400"/>
      <c r="X151" s="369">
        <f>VLOOKUP(Z151,'[1]IGC Availability'!$A:$O,15,FALSE)</f>
        <v>0</v>
      </c>
      <c r="Y151" s="364" t="str" cm="1">
        <f t="array" ref="Y151">IF(X151="","",
IFERROR(
    IF(
        X151&gt;= _xlfn.XLOOKUP(
            F151 &amp; "|" &amp; G151,
            'Min table'!$A$2:$A$17 &amp; "|" &amp; 'Min table'!$B$2:$B$17,
            'Min table'!$C$2:$C$17,
            "MISSING"
        ),
        "Show",
        "Hide"
    ),
"MISSING"))</f>
        <v>Hide</v>
      </c>
      <c r="Z151" s="364" t="s">
        <v>110</v>
      </c>
      <c r="AA151" s="360" t="s">
        <v>109</v>
      </c>
      <c r="AC151" s="309" t="s">
        <v>112</v>
      </c>
    </row>
    <row r="152" spans="3:29" ht="19.5" x14ac:dyDescent="0.3">
      <c r="C152" s="314"/>
      <c r="D152" s="8"/>
      <c r="E152" s="8"/>
      <c r="F152" s="20" t="s">
        <v>71</v>
      </c>
      <c r="G152" s="19" t="s">
        <v>1146</v>
      </c>
      <c r="H152" s="470" t="s">
        <v>111</v>
      </c>
      <c r="I152" s="471"/>
      <c r="J152" s="471"/>
      <c r="K152" s="472"/>
      <c r="L152" s="1"/>
      <c r="M152" s="4"/>
      <c r="N152" s="439"/>
      <c r="O152" s="18">
        <v>2.65</v>
      </c>
      <c r="P152" s="21" t="str">
        <f t="shared" si="8"/>
        <v/>
      </c>
      <c r="Q152" s="18" t="s">
        <v>108</v>
      </c>
      <c r="R152" s="525" t="s">
        <v>75</v>
      </c>
      <c r="S152" s="525"/>
      <c r="T152" s="525"/>
      <c r="U152" s="87"/>
      <c r="V152" s="31"/>
      <c r="W152" s="400"/>
      <c r="X152" s="369">
        <f>VLOOKUP(Z152,'[1]IGC Availability'!$A:$O,15,FALSE)</f>
        <v>731.2</v>
      </c>
      <c r="Y152" s="364" t="str" cm="1">
        <f t="array" ref="Y152">IF(X152="","",
IFERROR(
    IF(
        X152&gt;= _xlfn.XLOOKUP(
            F152 &amp; "|" &amp; G152,
            'Min table'!$A$2:$A$17 &amp; "|" &amp; 'Min table'!$B$2:$B$17,
            'Min table'!$C$2:$C$17,
            "MISSING"
        ),
        "Show",
        "Hide"
    ),
"MISSING"))</f>
        <v>Show</v>
      </c>
      <c r="Z152" s="364" t="s">
        <v>112</v>
      </c>
      <c r="AA152" s="360" t="s">
        <v>111</v>
      </c>
      <c r="AC152" s="309" t="s">
        <v>114</v>
      </c>
    </row>
    <row r="153" spans="3:29" ht="19.5" hidden="1" x14ac:dyDescent="0.3">
      <c r="C153" s="314"/>
      <c r="D153" s="8"/>
      <c r="E153" s="8"/>
      <c r="F153" s="20" t="s">
        <v>71</v>
      </c>
      <c r="G153" s="19" t="s">
        <v>1146</v>
      </c>
      <c r="H153" s="470" t="s">
        <v>1211</v>
      </c>
      <c r="I153" s="471"/>
      <c r="J153" s="471"/>
      <c r="K153" s="472"/>
      <c r="L153" s="1"/>
      <c r="M153" s="4"/>
      <c r="N153" s="439"/>
      <c r="O153" s="18">
        <v>2.65</v>
      </c>
      <c r="P153" s="21" t="str">
        <f t="shared" si="8"/>
        <v/>
      </c>
      <c r="Q153" s="18" t="s">
        <v>1219</v>
      </c>
      <c r="R153" s="525" t="s">
        <v>75</v>
      </c>
      <c r="S153" s="525"/>
      <c r="T153" s="525"/>
      <c r="U153" s="87"/>
      <c r="V153" s="31"/>
      <c r="W153" s="400"/>
      <c r="X153" s="369">
        <f>VLOOKUP(Z153,'[1]IGC Availability'!$A:$O,15,FALSE)</f>
        <v>14.4</v>
      </c>
      <c r="Y153" s="364" t="str" cm="1">
        <f t="array" ref="Y153">IF(X153="","",
IFERROR(
    IF(
        X153&gt;= _xlfn.XLOOKUP(
            F153 &amp; "|" &amp; G153,
            'Min table'!$A$2:$A$17 &amp; "|" &amp; 'Min table'!$B$2:$B$17,
            'Min table'!$C$2:$C$17,
            "MISSING"
        ),
        "Show",
        "Hide"
    ),
"MISSING"))</f>
        <v>Hide</v>
      </c>
      <c r="Z153" s="364" t="s">
        <v>1217</v>
      </c>
      <c r="AA153" s="360" t="s">
        <v>1211</v>
      </c>
      <c r="AC153" s="309" t="s">
        <v>117</v>
      </c>
    </row>
    <row r="154" spans="3:29" ht="19.5" hidden="1" x14ac:dyDescent="0.3">
      <c r="C154" s="314"/>
      <c r="D154" s="8"/>
      <c r="E154" s="8"/>
      <c r="F154" s="20" t="s">
        <v>71</v>
      </c>
      <c r="G154" s="19" t="s">
        <v>1146</v>
      </c>
      <c r="H154" s="470" t="s">
        <v>113</v>
      </c>
      <c r="I154" s="471"/>
      <c r="J154" s="471"/>
      <c r="K154" s="472"/>
      <c r="L154" s="1"/>
      <c r="M154" s="4"/>
      <c r="N154" s="439"/>
      <c r="O154" s="18">
        <v>2.65</v>
      </c>
      <c r="P154" s="21" t="str">
        <f t="shared" si="8"/>
        <v/>
      </c>
      <c r="Q154" s="18" t="s">
        <v>115</v>
      </c>
      <c r="R154" s="525" t="s">
        <v>75</v>
      </c>
      <c r="S154" s="525"/>
      <c r="T154" s="525"/>
      <c r="U154" s="99"/>
      <c r="V154" s="31"/>
      <c r="W154" s="400"/>
      <c r="X154" s="369">
        <f>VLOOKUP(Z154,'[1]IGC Availability'!$A:$O,15,FALSE)</f>
        <v>3.6</v>
      </c>
      <c r="Y154" s="364" t="str" cm="1">
        <f t="array" ref="Y154">IF(X154="","",
IFERROR(
    IF(
        X154&gt;= _xlfn.XLOOKUP(
            F154 &amp; "|" &amp; G154,
            'Min table'!$A$2:$A$17 &amp; "|" &amp; 'Min table'!$B$2:$B$17,
            'Min table'!$C$2:$C$17,
            "MISSING"
        ),
        "Show",
        "Hide"
    ),
"MISSING"))</f>
        <v>Hide</v>
      </c>
      <c r="Z154" s="364" t="s">
        <v>114</v>
      </c>
      <c r="AA154" s="360" t="s">
        <v>113</v>
      </c>
      <c r="AC154" s="309" t="s">
        <v>119</v>
      </c>
    </row>
    <row r="155" spans="3:29" ht="19.5" hidden="1" x14ac:dyDescent="0.3">
      <c r="C155" s="314"/>
      <c r="D155" s="8"/>
      <c r="E155" s="8"/>
      <c r="F155" s="20" t="s">
        <v>71</v>
      </c>
      <c r="G155" s="19" t="s">
        <v>1146</v>
      </c>
      <c r="H155" s="470" t="s">
        <v>116</v>
      </c>
      <c r="I155" s="471"/>
      <c r="J155" s="471"/>
      <c r="K155" s="472"/>
      <c r="L155" s="1"/>
      <c r="M155" s="4"/>
      <c r="N155" s="439"/>
      <c r="O155" s="18">
        <v>2.65</v>
      </c>
      <c r="P155" s="21" t="str">
        <f t="shared" si="8"/>
        <v/>
      </c>
      <c r="Q155" s="18" t="s">
        <v>108</v>
      </c>
      <c r="R155" s="525" t="s">
        <v>75</v>
      </c>
      <c r="S155" s="525"/>
      <c r="T155" s="525"/>
      <c r="U155" s="87"/>
      <c r="V155" s="31"/>
      <c r="W155" s="400"/>
      <c r="X155" s="369">
        <f>VLOOKUP(Z155,'[1]IGC Availability'!$A:$O,15,FALSE)</f>
        <v>21.6</v>
      </c>
      <c r="Y155" s="364" t="str" cm="1">
        <f t="array" ref="Y155">IF(X155="","",
IFERROR(
    IF(
        X155&gt;= _xlfn.XLOOKUP(
            F155 &amp; "|" &amp; G155,
            'Min table'!$A$2:$A$17 &amp; "|" &amp; 'Min table'!$B$2:$B$17,
            'Min table'!$C$2:$C$17,
            "MISSING"
        ),
        "Show",
        "Hide"
    ),
"MISSING"))</f>
        <v>Hide</v>
      </c>
      <c r="Z155" s="364" t="s">
        <v>117</v>
      </c>
      <c r="AA155" s="360" t="s">
        <v>116</v>
      </c>
      <c r="AC155" s="309" t="s">
        <v>122</v>
      </c>
    </row>
    <row r="156" spans="3:29" ht="19.5" x14ac:dyDescent="0.3">
      <c r="C156" s="314"/>
      <c r="D156" s="8"/>
      <c r="E156" s="8"/>
      <c r="F156" s="20" t="s">
        <v>71</v>
      </c>
      <c r="G156" s="19" t="s">
        <v>1146</v>
      </c>
      <c r="H156" s="470" t="s">
        <v>118</v>
      </c>
      <c r="I156" s="471"/>
      <c r="J156" s="471"/>
      <c r="K156" s="472"/>
      <c r="L156" s="1"/>
      <c r="M156" s="4"/>
      <c r="N156" s="439"/>
      <c r="O156" s="18">
        <v>2.65</v>
      </c>
      <c r="P156" s="21" t="str">
        <f t="shared" si="8"/>
        <v/>
      </c>
      <c r="Q156" s="20" t="s">
        <v>120</v>
      </c>
      <c r="R156" s="525" t="s">
        <v>75</v>
      </c>
      <c r="S156" s="525"/>
      <c r="T156" s="525"/>
      <c r="U156" s="87"/>
      <c r="V156" s="31"/>
      <c r="W156" s="400"/>
      <c r="X156" s="369">
        <f>VLOOKUP(Z156,'[1]IGC Availability'!$A:$O,15,FALSE)</f>
        <v>526.70000000000005</v>
      </c>
      <c r="Y156" s="364" t="str" cm="1">
        <f t="array" ref="Y156">IF(X156="","",
IFERROR(
    IF(
        X156&gt;= _xlfn.XLOOKUP(
            F156 &amp; "|" &amp; G156,
            'Min table'!$A$2:$A$17 &amp; "|" &amp; 'Min table'!$B$2:$B$17,
            'Min table'!$C$2:$C$17,
            "MISSING"
        ),
        "Show",
        "Hide"
    ),
"MISSING"))</f>
        <v>Show</v>
      </c>
      <c r="Z156" s="364" t="s">
        <v>119</v>
      </c>
      <c r="AA156" s="360" t="s">
        <v>118</v>
      </c>
      <c r="AC156" s="309" t="s">
        <v>124</v>
      </c>
    </row>
    <row r="157" spans="3:29" ht="19.5" hidden="1" x14ac:dyDescent="0.3">
      <c r="C157" s="314"/>
      <c r="D157" s="8"/>
      <c r="E157" s="8"/>
      <c r="F157" s="20" t="s">
        <v>71</v>
      </c>
      <c r="G157" s="19" t="s">
        <v>1146</v>
      </c>
      <c r="H157" s="470" t="s">
        <v>121</v>
      </c>
      <c r="I157" s="471"/>
      <c r="J157" s="471"/>
      <c r="K157" s="472"/>
      <c r="L157" s="1"/>
      <c r="M157" s="4"/>
      <c r="N157" s="439"/>
      <c r="O157" s="18">
        <v>2.65</v>
      </c>
      <c r="P157" s="21" t="str">
        <f t="shared" si="8"/>
        <v/>
      </c>
      <c r="Q157" s="20" t="s">
        <v>120</v>
      </c>
      <c r="R157" s="525" t="s">
        <v>75</v>
      </c>
      <c r="S157" s="525"/>
      <c r="T157" s="525"/>
      <c r="U157" s="87"/>
      <c r="V157" s="31"/>
      <c r="W157" s="400"/>
      <c r="X157" s="369">
        <f>VLOOKUP(Z157,'[1]IGC Availability'!$A:$O,15,FALSE)</f>
        <v>0</v>
      </c>
      <c r="Y157" s="364" t="str" cm="1">
        <f t="array" ref="Y157">IF(X157="","",
IFERROR(
    IF(
        X157&gt;= _xlfn.XLOOKUP(
            F157 &amp; "|" &amp; G157,
            'Min table'!$A$2:$A$17 &amp; "|" &amp; 'Min table'!$B$2:$B$17,
            'Min table'!$C$2:$C$17,
            "MISSING"
        ),
        "Show",
        "Hide"
    ),
"MISSING"))</f>
        <v>Hide</v>
      </c>
      <c r="Z157" s="364" t="s">
        <v>122</v>
      </c>
      <c r="AA157" s="360" t="s">
        <v>121</v>
      </c>
      <c r="AC157" s="309" t="s">
        <v>126</v>
      </c>
    </row>
    <row r="158" spans="3:29" ht="19.5" hidden="1" x14ac:dyDescent="0.3">
      <c r="C158" s="314"/>
      <c r="D158" s="8"/>
      <c r="E158" s="8"/>
      <c r="F158" s="20" t="s">
        <v>71</v>
      </c>
      <c r="G158" s="19" t="s">
        <v>1146</v>
      </c>
      <c r="H158" s="470" t="s">
        <v>123</v>
      </c>
      <c r="I158" s="471"/>
      <c r="J158" s="471"/>
      <c r="K158" s="472"/>
      <c r="L158" s="1"/>
      <c r="M158" s="4"/>
      <c r="N158" s="439"/>
      <c r="O158" s="18">
        <v>2.65</v>
      </c>
      <c r="P158" s="21" t="str">
        <f t="shared" si="8"/>
        <v/>
      </c>
      <c r="Q158" s="20" t="s">
        <v>120</v>
      </c>
      <c r="R158" s="525" t="s">
        <v>75</v>
      </c>
      <c r="S158" s="525"/>
      <c r="T158" s="525"/>
      <c r="U158" s="99"/>
      <c r="V158" s="31"/>
      <c r="W158" s="400"/>
      <c r="X158" s="369">
        <f>VLOOKUP(Z158,'[1]IGC Availability'!$A:$O,15,FALSE)</f>
        <v>0</v>
      </c>
      <c r="Y158" s="364" t="str" cm="1">
        <f t="array" ref="Y158">IF(X158="","",
IFERROR(
    IF(
        X158&gt;= _xlfn.XLOOKUP(
            F158 &amp; "|" &amp; G158,
            'Min table'!$A$2:$A$17 &amp; "|" &amp; 'Min table'!$B$2:$B$17,
            'Min table'!$C$2:$C$17,
            "MISSING"
        ),
        "Show",
        "Hide"
    ),
"MISSING"))</f>
        <v>Hide</v>
      </c>
      <c r="Z158" s="364" t="s">
        <v>124</v>
      </c>
      <c r="AA158" s="360" t="s">
        <v>123</v>
      </c>
      <c r="AC158" s="309" t="s">
        <v>128</v>
      </c>
    </row>
    <row r="159" spans="3:29" ht="19.5" hidden="1" x14ac:dyDescent="0.3">
      <c r="C159" s="314"/>
      <c r="D159" s="8"/>
      <c r="E159" s="8"/>
      <c r="F159" s="20" t="s">
        <v>71</v>
      </c>
      <c r="G159" s="19" t="s">
        <v>1146</v>
      </c>
      <c r="H159" s="470" t="s">
        <v>125</v>
      </c>
      <c r="I159" s="471"/>
      <c r="J159" s="471"/>
      <c r="K159" s="472"/>
      <c r="L159" s="1"/>
      <c r="M159" s="4"/>
      <c r="N159" s="439"/>
      <c r="O159" s="18">
        <v>2.65</v>
      </c>
      <c r="P159" s="21" t="str">
        <f t="shared" si="8"/>
        <v/>
      </c>
      <c r="Q159" s="20" t="s">
        <v>120</v>
      </c>
      <c r="R159" s="525" t="s">
        <v>75</v>
      </c>
      <c r="S159" s="525"/>
      <c r="T159" s="525"/>
      <c r="U159" s="99"/>
      <c r="V159" s="31"/>
      <c r="W159" s="400"/>
      <c r="X159" s="369">
        <f>VLOOKUP(Z159,'[1]IGC Availability'!$A:$O,15,FALSE)</f>
        <v>0</v>
      </c>
      <c r="Y159" s="364" t="str" cm="1">
        <f t="array" ref="Y159">IF(X159="","",
IFERROR(
    IF(
        X159&gt;= _xlfn.XLOOKUP(
            F159 &amp; "|" &amp; G159,
            'Min table'!$A$2:$A$17 &amp; "|" &amp; 'Min table'!$B$2:$B$17,
            'Min table'!$C$2:$C$17,
            "MISSING"
        ),
        "Show",
        "Hide"
    ),
"MISSING"))</f>
        <v>Hide</v>
      </c>
      <c r="Z159" s="364" t="s">
        <v>126</v>
      </c>
      <c r="AA159" s="360" t="s">
        <v>125</v>
      </c>
      <c r="AC159" s="309" t="s">
        <v>130</v>
      </c>
    </row>
    <row r="160" spans="3:29" ht="19.5" x14ac:dyDescent="0.3">
      <c r="C160" s="314"/>
      <c r="D160" s="8"/>
      <c r="E160" s="8"/>
      <c r="F160" s="20" t="s">
        <v>71</v>
      </c>
      <c r="G160" s="19" t="s">
        <v>1146</v>
      </c>
      <c r="H160" s="470" t="s">
        <v>127</v>
      </c>
      <c r="I160" s="471"/>
      <c r="J160" s="471"/>
      <c r="K160" s="472"/>
      <c r="L160" s="1"/>
      <c r="M160" s="4"/>
      <c r="N160" s="439"/>
      <c r="O160" s="18">
        <v>2.65</v>
      </c>
      <c r="P160" s="21" t="str">
        <f t="shared" si="8"/>
        <v/>
      </c>
      <c r="Q160" s="20" t="s">
        <v>120</v>
      </c>
      <c r="R160" s="525" t="s">
        <v>75</v>
      </c>
      <c r="S160" s="525"/>
      <c r="T160" s="525"/>
      <c r="U160" s="87"/>
      <c r="V160" s="31"/>
      <c r="W160" s="400"/>
      <c r="X160" s="369">
        <f>VLOOKUP(Z160,'[1]IGC Availability'!$A:$O,15,FALSE)</f>
        <v>159</v>
      </c>
      <c r="Y160" s="364" t="str" cm="1">
        <f t="array" ref="Y160">IF(X160="","",
IFERROR(
    IF(
        X160&gt;= _xlfn.XLOOKUP(
            F160 &amp; "|" &amp; G160,
            'Min table'!$A$2:$A$17 &amp; "|" &amp; 'Min table'!$B$2:$B$17,
            'Min table'!$C$2:$C$17,
            "MISSING"
        ),
        "Show",
        "Hide"
    ),
"MISSING"))</f>
        <v>Show</v>
      </c>
      <c r="Z160" s="364" t="s">
        <v>128</v>
      </c>
      <c r="AA160" s="360" t="s">
        <v>127</v>
      </c>
      <c r="AC160" s="309" t="s">
        <v>132</v>
      </c>
    </row>
    <row r="161" spans="3:29" ht="19.5" hidden="1" x14ac:dyDescent="0.3">
      <c r="C161" s="314"/>
      <c r="D161" s="8"/>
      <c r="E161" s="8"/>
      <c r="F161" s="20" t="s">
        <v>71</v>
      </c>
      <c r="G161" s="19" t="s">
        <v>1146</v>
      </c>
      <c r="H161" s="470" t="s">
        <v>129</v>
      </c>
      <c r="I161" s="471"/>
      <c r="J161" s="471"/>
      <c r="K161" s="472"/>
      <c r="L161" s="1"/>
      <c r="M161" s="4"/>
      <c r="N161" s="439"/>
      <c r="O161" s="18">
        <v>2.65</v>
      </c>
      <c r="P161" s="21" t="str">
        <f t="shared" si="8"/>
        <v/>
      </c>
      <c r="Q161" s="20" t="s">
        <v>120</v>
      </c>
      <c r="R161" s="525" t="s">
        <v>75</v>
      </c>
      <c r="S161" s="525"/>
      <c r="T161" s="525"/>
      <c r="U161" s="87"/>
      <c r="V161" s="31"/>
      <c r="W161" s="400"/>
      <c r="X161" s="369">
        <f>VLOOKUP(Z161,'[1]IGC Availability'!$A:$O,15,FALSE)</f>
        <v>27.6</v>
      </c>
      <c r="Y161" s="364" t="str" cm="1">
        <f t="array" ref="Y161">IF(X161="","",
IFERROR(
    IF(
        X161&gt;= _xlfn.XLOOKUP(
            F161 &amp; "|" &amp; G161,
            'Min table'!$A$2:$A$17 &amp; "|" &amp; 'Min table'!$B$2:$B$17,
            'Min table'!$C$2:$C$17,
            "MISSING"
        ),
        "Show",
        "Hide"
    ),
"MISSING"))</f>
        <v>Hide</v>
      </c>
      <c r="Z161" s="364" t="s">
        <v>130</v>
      </c>
      <c r="AA161" s="360" t="s">
        <v>129</v>
      </c>
      <c r="AC161" s="309" t="s">
        <v>134</v>
      </c>
    </row>
    <row r="162" spans="3:29" ht="19.5" x14ac:dyDescent="0.3">
      <c r="C162" s="314"/>
      <c r="D162" s="8"/>
      <c r="E162" s="8"/>
      <c r="F162" s="20" t="s">
        <v>71</v>
      </c>
      <c r="G162" s="19" t="s">
        <v>1146</v>
      </c>
      <c r="H162" s="470" t="s">
        <v>131</v>
      </c>
      <c r="I162" s="471"/>
      <c r="J162" s="471"/>
      <c r="K162" s="472"/>
      <c r="L162" s="1"/>
      <c r="M162" s="4"/>
      <c r="N162" s="439"/>
      <c r="O162" s="18">
        <v>2.65</v>
      </c>
      <c r="P162" s="21" t="str">
        <f t="shared" si="8"/>
        <v/>
      </c>
      <c r="Q162" s="20" t="s">
        <v>120</v>
      </c>
      <c r="R162" s="525" t="s">
        <v>75</v>
      </c>
      <c r="S162" s="525"/>
      <c r="T162" s="525"/>
      <c r="U162" s="99"/>
      <c r="V162" s="31"/>
      <c r="W162" s="400"/>
      <c r="X162" s="369">
        <f>VLOOKUP(Z162,'[1]IGC Availability'!$A:$O,15,FALSE)</f>
        <v>496.8</v>
      </c>
      <c r="Y162" s="364" t="str" cm="1">
        <f t="array" ref="Y162">IF(X162="","",
IFERROR(
    IF(
        X162&gt;= _xlfn.XLOOKUP(
            F162 &amp; "|" &amp; G162,
            'Min table'!$A$2:$A$17 &amp; "|" &amp; 'Min table'!$B$2:$B$17,
            'Min table'!$C$2:$C$17,
            "MISSING"
        ),
        "Show",
        "Hide"
    ),
"MISSING"))</f>
        <v>Show</v>
      </c>
      <c r="Z162" s="364" t="s">
        <v>132</v>
      </c>
      <c r="AA162" s="360" t="s">
        <v>131</v>
      </c>
      <c r="AC162" s="309" t="s">
        <v>136</v>
      </c>
    </row>
    <row r="163" spans="3:29" ht="19.5" x14ac:dyDescent="0.3">
      <c r="C163" s="314"/>
      <c r="D163" s="8"/>
      <c r="E163" s="8"/>
      <c r="F163" s="20" t="s">
        <v>71</v>
      </c>
      <c r="G163" s="19" t="s">
        <v>1146</v>
      </c>
      <c r="H163" s="470" t="s">
        <v>133</v>
      </c>
      <c r="I163" s="471"/>
      <c r="J163" s="471"/>
      <c r="K163" s="472"/>
      <c r="L163" s="1"/>
      <c r="M163" s="4"/>
      <c r="N163" s="439"/>
      <c r="O163" s="18">
        <v>2.65</v>
      </c>
      <c r="P163" s="21" t="str">
        <f t="shared" si="8"/>
        <v/>
      </c>
      <c r="Q163" s="20" t="s">
        <v>120</v>
      </c>
      <c r="R163" s="525" t="s">
        <v>75</v>
      </c>
      <c r="S163" s="525"/>
      <c r="T163" s="525"/>
      <c r="U163" s="99"/>
      <c r="V163" s="31"/>
      <c r="W163" s="400"/>
      <c r="X163" s="369">
        <f>VLOOKUP(Z163,'[1]IGC Availability'!$A:$O,15,FALSE)</f>
        <v>77.2</v>
      </c>
      <c r="Y163" s="364" t="str" cm="1">
        <f t="array" ref="Y163">IF(X163="","",
IFERROR(
    IF(
        X163&gt;= _xlfn.XLOOKUP(
            F163 &amp; "|" &amp; G163,
            'Min table'!$A$2:$A$17 &amp; "|" &amp; 'Min table'!$B$2:$B$17,
            'Min table'!$C$2:$C$17,
            "MISSING"
        ),
        "Show",
        "Hide"
    ),
"MISSING"))</f>
        <v>Show</v>
      </c>
      <c r="Z163" s="364" t="s">
        <v>134</v>
      </c>
      <c r="AA163" s="360" t="s">
        <v>133</v>
      </c>
      <c r="AC163" s="309" t="s">
        <v>138</v>
      </c>
    </row>
    <row r="164" spans="3:29" ht="19.5" x14ac:dyDescent="0.3">
      <c r="C164" s="314"/>
      <c r="D164" s="8"/>
      <c r="E164" s="8"/>
      <c r="F164" s="20" t="s">
        <v>71</v>
      </c>
      <c r="G164" s="19" t="s">
        <v>1146</v>
      </c>
      <c r="H164" s="470" t="s">
        <v>135</v>
      </c>
      <c r="I164" s="471"/>
      <c r="J164" s="471"/>
      <c r="K164" s="472"/>
      <c r="L164" s="1"/>
      <c r="M164" s="4"/>
      <c r="N164" s="439"/>
      <c r="O164" s="18">
        <v>2.65</v>
      </c>
      <c r="P164" s="21" t="str">
        <f t="shared" si="8"/>
        <v/>
      </c>
      <c r="Q164" s="20" t="s">
        <v>120</v>
      </c>
      <c r="R164" s="525" t="s">
        <v>75</v>
      </c>
      <c r="S164" s="525"/>
      <c r="T164" s="525"/>
      <c r="U164" s="87"/>
      <c r="V164" s="31"/>
      <c r="W164" s="400"/>
      <c r="X164" s="369">
        <f>VLOOKUP(Z164,'[1]IGC Availability'!$A:$O,15,FALSE)</f>
        <v>1127.6000000000001</v>
      </c>
      <c r="Y164" s="364" t="str" cm="1">
        <f t="array" ref="Y164">IF(X164="","",
IFERROR(
    IF(
        X164&gt;= _xlfn.XLOOKUP(
            F164 &amp; "|" &amp; G164,
            'Min table'!$A$2:$A$17 &amp; "|" &amp; 'Min table'!$B$2:$B$17,
            'Min table'!$C$2:$C$17,
            "MISSING"
        ),
        "Show",
        "Hide"
    ),
"MISSING"))</f>
        <v>Show</v>
      </c>
      <c r="Z164" s="364" t="s">
        <v>136</v>
      </c>
      <c r="AA164" s="360" t="s">
        <v>135</v>
      </c>
      <c r="AC164" s="309" t="s">
        <v>140</v>
      </c>
    </row>
    <row r="165" spans="3:29" ht="19.5" x14ac:dyDescent="0.3">
      <c r="C165" s="314"/>
      <c r="D165" s="8"/>
      <c r="E165" s="8"/>
      <c r="F165" s="20" t="s">
        <v>71</v>
      </c>
      <c r="G165" s="19" t="s">
        <v>1146</v>
      </c>
      <c r="H165" s="470" t="s">
        <v>137</v>
      </c>
      <c r="I165" s="471"/>
      <c r="J165" s="471"/>
      <c r="K165" s="472"/>
      <c r="L165" s="1"/>
      <c r="M165" s="4"/>
      <c r="N165" s="439"/>
      <c r="O165" s="18">
        <v>2.65</v>
      </c>
      <c r="P165" s="21" t="str">
        <f t="shared" si="8"/>
        <v/>
      </c>
      <c r="Q165" s="20" t="s">
        <v>120</v>
      </c>
      <c r="R165" s="525" t="s">
        <v>75</v>
      </c>
      <c r="S165" s="525"/>
      <c r="T165" s="525"/>
      <c r="U165" s="87"/>
      <c r="V165" s="31"/>
      <c r="W165" s="400"/>
      <c r="X165" s="369">
        <f>VLOOKUP(Z165,'[1]IGC Availability'!$A:$O,15,FALSE)</f>
        <v>3952.8</v>
      </c>
      <c r="Y165" s="364" t="str" cm="1">
        <f t="array" ref="Y165">IF(X165="","",
IFERROR(
    IF(
        X165&gt;= _xlfn.XLOOKUP(
            F165 &amp; "|" &amp; G165,
            'Min table'!$A$2:$A$17 &amp; "|" &amp; 'Min table'!$B$2:$B$17,
            'Min table'!$C$2:$C$17,
            "MISSING"
        ),
        "Show",
        "Hide"
    ),
"MISSING"))</f>
        <v>Show</v>
      </c>
      <c r="Z165" s="364" t="s">
        <v>138</v>
      </c>
      <c r="AA165" s="360" t="s">
        <v>137</v>
      </c>
      <c r="AC165" s="309" t="s">
        <v>142</v>
      </c>
    </row>
    <row r="166" spans="3:29" ht="19.5" hidden="1" x14ac:dyDescent="0.3">
      <c r="C166" s="314"/>
      <c r="D166" s="8"/>
      <c r="E166" s="8"/>
      <c r="F166" s="20" t="s">
        <v>71</v>
      </c>
      <c r="G166" s="19" t="s">
        <v>1146</v>
      </c>
      <c r="H166" s="470" t="s">
        <v>139</v>
      </c>
      <c r="I166" s="471"/>
      <c r="J166" s="471"/>
      <c r="K166" s="472"/>
      <c r="L166" s="1"/>
      <c r="M166" s="4"/>
      <c r="N166" s="439"/>
      <c r="O166" s="18">
        <v>2.65</v>
      </c>
      <c r="P166" s="21" t="str">
        <f t="shared" si="8"/>
        <v/>
      </c>
      <c r="Q166" s="20" t="s">
        <v>120</v>
      </c>
      <c r="R166" s="525" t="s">
        <v>75</v>
      </c>
      <c r="S166" s="525"/>
      <c r="T166" s="525"/>
      <c r="U166" s="99"/>
      <c r="V166" s="31"/>
      <c r="W166" s="400"/>
      <c r="X166" s="369">
        <f>VLOOKUP(Z166,'[1]IGC Availability'!$A:$O,15,FALSE)</f>
        <v>0</v>
      </c>
      <c r="Y166" s="364" t="str" cm="1">
        <f t="array" ref="Y166">IF(X166="","",
IFERROR(
    IF(
        X166&gt;= _xlfn.XLOOKUP(
            F166 &amp; "|" &amp; G166,
            'Min table'!$A$2:$A$17 &amp; "|" &amp; 'Min table'!$B$2:$B$17,
            'Min table'!$C$2:$C$17,
            "MISSING"
        ),
        "Show",
        "Hide"
    ),
"MISSING"))</f>
        <v>Hide</v>
      </c>
      <c r="Z166" s="364" t="s">
        <v>140</v>
      </c>
      <c r="AA166" s="360" t="s">
        <v>139</v>
      </c>
      <c r="AC166" s="309" t="s">
        <v>144</v>
      </c>
    </row>
    <row r="167" spans="3:29" ht="19.5" x14ac:dyDescent="0.3">
      <c r="C167" s="314"/>
      <c r="D167" s="8"/>
      <c r="E167" s="8"/>
      <c r="F167" s="20" t="s">
        <v>71</v>
      </c>
      <c r="G167" s="19" t="s">
        <v>1146</v>
      </c>
      <c r="H167" s="470" t="s">
        <v>141</v>
      </c>
      <c r="I167" s="471"/>
      <c r="J167" s="471"/>
      <c r="K167" s="472"/>
      <c r="L167" s="1"/>
      <c r="M167" s="4"/>
      <c r="N167" s="439"/>
      <c r="O167" s="18">
        <v>2.65</v>
      </c>
      <c r="P167" s="21" t="str">
        <f t="shared" si="8"/>
        <v/>
      </c>
      <c r="Q167" s="20" t="s">
        <v>120</v>
      </c>
      <c r="R167" s="525" t="s">
        <v>75</v>
      </c>
      <c r="S167" s="525"/>
      <c r="T167" s="525"/>
      <c r="U167" s="87"/>
      <c r="V167" s="31"/>
      <c r="W167" s="400"/>
      <c r="X167" s="369">
        <f>VLOOKUP(Z167,'[1]IGC Availability'!$A:$O,15,FALSE)</f>
        <v>220.10000000000002</v>
      </c>
      <c r="Y167" s="364" t="str" cm="1">
        <f t="array" ref="Y167">IF(X167="","",
IFERROR(
    IF(
        X167&gt;= _xlfn.XLOOKUP(
            F167 &amp; "|" &amp; G167,
            'Min table'!$A$2:$A$17 &amp; "|" &amp; 'Min table'!$B$2:$B$17,
            'Min table'!$C$2:$C$17,
            "MISSING"
        ),
        "Show",
        "Hide"
    ),
"MISSING"))</f>
        <v>Show</v>
      </c>
      <c r="Z167" s="364" t="s">
        <v>142</v>
      </c>
      <c r="AA167" s="360" t="s">
        <v>141</v>
      </c>
      <c r="AC167" s="309" t="s">
        <v>146</v>
      </c>
    </row>
    <row r="168" spans="3:29" ht="19.5" x14ac:dyDescent="0.3">
      <c r="C168" s="314"/>
      <c r="D168" s="8"/>
      <c r="E168" s="8"/>
      <c r="F168" s="20" t="s">
        <v>71</v>
      </c>
      <c r="G168" s="19" t="s">
        <v>1146</v>
      </c>
      <c r="H168" s="470" t="s">
        <v>143</v>
      </c>
      <c r="I168" s="471"/>
      <c r="J168" s="471"/>
      <c r="K168" s="472"/>
      <c r="L168" s="1"/>
      <c r="M168" s="4"/>
      <c r="N168" s="439"/>
      <c r="O168" s="18">
        <v>2.65</v>
      </c>
      <c r="P168" s="21" t="str">
        <f t="shared" si="8"/>
        <v/>
      </c>
      <c r="Q168" s="20" t="s">
        <v>145</v>
      </c>
      <c r="R168" s="525" t="s">
        <v>75</v>
      </c>
      <c r="S168" s="525"/>
      <c r="T168" s="525"/>
      <c r="U168" s="87"/>
      <c r="V168" s="31"/>
      <c r="W168" s="400"/>
      <c r="X168" s="369">
        <f>VLOOKUP(Z168,'[1]IGC Availability'!$A:$O,15,FALSE)</f>
        <v>442.70000000000005</v>
      </c>
      <c r="Y168" s="364" t="str" cm="1">
        <f t="array" ref="Y168">IF(X168="","",
IFERROR(
    IF(
        X168&gt;= _xlfn.XLOOKUP(
            F168 &amp; "|" &amp; G168,
            'Min table'!$A$2:$A$17 &amp; "|" &amp; 'Min table'!$B$2:$B$17,
            'Min table'!$C$2:$C$17,
            "MISSING"
        ),
        "Show",
        "Hide"
    ),
"MISSING"))</f>
        <v>Show</v>
      </c>
      <c r="Z168" s="364" t="s">
        <v>144</v>
      </c>
      <c r="AA168" s="360" t="s">
        <v>143</v>
      </c>
      <c r="AC168" s="309" t="s">
        <v>149</v>
      </c>
    </row>
    <row r="169" spans="3:29" ht="19.5" hidden="1" x14ac:dyDescent="0.3">
      <c r="C169" s="314"/>
      <c r="D169" s="8"/>
      <c r="E169" s="8"/>
      <c r="F169" s="20" t="s">
        <v>71</v>
      </c>
      <c r="G169" s="19" t="s">
        <v>1146</v>
      </c>
      <c r="H169" s="470" t="s">
        <v>1212</v>
      </c>
      <c r="I169" s="471"/>
      <c r="J169" s="471"/>
      <c r="K169" s="472"/>
      <c r="L169" s="1"/>
      <c r="M169" s="4"/>
      <c r="N169" s="439"/>
      <c r="O169" s="18">
        <v>2.65</v>
      </c>
      <c r="P169" s="21" t="str">
        <f t="shared" si="8"/>
        <v/>
      </c>
      <c r="Q169" s="20" t="s">
        <v>147</v>
      </c>
      <c r="R169" s="525" t="s">
        <v>75</v>
      </c>
      <c r="S169" s="525"/>
      <c r="T169" s="525"/>
      <c r="U169" s="99"/>
      <c r="V169" s="31"/>
      <c r="W169" s="400"/>
      <c r="X169" s="369">
        <f>VLOOKUP(Z169,'[1]IGC Availability'!$A:$O,15,FALSE)</f>
        <v>0</v>
      </c>
      <c r="Y169" s="364" t="str" cm="1">
        <f t="array" ref="Y169">IF(X169="","",
IFERROR(
    IF(
        X169&gt;= _xlfn.XLOOKUP(
            F169 &amp; "|" &amp; G169,
            'Min table'!$A$2:$A$17 &amp; "|" &amp; 'Min table'!$B$2:$B$17,
            'Min table'!$C$2:$C$17,
            "MISSING"
        ),
        "Show",
        "Hide"
    ),
"MISSING"))</f>
        <v>Hide</v>
      </c>
      <c r="Z169" s="364" t="s">
        <v>146</v>
      </c>
      <c r="AA169" s="360" t="s">
        <v>1212</v>
      </c>
      <c r="AC169" s="309" t="s">
        <v>152</v>
      </c>
    </row>
    <row r="170" spans="3:29" ht="19.5" hidden="1" x14ac:dyDescent="0.3">
      <c r="C170" s="314"/>
      <c r="D170" s="8"/>
      <c r="E170" s="8"/>
      <c r="F170" s="20" t="s">
        <v>71</v>
      </c>
      <c r="G170" s="19" t="s">
        <v>1146</v>
      </c>
      <c r="H170" s="470" t="s">
        <v>148</v>
      </c>
      <c r="I170" s="471"/>
      <c r="J170" s="471"/>
      <c r="K170" s="472"/>
      <c r="L170" s="1"/>
      <c r="M170" s="4"/>
      <c r="N170" s="439"/>
      <c r="O170" s="18">
        <v>2.65</v>
      </c>
      <c r="P170" s="21" t="str">
        <f t="shared" si="8"/>
        <v/>
      </c>
      <c r="Q170" s="20" t="s">
        <v>150</v>
      </c>
      <c r="R170" s="525" t="s">
        <v>75</v>
      </c>
      <c r="S170" s="525"/>
      <c r="T170" s="525"/>
      <c r="U170" s="87"/>
      <c r="V170" s="31"/>
      <c r="W170" s="400"/>
      <c r="X170" s="369">
        <f>VLOOKUP(Z170,'[1]IGC Availability'!$A:$O,15,FALSE)</f>
        <v>-45.300000000000004</v>
      </c>
      <c r="Y170" s="364" t="str" cm="1">
        <f t="array" ref="Y170">IF(X170="","",
IFERROR(
    IF(
        X170&gt;= _xlfn.XLOOKUP(
            F170 &amp; "|" &amp; G170,
            'Min table'!$A$2:$A$17 &amp; "|" &amp; 'Min table'!$B$2:$B$17,
            'Min table'!$C$2:$C$17,
            "MISSING"
        ),
        "Show",
        "Hide"
    ),
"MISSING"))</f>
        <v>Hide</v>
      </c>
      <c r="Z170" s="364" t="s">
        <v>149</v>
      </c>
      <c r="AA170" s="360" t="s">
        <v>148</v>
      </c>
      <c r="AC170" s="309" t="s">
        <v>154</v>
      </c>
    </row>
    <row r="171" spans="3:29" ht="19.5" x14ac:dyDescent="0.3">
      <c r="C171" s="314"/>
      <c r="D171" s="8"/>
      <c r="E171" s="8"/>
      <c r="F171" s="20" t="s">
        <v>71</v>
      </c>
      <c r="G171" s="19" t="s">
        <v>1146</v>
      </c>
      <c r="H171" s="470" t="s">
        <v>151</v>
      </c>
      <c r="I171" s="471"/>
      <c r="J171" s="471"/>
      <c r="K171" s="472"/>
      <c r="L171" s="1"/>
      <c r="M171" s="4"/>
      <c r="N171" s="439"/>
      <c r="O171" s="18">
        <v>2.65</v>
      </c>
      <c r="P171" s="21" t="str">
        <f t="shared" si="8"/>
        <v/>
      </c>
      <c r="Q171" s="18" t="s">
        <v>99</v>
      </c>
      <c r="R171" s="525" t="s">
        <v>75</v>
      </c>
      <c r="S171" s="525"/>
      <c r="T171" s="525"/>
      <c r="U171" s="87"/>
      <c r="V171" s="31"/>
      <c r="W171" s="400"/>
      <c r="X171" s="369">
        <f>VLOOKUP(Z171,'[1]IGC Availability'!$A:$O,15,FALSE)</f>
        <v>107.2</v>
      </c>
      <c r="Y171" s="364" t="str" cm="1">
        <f t="array" ref="Y171">IF(X171="","",
IFERROR(
    IF(
        X171&gt;= _xlfn.XLOOKUP(
            F171 &amp; "|" &amp; G171,
            'Min table'!$A$2:$A$17 &amp; "|" &amp; 'Min table'!$B$2:$B$17,
            'Min table'!$C$2:$C$17,
            "MISSING"
        ),
        "Show",
        "Hide"
    ),
"MISSING"))</f>
        <v>Show</v>
      </c>
      <c r="Z171" s="364" t="s">
        <v>152</v>
      </c>
      <c r="AA171" s="360" t="s">
        <v>151</v>
      </c>
      <c r="AC171" s="309" t="s">
        <v>157</v>
      </c>
    </row>
    <row r="172" spans="3:29" ht="19.5" hidden="1" x14ac:dyDescent="0.3">
      <c r="C172" s="314"/>
      <c r="D172" s="8"/>
      <c r="E172" s="8"/>
      <c r="F172" s="20" t="s">
        <v>71</v>
      </c>
      <c r="G172" s="19" t="s">
        <v>1146</v>
      </c>
      <c r="H172" s="470" t="s">
        <v>153</v>
      </c>
      <c r="I172" s="471"/>
      <c r="J172" s="471"/>
      <c r="K172" s="472"/>
      <c r="L172" s="1"/>
      <c r="M172" s="4"/>
      <c r="N172" s="439"/>
      <c r="O172" s="18">
        <v>2.65</v>
      </c>
      <c r="P172" s="21" t="str">
        <f t="shared" si="8"/>
        <v/>
      </c>
      <c r="Q172" s="18" t="s">
        <v>155</v>
      </c>
      <c r="R172" s="525" t="s">
        <v>75</v>
      </c>
      <c r="S172" s="525"/>
      <c r="T172" s="525"/>
      <c r="U172" s="87"/>
      <c r="V172" s="31"/>
      <c r="W172" s="400"/>
      <c r="X172" s="369">
        <f>VLOOKUP(Z172,'[1]IGC Availability'!$A:$O,15,FALSE)</f>
        <v>22.8</v>
      </c>
      <c r="Y172" s="364" t="str" cm="1">
        <f t="array" ref="Y172">IF(X172="","",
IFERROR(
    IF(
        X172&gt;= _xlfn.XLOOKUP(
            F172 &amp; "|" &amp; G172,
            'Min table'!$A$2:$A$17 &amp; "|" &amp; 'Min table'!$B$2:$B$17,
            'Min table'!$C$2:$C$17,
            "MISSING"
        ),
        "Show",
        "Hide"
    ),
"MISSING"))</f>
        <v>Hide</v>
      </c>
      <c r="Z172" s="364" t="s">
        <v>154</v>
      </c>
      <c r="AA172" s="360" t="s">
        <v>153</v>
      </c>
      <c r="AC172" s="309" t="s">
        <v>160</v>
      </c>
    </row>
    <row r="173" spans="3:29" ht="19.5" x14ac:dyDescent="0.3">
      <c r="C173" s="314"/>
      <c r="D173" s="8"/>
      <c r="E173" s="8"/>
      <c r="F173" s="20" t="s">
        <v>71</v>
      </c>
      <c r="G173" s="19" t="s">
        <v>1146</v>
      </c>
      <c r="H173" s="485" t="s">
        <v>156</v>
      </c>
      <c r="I173" s="486"/>
      <c r="J173" s="486"/>
      <c r="K173" s="487"/>
      <c r="L173" s="1"/>
      <c r="M173" s="4"/>
      <c r="N173" s="439"/>
      <c r="O173" s="18">
        <v>2.65</v>
      </c>
      <c r="P173" s="21" t="str">
        <f t="shared" si="8"/>
        <v/>
      </c>
      <c r="Q173" s="18" t="s">
        <v>158</v>
      </c>
      <c r="R173" s="525" t="s">
        <v>75</v>
      </c>
      <c r="S173" s="525"/>
      <c r="T173" s="525"/>
      <c r="U173" s="99"/>
      <c r="V173" s="31"/>
      <c r="W173" s="400"/>
      <c r="X173" s="369">
        <f>VLOOKUP(Z173,'[1]IGC Availability'!$A:$O,15,FALSE)</f>
        <v>48.6</v>
      </c>
      <c r="Y173" s="364" t="str" cm="1">
        <f t="array" ref="Y173">IF(X173="","",
IFERROR(
    IF(
        X173&gt;= _xlfn.XLOOKUP(
            F173 &amp; "|" &amp; G173,
            'Min table'!$A$2:$A$17 &amp; "|" &amp; 'Min table'!$B$2:$B$17,
            'Min table'!$C$2:$C$17,
            "MISSING"
        ),
        "Show",
        "Hide"
    ),
"MISSING"))</f>
        <v>Show</v>
      </c>
      <c r="Z173" s="364" t="s">
        <v>157</v>
      </c>
      <c r="AA173" s="360" t="s">
        <v>156</v>
      </c>
      <c r="AC173" s="309" t="s">
        <v>163</v>
      </c>
    </row>
    <row r="174" spans="3:29" ht="19.5" hidden="1" x14ac:dyDescent="0.3">
      <c r="C174" s="314"/>
      <c r="D174" s="8"/>
      <c r="E174" s="8"/>
      <c r="F174" s="20" t="s">
        <v>71</v>
      </c>
      <c r="G174" s="19" t="s">
        <v>1146</v>
      </c>
      <c r="H174" s="470" t="s">
        <v>159</v>
      </c>
      <c r="I174" s="471"/>
      <c r="J174" s="471"/>
      <c r="K174" s="472"/>
      <c r="L174" s="1"/>
      <c r="M174" s="4"/>
      <c r="N174" s="439"/>
      <c r="O174" s="18">
        <v>2.65</v>
      </c>
      <c r="P174" s="21" t="str">
        <f t="shared" si="8"/>
        <v/>
      </c>
      <c r="Q174" s="18" t="s">
        <v>161</v>
      </c>
      <c r="R174" s="525" t="s">
        <v>75</v>
      </c>
      <c r="S174" s="525"/>
      <c r="T174" s="525"/>
      <c r="U174" s="87"/>
      <c r="V174" s="31"/>
      <c r="W174" s="400"/>
      <c r="X174" s="369">
        <f>VLOOKUP(Z174,'[1]IGC Availability'!$A:$O,15,FALSE)</f>
        <v>0</v>
      </c>
      <c r="Y174" s="364" t="str" cm="1">
        <f t="array" ref="Y174">IF(X174="","",
IFERROR(
    IF(
        X174&gt;= _xlfn.XLOOKUP(
            F174 &amp; "|" &amp; G174,
            'Min table'!$A$2:$A$17 &amp; "|" &amp; 'Min table'!$B$2:$B$17,
            'Min table'!$C$2:$C$17,
            "MISSING"
        ),
        "Show",
        "Hide"
    ),
"MISSING"))</f>
        <v>Hide</v>
      </c>
      <c r="Z174" s="364" t="s">
        <v>160</v>
      </c>
      <c r="AA174" s="360" t="s">
        <v>159</v>
      </c>
      <c r="AC174" s="309" t="s">
        <v>166</v>
      </c>
    </row>
    <row r="175" spans="3:29" ht="19.5" hidden="1" x14ac:dyDescent="0.3">
      <c r="C175" s="314"/>
      <c r="D175" s="8"/>
      <c r="E175" s="8"/>
      <c r="F175" s="20" t="s">
        <v>71</v>
      </c>
      <c r="G175" s="19" t="s">
        <v>1146</v>
      </c>
      <c r="H175" s="470" t="s">
        <v>162</v>
      </c>
      <c r="I175" s="471"/>
      <c r="J175" s="471"/>
      <c r="K175" s="472"/>
      <c r="L175" s="1"/>
      <c r="M175" s="4"/>
      <c r="N175" s="439"/>
      <c r="O175" s="18">
        <v>2.65</v>
      </c>
      <c r="P175" s="21" t="str">
        <f t="shared" si="8"/>
        <v/>
      </c>
      <c r="Q175" s="18" t="s">
        <v>164</v>
      </c>
      <c r="R175" s="525" t="s">
        <v>75</v>
      </c>
      <c r="S175" s="525"/>
      <c r="T175" s="525"/>
      <c r="U175" s="99"/>
      <c r="V175" s="31"/>
      <c r="W175" s="400"/>
      <c r="X175" s="369">
        <f>VLOOKUP(Z175,'[1]IGC Availability'!$A:$O,15,FALSE)</f>
        <v>-418.8</v>
      </c>
      <c r="Y175" s="364" t="str" cm="1">
        <f t="array" ref="Y175">IF(X175="","",
IFERROR(
    IF(
        X175&gt;= _xlfn.XLOOKUP(
            F175 &amp; "|" &amp; G175,
            'Min table'!$A$2:$A$17 &amp; "|" &amp; 'Min table'!$B$2:$B$17,
            'Min table'!$C$2:$C$17,
            "MISSING"
        ),
        "Show",
        "Hide"
    ),
"MISSING"))</f>
        <v>Hide</v>
      </c>
      <c r="Z175" s="364" t="s">
        <v>163</v>
      </c>
      <c r="AA175" s="360" t="s">
        <v>162</v>
      </c>
      <c r="AC175" s="309" t="s">
        <v>168</v>
      </c>
    </row>
    <row r="176" spans="3:29" ht="19.5" hidden="1" x14ac:dyDescent="0.3">
      <c r="C176" s="314"/>
      <c r="D176" s="8"/>
      <c r="E176" s="8"/>
      <c r="F176" s="20" t="s">
        <v>71</v>
      </c>
      <c r="G176" s="19" t="s">
        <v>1146</v>
      </c>
      <c r="H176" s="470" t="s">
        <v>165</v>
      </c>
      <c r="I176" s="471"/>
      <c r="J176" s="471"/>
      <c r="K176" s="472"/>
      <c r="L176" s="1"/>
      <c r="M176" s="4"/>
      <c r="N176" s="439"/>
      <c r="O176" s="18">
        <v>2.65</v>
      </c>
      <c r="P176" s="21" t="str">
        <f t="shared" si="8"/>
        <v/>
      </c>
      <c r="Q176" s="18" t="s">
        <v>161</v>
      </c>
      <c r="R176" s="525" t="s">
        <v>75</v>
      </c>
      <c r="S176" s="525"/>
      <c r="T176" s="525"/>
      <c r="U176" s="99"/>
      <c r="V176" s="31"/>
      <c r="W176" s="400"/>
      <c r="X176" s="369">
        <f>VLOOKUP(Z176,'[1]IGC Availability'!$A:$O,15,FALSE)</f>
        <v>0</v>
      </c>
      <c r="Y176" s="364" t="str" cm="1">
        <f t="array" ref="Y176">IF(X176="","",
IFERROR(
    IF(
        X176&gt;= _xlfn.XLOOKUP(
            F176 &amp; "|" &amp; G176,
            'Min table'!$A$2:$A$17 &amp; "|" &amp; 'Min table'!$B$2:$B$17,
            'Min table'!$C$2:$C$17,
            "MISSING"
        ),
        "Show",
        "Hide"
    ),
"MISSING"))</f>
        <v>Hide</v>
      </c>
      <c r="Z176" s="364" t="s">
        <v>166</v>
      </c>
      <c r="AA176" s="360" t="s">
        <v>165</v>
      </c>
      <c r="AC176" s="309" t="s">
        <v>171</v>
      </c>
    </row>
    <row r="177" spans="3:29" ht="19.5" x14ac:dyDescent="0.3">
      <c r="C177" s="314"/>
      <c r="D177" s="8"/>
      <c r="E177" s="8"/>
      <c r="F177" s="20" t="s">
        <v>71</v>
      </c>
      <c r="G177" s="19" t="s">
        <v>1146</v>
      </c>
      <c r="H177" s="470" t="s">
        <v>167</v>
      </c>
      <c r="I177" s="471"/>
      <c r="J177" s="471"/>
      <c r="K177" s="472"/>
      <c r="L177" s="1"/>
      <c r="M177" s="4"/>
      <c r="N177" s="439"/>
      <c r="O177" s="18">
        <v>2.65</v>
      </c>
      <c r="P177" s="21" t="str">
        <f t="shared" si="8"/>
        <v/>
      </c>
      <c r="Q177" s="18" t="s">
        <v>169</v>
      </c>
      <c r="R177" s="525" t="s">
        <v>75</v>
      </c>
      <c r="S177" s="525"/>
      <c r="T177" s="525"/>
      <c r="U177" s="99"/>
      <c r="V177" s="31"/>
      <c r="W177" s="400"/>
      <c r="X177" s="369">
        <f>VLOOKUP(Z177,'[1]IGC Availability'!$A:$O,15,FALSE)</f>
        <v>958.40000000000009</v>
      </c>
      <c r="Y177" s="364" t="str" cm="1">
        <f t="array" ref="Y177">IF(X177="","",
IFERROR(
    IF(
        X177&gt;= _xlfn.XLOOKUP(
            F177 &amp; "|" &amp; G177,
            'Min table'!$A$2:$A$17 &amp; "|" &amp; 'Min table'!$B$2:$B$17,
            'Min table'!$C$2:$C$17,
            "MISSING"
        ),
        "Show",
        "Hide"
    ),
"MISSING"))</f>
        <v>Show</v>
      </c>
      <c r="Z177" s="364" t="s">
        <v>168</v>
      </c>
      <c r="AA177" s="360" t="s">
        <v>167</v>
      </c>
      <c r="AC177" s="309" t="s">
        <v>174</v>
      </c>
    </row>
    <row r="178" spans="3:29" ht="19.5" x14ac:dyDescent="0.3">
      <c r="C178" s="314"/>
      <c r="D178" s="8"/>
      <c r="E178" s="8"/>
      <c r="F178" s="20" t="s">
        <v>71</v>
      </c>
      <c r="G178" s="19" t="s">
        <v>1146</v>
      </c>
      <c r="H178" s="470" t="s">
        <v>170</v>
      </c>
      <c r="I178" s="471"/>
      <c r="J178" s="471"/>
      <c r="K178" s="472"/>
      <c r="L178" s="1"/>
      <c r="M178" s="4"/>
      <c r="N178" s="439"/>
      <c r="O178" s="18">
        <v>2.65</v>
      </c>
      <c r="P178" s="21" t="str">
        <f t="shared" si="8"/>
        <v/>
      </c>
      <c r="Q178" s="18" t="s">
        <v>172</v>
      </c>
      <c r="R178" s="525" t="s">
        <v>75</v>
      </c>
      <c r="S178" s="525"/>
      <c r="T178" s="525"/>
      <c r="U178" s="87"/>
      <c r="V178" s="31"/>
      <c r="W178" s="400"/>
      <c r="X178" s="369">
        <f>VLOOKUP(Z178,'[1]IGC Availability'!$A:$O,15,FALSE)</f>
        <v>194.4</v>
      </c>
      <c r="Y178" s="364" t="str" cm="1">
        <f t="array" ref="Y178">IF(X178="","",
IFERROR(
    IF(
        X178&gt;= _xlfn.XLOOKUP(
            F178 &amp; "|" &amp; G178,
            'Min table'!$A$2:$A$17 &amp; "|" &amp; 'Min table'!$B$2:$B$17,
            'Min table'!$C$2:$C$17,
            "MISSING"
        ),
        "Show",
        "Hide"
    ),
"MISSING"))</f>
        <v>Show</v>
      </c>
      <c r="Z178" s="364" t="s">
        <v>171</v>
      </c>
      <c r="AA178" s="360" t="s">
        <v>170</v>
      </c>
      <c r="AC178" s="309" t="s">
        <v>176</v>
      </c>
    </row>
    <row r="179" spans="3:29" ht="19.5" x14ac:dyDescent="0.3">
      <c r="C179" s="314"/>
      <c r="D179" s="8"/>
      <c r="E179" s="8"/>
      <c r="F179" s="20" t="s">
        <v>71</v>
      </c>
      <c r="G179" s="19" t="s">
        <v>1146</v>
      </c>
      <c r="H179" s="485" t="s">
        <v>173</v>
      </c>
      <c r="I179" s="486"/>
      <c r="J179" s="486"/>
      <c r="K179" s="487"/>
      <c r="L179" s="1"/>
      <c r="M179" s="4"/>
      <c r="N179" s="439"/>
      <c r="O179" s="18">
        <v>2.65</v>
      </c>
      <c r="P179" s="21" t="str">
        <f t="shared" si="8"/>
        <v/>
      </c>
      <c r="Q179" s="18" t="s">
        <v>99</v>
      </c>
      <c r="R179" s="525" t="s">
        <v>75</v>
      </c>
      <c r="S179" s="525"/>
      <c r="T179" s="525"/>
      <c r="U179" s="99"/>
      <c r="V179" s="31"/>
      <c r="W179" s="400"/>
      <c r="X179" s="369">
        <f>VLOOKUP(Z179,'[1]IGC Availability'!$A:$O,15,FALSE)</f>
        <v>48</v>
      </c>
      <c r="Y179" s="364" t="str" cm="1">
        <f t="array" ref="Y179">IF(X179="","",
IFERROR(
    IF(
        X179&gt;= _xlfn.XLOOKUP(
            F179 &amp; "|" &amp; G179,
            'Min table'!$A$2:$A$17 &amp; "|" &amp; 'Min table'!$B$2:$B$17,
            'Min table'!$C$2:$C$17,
            "MISSING"
        ),
        "Show",
        "Hide"
    ),
"MISSING"))</f>
        <v>Show</v>
      </c>
      <c r="Z179" s="364" t="s">
        <v>174</v>
      </c>
      <c r="AA179" s="360" t="s">
        <v>173</v>
      </c>
      <c r="AC179" s="309" t="s">
        <v>179</v>
      </c>
    </row>
    <row r="180" spans="3:29" ht="19.5" hidden="1" x14ac:dyDescent="0.3">
      <c r="C180" s="314"/>
      <c r="D180" s="8"/>
      <c r="E180" s="8"/>
      <c r="F180" s="20" t="s">
        <v>71</v>
      </c>
      <c r="G180" s="19" t="s">
        <v>1146</v>
      </c>
      <c r="H180" s="470" t="s">
        <v>175</v>
      </c>
      <c r="I180" s="471"/>
      <c r="J180" s="471"/>
      <c r="K180" s="472"/>
      <c r="L180" s="1"/>
      <c r="M180" s="4"/>
      <c r="N180" s="439"/>
      <c r="O180" s="18">
        <v>2.65</v>
      </c>
      <c r="P180" s="21" t="str">
        <f t="shared" si="8"/>
        <v/>
      </c>
      <c r="Q180" s="18" t="s">
        <v>177</v>
      </c>
      <c r="R180" s="525" t="s">
        <v>75</v>
      </c>
      <c r="S180" s="525"/>
      <c r="T180" s="525"/>
      <c r="U180" s="99"/>
      <c r="V180" s="31"/>
      <c r="W180" s="400"/>
      <c r="X180" s="369">
        <f>VLOOKUP(Z180,'[1]IGC Availability'!$A:$O,15,FALSE)</f>
        <v>29.3</v>
      </c>
      <c r="Y180" s="364" t="str" cm="1">
        <f t="array" ref="Y180">IF(X180="","",
IFERROR(
    IF(
        X180&gt;= _xlfn.XLOOKUP(
            F180 &amp; "|" &amp; G180,
            'Min table'!$A$2:$A$17 &amp; "|" &amp; 'Min table'!$B$2:$B$17,
            'Min table'!$C$2:$C$17,
            "MISSING"
        ),
        "Show",
        "Hide"
    ),
"MISSING"))</f>
        <v>Hide</v>
      </c>
      <c r="Z180" s="364" t="s">
        <v>176</v>
      </c>
      <c r="AA180" s="360" t="s">
        <v>175</v>
      </c>
      <c r="AC180" s="309" t="s">
        <v>181</v>
      </c>
    </row>
    <row r="181" spans="3:29" ht="19.5" hidden="1" x14ac:dyDescent="0.3">
      <c r="C181" s="314"/>
      <c r="D181" s="8"/>
      <c r="E181" s="8"/>
      <c r="F181" s="20" t="s">
        <v>71</v>
      </c>
      <c r="G181" s="19" t="s">
        <v>1146</v>
      </c>
      <c r="H181" s="470" t="s">
        <v>178</v>
      </c>
      <c r="I181" s="471"/>
      <c r="J181" s="471"/>
      <c r="K181" s="472"/>
      <c r="L181" s="1"/>
      <c r="M181" s="4"/>
      <c r="N181" s="439"/>
      <c r="O181" s="18">
        <v>2.65</v>
      </c>
      <c r="P181" s="21" t="str">
        <f t="shared" si="8"/>
        <v/>
      </c>
      <c r="Q181" s="18" t="s">
        <v>177</v>
      </c>
      <c r="R181" s="525" t="s">
        <v>75</v>
      </c>
      <c r="S181" s="525"/>
      <c r="T181" s="525"/>
      <c r="U181" s="99"/>
      <c r="V181" s="31"/>
      <c r="W181" s="400"/>
      <c r="X181" s="369">
        <f>VLOOKUP(Z181,'[1]IGC Availability'!$A:$O,15,FALSE)</f>
        <v>-134.4</v>
      </c>
      <c r="Y181" s="364" t="str" cm="1">
        <f t="array" ref="Y181">IF(X181="","",
IFERROR(
    IF(
        X181&gt;= _xlfn.XLOOKUP(
            F181 &amp; "|" &amp; G181,
            'Min table'!$A$2:$A$17 &amp; "|" &amp; 'Min table'!$B$2:$B$17,
            'Min table'!$C$2:$C$17,
            "MISSING"
        ),
        "Show",
        "Hide"
    ),
"MISSING"))</f>
        <v>Hide</v>
      </c>
      <c r="Z181" s="364" t="s">
        <v>179</v>
      </c>
      <c r="AA181" s="360" t="s">
        <v>178</v>
      </c>
      <c r="AC181" s="309" t="s">
        <v>183</v>
      </c>
    </row>
    <row r="182" spans="3:29" ht="19.5" x14ac:dyDescent="0.3">
      <c r="C182" s="314"/>
      <c r="D182" s="8"/>
      <c r="E182" s="8"/>
      <c r="F182" s="20" t="s">
        <v>71</v>
      </c>
      <c r="G182" s="19" t="s">
        <v>1146</v>
      </c>
      <c r="H182" s="470" t="s">
        <v>180</v>
      </c>
      <c r="I182" s="471"/>
      <c r="J182" s="471"/>
      <c r="K182" s="472"/>
      <c r="L182" s="1"/>
      <c r="M182" s="4"/>
      <c r="N182" s="439"/>
      <c r="O182" s="18">
        <v>2.65</v>
      </c>
      <c r="P182" s="21" t="str">
        <f t="shared" si="8"/>
        <v/>
      </c>
      <c r="Q182" s="18" t="s">
        <v>177</v>
      </c>
      <c r="R182" s="525" t="s">
        <v>75</v>
      </c>
      <c r="S182" s="525"/>
      <c r="T182" s="525"/>
      <c r="U182" s="99"/>
      <c r="V182" s="31"/>
      <c r="W182" s="400"/>
      <c r="X182" s="369">
        <f>VLOOKUP(Z182,'[1]IGC Availability'!$A:$O,15,FALSE)</f>
        <v>477.6</v>
      </c>
      <c r="Y182" s="364" t="str" cm="1">
        <f t="array" ref="Y182">IF(X182="","",
IFERROR(
    IF(
        X182&gt;= _xlfn.XLOOKUP(
            F182 &amp; "|" &amp; G182,
            'Min table'!$A$2:$A$17 &amp; "|" &amp; 'Min table'!$B$2:$B$17,
            'Min table'!$C$2:$C$17,
            "MISSING"
        ),
        "Show",
        "Hide"
    ),
"MISSING"))</f>
        <v>Show</v>
      </c>
      <c r="Z182" s="364" t="s">
        <v>181</v>
      </c>
      <c r="AA182" s="360" t="s">
        <v>180</v>
      </c>
      <c r="AC182" s="309" t="s">
        <v>186</v>
      </c>
    </row>
    <row r="183" spans="3:29" ht="19.5" hidden="1" x14ac:dyDescent="0.3">
      <c r="C183" s="314"/>
      <c r="D183" s="8"/>
      <c r="E183" s="8"/>
      <c r="F183" s="20" t="s">
        <v>71</v>
      </c>
      <c r="G183" s="19" t="s">
        <v>1146</v>
      </c>
      <c r="H183" s="470" t="s">
        <v>182</v>
      </c>
      <c r="I183" s="471"/>
      <c r="J183" s="471"/>
      <c r="K183" s="472"/>
      <c r="L183" s="1"/>
      <c r="M183" s="4"/>
      <c r="N183" s="439"/>
      <c r="O183" s="18">
        <v>2.65</v>
      </c>
      <c r="P183" s="21" t="str">
        <f t="shared" si="8"/>
        <v/>
      </c>
      <c r="Q183" s="18" t="s">
        <v>184</v>
      </c>
      <c r="R183" s="525" t="s">
        <v>75</v>
      </c>
      <c r="S183" s="525"/>
      <c r="T183" s="525"/>
      <c r="U183" s="87"/>
      <c r="V183" s="31"/>
      <c r="W183" s="400"/>
      <c r="X183" s="369">
        <f>VLOOKUP(Z183,'[1]IGC Availability'!$A:$O,15,FALSE)</f>
        <v>12</v>
      </c>
      <c r="Y183" s="364" t="str" cm="1">
        <f t="array" ref="Y183">IF(X183="","",
IFERROR(
    IF(
        X183&gt;= _xlfn.XLOOKUP(
            F183 &amp; "|" &amp; G183,
            'Min table'!$A$2:$A$17 &amp; "|" &amp; 'Min table'!$B$2:$B$17,
            'Min table'!$C$2:$C$17,
            "MISSING"
        ),
        "Show",
        "Hide"
    ),
"MISSING"))</f>
        <v>Hide</v>
      </c>
      <c r="Z183" s="364" t="s">
        <v>183</v>
      </c>
      <c r="AA183" s="360" t="s">
        <v>182</v>
      </c>
      <c r="AC183" s="309" t="s">
        <v>189</v>
      </c>
    </row>
    <row r="184" spans="3:29" ht="19.5" hidden="1" x14ac:dyDescent="0.3">
      <c r="C184" s="314"/>
      <c r="D184" s="8"/>
      <c r="E184" s="8"/>
      <c r="F184" s="20" t="s">
        <v>71</v>
      </c>
      <c r="G184" s="19" t="s">
        <v>1146</v>
      </c>
      <c r="H184" s="470" t="s">
        <v>185</v>
      </c>
      <c r="I184" s="471"/>
      <c r="J184" s="471"/>
      <c r="K184" s="472"/>
      <c r="L184" s="1"/>
      <c r="M184" s="4"/>
      <c r="N184" s="439"/>
      <c r="O184" s="18">
        <v>2.65</v>
      </c>
      <c r="P184" s="21" t="str">
        <f t="shared" si="8"/>
        <v/>
      </c>
      <c r="Q184" s="18" t="s">
        <v>187</v>
      </c>
      <c r="R184" s="525" t="s">
        <v>75</v>
      </c>
      <c r="S184" s="525"/>
      <c r="T184" s="525"/>
      <c r="U184" s="99"/>
      <c r="V184" s="31"/>
      <c r="W184" s="400"/>
      <c r="X184" s="369">
        <f>VLOOKUP(Z184,'[1]IGC Availability'!$A:$O,15,FALSE)</f>
        <v>-87.5</v>
      </c>
      <c r="Y184" s="364" t="str" cm="1">
        <f t="array" ref="Y184">IF(X184="","",
IFERROR(
    IF(
        X184&gt;= _xlfn.XLOOKUP(
            F184 &amp; "|" &amp; G184,
            'Min table'!$A$2:$A$17 &amp; "|" &amp; 'Min table'!$B$2:$B$17,
            'Min table'!$C$2:$C$17,
            "MISSING"
        ),
        "Show",
        "Hide"
    ),
"MISSING"))</f>
        <v>Hide</v>
      </c>
      <c r="Z184" s="364" t="s">
        <v>186</v>
      </c>
      <c r="AA184" s="360" t="s">
        <v>185</v>
      </c>
      <c r="AC184" s="309" t="s">
        <v>192</v>
      </c>
    </row>
    <row r="185" spans="3:29" ht="19.5" hidden="1" x14ac:dyDescent="0.3">
      <c r="C185" s="314"/>
      <c r="D185" s="8"/>
      <c r="E185" s="8"/>
      <c r="F185" s="20" t="s">
        <v>71</v>
      </c>
      <c r="G185" s="19" t="s">
        <v>1146</v>
      </c>
      <c r="H185" s="470" t="s">
        <v>188</v>
      </c>
      <c r="I185" s="471"/>
      <c r="J185" s="471"/>
      <c r="K185" s="472"/>
      <c r="L185" s="1"/>
      <c r="M185" s="4"/>
      <c r="N185" s="439"/>
      <c r="O185" s="18">
        <v>2.65</v>
      </c>
      <c r="P185" s="21" t="str">
        <f t="shared" si="8"/>
        <v/>
      </c>
      <c r="Q185" s="18" t="s">
        <v>190</v>
      </c>
      <c r="R185" s="525" t="s">
        <v>75</v>
      </c>
      <c r="S185" s="525"/>
      <c r="T185" s="525"/>
      <c r="U185" s="87"/>
      <c r="V185" s="31"/>
      <c r="W185" s="400"/>
      <c r="X185" s="369">
        <f>VLOOKUP(Z185,'[1]IGC Availability'!$A:$O,15,FALSE)</f>
        <v>0</v>
      </c>
      <c r="Y185" s="364" t="str" cm="1">
        <f t="array" ref="Y185">IF(X185="","",
IFERROR(
    IF(
        X185&gt;= _xlfn.XLOOKUP(
            F185 &amp; "|" &amp; G185,
            'Min table'!$A$2:$A$17 &amp; "|" &amp; 'Min table'!$B$2:$B$17,
            'Min table'!$C$2:$C$17,
            "MISSING"
        ),
        "Show",
        "Hide"
    ),
"MISSING"))</f>
        <v>Hide</v>
      </c>
      <c r="Z185" s="364" t="s">
        <v>189</v>
      </c>
      <c r="AA185" s="360" t="s">
        <v>188</v>
      </c>
      <c r="AC185" s="309" t="s">
        <v>195</v>
      </c>
    </row>
    <row r="186" spans="3:29" ht="19.5" x14ac:dyDescent="0.3">
      <c r="C186" s="314"/>
      <c r="D186" s="8"/>
      <c r="E186" s="8"/>
      <c r="F186" s="20" t="s">
        <v>71</v>
      </c>
      <c r="G186" s="19" t="s">
        <v>1146</v>
      </c>
      <c r="H186" s="470" t="s">
        <v>191</v>
      </c>
      <c r="I186" s="471"/>
      <c r="J186" s="471"/>
      <c r="K186" s="472"/>
      <c r="L186" s="1"/>
      <c r="M186" s="4"/>
      <c r="N186" s="439"/>
      <c r="O186" s="18">
        <v>2.65</v>
      </c>
      <c r="P186" s="21" t="str">
        <f t="shared" si="8"/>
        <v/>
      </c>
      <c r="Q186" s="18" t="s">
        <v>193</v>
      </c>
      <c r="R186" s="525" t="s">
        <v>75</v>
      </c>
      <c r="S186" s="525"/>
      <c r="T186" s="525"/>
      <c r="U186" s="99"/>
      <c r="V186" s="31"/>
      <c r="W186" s="400"/>
      <c r="X186" s="369">
        <f>VLOOKUP(Z186,'[1]IGC Availability'!$A:$O,15,FALSE)</f>
        <v>345.6</v>
      </c>
      <c r="Y186" s="364" t="str" cm="1">
        <f t="array" ref="Y186">IF(X186="","",
IFERROR(
    IF(
        X186&gt;= _xlfn.XLOOKUP(
            F186 &amp; "|" &amp; G186,
            'Min table'!$A$2:$A$17 &amp; "|" &amp; 'Min table'!$B$2:$B$17,
            'Min table'!$C$2:$C$17,
            "MISSING"
        ),
        "Show",
        "Hide"
    ),
"MISSING"))</f>
        <v>Show</v>
      </c>
      <c r="Z186" s="364" t="s">
        <v>192</v>
      </c>
      <c r="AA186" s="360" t="s">
        <v>191</v>
      </c>
      <c r="AC186" s="309" t="s">
        <v>198</v>
      </c>
    </row>
    <row r="187" spans="3:29" ht="19.5" x14ac:dyDescent="0.3">
      <c r="C187" s="314"/>
      <c r="D187" s="8"/>
      <c r="E187" s="8"/>
      <c r="F187" s="20" t="s">
        <v>71</v>
      </c>
      <c r="G187" s="19" t="s">
        <v>1146</v>
      </c>
      <c r="H187" s="470" t="s">
        <v>194</v>
      </c>
      <c r="I187" s="471"/>
      <c r="J187" s="471"/>
      <c r="K187" s="472"/>
      <c r="L187" s="1"/>
      <c r="M187" s="4"/>
      <c r="N187" s="439"/>
      <c r="O187" s="18">
        <v>2.65</v>
      </c>
      <c r="P187" s="21" t="str">
        <f t="shared" si="8"/>
        <v/>
      </c>
      <c r="Q187" s="18" t="s">
        <v>196</v>
      </c>
      <c r="R187" s="525" t="s">
        <v>75</v>
      </c>
      <c r="S187" s="525"/>
      <c r="T187" s="525"/>
      <c r="U187" s="99"/>
      <c r="V187" s="31"/>
      <c r="W187" s="400"/>
      <c r="X187" s="369">
        <f>VLOOKUP(Z187,'[1]IGC Availability'!$A:$O,15,FALSE)</f>
        <v>617.20000000000005</v>
      </c>
      <c r="Y187" s="364" t="str" cm="1">
        <f t="array" ref="Y187">IF(X187="","",
IFERROR(
    IF(
        X187&gt;= _xlfn.XLOOKUP(
            F187 &amp; "|" &amp; G187,
            'Min table'!$A$2:$A$17 &amp; "|" &amp; 'Min table'!$B$2:$B$17,
            'Min table'!$C$2:$C$17,
            "MISSING"
        ),
        "Show",
        "Hide"
    ),
"MISSING"))</f>
        <v>Show</v>
      </c>
      <c r="Z187" s="364" t="s">
        <v>195</v>
      </c>
      <c r="AA187" s="360" t="s">
        <v>194</v>
      </c>
      <c r="AC187" s="309" t="s">
        <v>200</v>
      </c>
    </row>
    <row r="188" spans="3:29" ht="19.5" hidden="1" x14ac:dyDescent="0.3">
      <c r="C188" s="314"/>
      <c r="D188" s="8"/>
      <c r="E188" s="8"/>
      <c r="F188" s="20" t="s">
        <v>71</v>
      </c>
      <c r="G188" s="19" t="s">
        <v>1146</v>
      </c>
      <c r="H188" s="470" t="s">
        <v>197</v>
      </c>
      <c r="I188" s="471"/>
      <c r="J188" s="471"/>
      <c r="K188" s="472"/>
      <c r="L188" s="1"/>
      <c r="M188" s="4"/>
      <c r="N188" s="439"/>
      <c r="O188" s="18">
        <v>2.65</v>
      </c>
      <c r="P188" s="21" t="str">
        <f t="shared" si="8"/>
        <v/>
      </c>
      <c r="Q188" s="18" t="s">
        <v>196</v>
      </c>
      <c r="R188" s="525" t="s">
        <v>75</v>
      </c>
      <c r="S188" s="525"/>
      <c r="T188" s="525"/>
      <c r="U188" s="87"/>
      <c r="V188" s="31"/>
      <c r="W188" s="400"/>
      <c r="X188" s="369">
        <f>VLOOKUP(Z188,'[1]IGC Availability'!$A:$O,15,FALSE)</f>
        <v>0</v>
      </c>
      <c r="Y188" s="364" t="str" cm="1">
        <f t="array" ref="Y188">IF(X188="","",
IFERROR(
    IF(
        X188&gt;= _xlfn.XLOOKUP(
            F188 &amp; "|" &amp; G188,
            'Min table'!$A$2:$A$17 &amp; "|" &amp; 'Min table'!$B$2:$B$17,
            'Min table'!$C$2:$C$17,
            "MISSING"
        ),
        "Show",
        "Hide"
    ),
"MISSING"))</f>
        <v>Hide</v>
      </c>
      <c r="Z188" s="364" t="s">
        <v>198</v>
      </c>
      <c r="AA188" s="360" t="s">
        <v>197</v>
      </c>
      <c r="AC188" s="309" t="s">
        <v>202</v>
      </c>
    </row>
    <row r="189" spans="3:29" ht="19.5" hidden="1" x14ac:dyDescent="0.3">
      <c r="C189" s="314"/>
      <c r="D189" s="8"/>
      <c r="E189" s="8"/>
      <c r="F189" s="20" t="s">
        <v>71</v>
      </c>
      <c r="G189" s="19" t="s">
        <v>1146</v>
      </c>
      <c r="H189" s="470" t="s">
        <v>199</v>
      </c>
      <c r="I189" s="471"/>
      <c r="J189" s="471"/>
      <c r="K189" s="472"/>
      <c r="L189" s="1"/>
      <c r="M189" s="4"/>
      <c r="N189" s="439"/>
      <c r="O189" s="18">
        <v>2.65</v>
      </c>
      <c r="P189" s="21" t="str">
        <f t="shared" si="8"/>
        <v/>
      </c>
      <c r="Q189" s="18" t="s">
        <v>196</v>
      </c>
      <c r="R189" s="525" t="s">
        <v>75</v>
      </c>
      <c r="S189" s="525"/>
      <c r="T189" s="525"/>
      <c r="U189" s="87"/>
      <c r="V189" s="31"/>
      <c r="W189" s="400"/>
      <c r="X189" s="369">
        <f>VLOOKUP(Z189,'[1]IGC Availability'!$A:$O,15,FALSE)</f>
        <v>0</v>
      </c>
      <c r="Y189" s="364" t="str" cm="1">
        <f t="array" ref="Y189">IF(X189="","",
IFERROR(
    IF(
        X189&gt;= _xlfn.XLOOKUP(
            F189 &amp; "|" &amp; G189,
            'Min table'!$A$2:$A$17 &amp; "|" &amp; 'Min table'!$B$2:$B$17,
            'Min table'!$C$2:$C$17,
            "MISSING"
        ),
        "Show",
        "Hide"
    ),
"MISSING"))</f>
        <v>Hide</v>
      </c>
      <c r="Z189" s="364" t="s">
        <v>200</v>
      </c>
      <c r="AA189" s="360" t="s">
        <v>199</v>
      </c>
      <c r="AC189" s="309" t="s">
        <v>204</v>
      </c>
    </row>
    <row r="190" spans="3:29" ht="19.5" hidden="1" x14ac:dyDescent="0.3">
      <c r="C190" s="314"/>
      <c r="D190" s="8"/>
      <c r="E190" s="8"/>
      <c r="F190" s="20" t="s">
        <v>71</v>
      </c>
      <c r="G190" s="19" t="s">
        <v>1146</v>
      </c>
      <c r="H190" s="470" t="s">
        <v>201</v>
      </c>
      <c r="I190" s="471"/>
      <c r="J190" s="471"/>
      <c r="K190" s="472"/>
      <c r="L190" s="1"/>
      <c r="M190" s="4"/>
      <c r="N190" s="439"/>
      <c r="O190" s="18">
        <v>2.65</v>
      </c>
      <c r="P190" s="21" t="str">
        <f t="shared" si="8"/>
        <v/>
      </c>
      <c r="Q190" s="18" t="s">
        <v>196</v>
      </c>
      <c r="R190" s="525" t="s">
        <v>75</v>
      </c>
      <c r="S190" s="525"/>
      <c r="T190" s="525"/>
      <c r="U190" s="87"/>
      <c r="V190" s="31"/>
      <c r="W190" s="400"/>
      <c r="X190" s="369">
        <f>VLOOKUP(Z190,'[1]IGC Availability'!$A:$O,15,FALSE)</f>
        <v>0</v>
      </c>
      <c r="Y190" s="364" t="str" cm="1">
        <f t="array" ref="Y190">IF(X190="","",
IFERROR(
    IF(
        X190&gt;= _xlfn.XLOOKUP(
            F190 &amp; "|" &amp; G190,
            'Min table'!$A$2:$A$17 &amp; "|" &amp; 'Min table'!$B$2:$B$17,
            'Min table'!$C$2:$C$17,
            "MISSING"
        ),
        "Show",
        "Hide"
    ),
"MISSING"))</f>
        <v>Hide</v>
      </c>
      <c r="Z190" s="364" t="s">
        <v>202</v>
      </c>
      <c r="AA190" s="360" t="s">
        <v>201</v>
      </c>
    </row>
    <row r="191" spans="3:29" ht="19.5" x14ac:dyDescent="0.3">
      <c r="C191" s="314"/>
      <c r="D191" s="8"/>
      <c r="E191" s="8"/>
      <c r="F191" s="20" t="s">
        <v>71</v>
      </c>
      <c r="G191" s="19" t="s">
        <v>1146</v>
      </c>
      <c r="H191" s="470" t="s">
        <v>203</v>
      </c>
      <c r="I191" s="471"/>
      <c r="J191" s="471"/>
      <c r="K191" s="472"/>
      <c r="L191" s="1"/>
      <c r="M191" s="4"/>
      <c r="N191" s="439"/>
      <c r="O191" s="18">
        <v>2.65</v>
      </c>
      <c r="P191" s="21" t="str">
        <f t="shared" si="8"/>
        <v/>
      </c>
      <c r="Q191" s="18" t="s">
        <v>145</v>
      </c>
      <c r="R191" s="525" t="s">
        <v>75</v>
      </c>
      <c r="S191" s="525"/>
      <c r="T191" s="525"/>
      <c r="U191" s="99"/>
      <c r="V191" s="31"/>
      <c r="W191" s="400"/>
      <c r="X191" s="369">
        <f>VLOOKUP(Z191,'[1]IGC Availability'!$A:$O,15,FALSE)</f>
        <v>94.800000000000011</v>
      </c>
      <c r="Y191" s="364" t="str" cm="1">
        <f t="array" ref="Y191">IF(X191="","",
IFERROR(
    IF(
        X191&gt;= _xlfn.XLOOKUP(
            F191 &amp; "|" &amp; G191,
            'Min table'!$A$2:$A$17 &amp; "|" &amp; 'Min table'!$B$2:$B$17,
            'Min table'!$C$2:$C$17,
            "MISSING"
        ),
        "Show",
        "Hide"
    ),
"MISSING"))</f>
        <v>Show</v>
      </c>
      <c r="Z191" s="364" t="s">
        <v>204</v>
      </c>
      <c r="AA191" s="360" t="s">
        <v>203</v>
      </c>
      <c r="AC191" s="309" t="s">
        <v>205</v>
      </c>
    </row>
    <row r="192" spans="3:29" ht="19.5" hidden="1" x14ac:dyDescent="0.3">
      <c r="C192" s="314"/>
      <c r="D192" s="8"/>
      <c r="E192" s="8"/>
      <c r="F192" s="20" t="s">
        <v>71</v>
      </c>
      <c r="G192" s="19" t="s">
        <v>1146</v>
      </c>
      <c r="H192" s="470" t="s">
        <v>1107</v>
      </c>
      <c r="I192" s="471"/>
      <c r="J192" s="471"/>
      <c r="K192" s="472"/>
      <c r="L192" s="1"/>
      <c r="M192" s="4"/>
      <c r="N192" s="439"/>
      <c r="O192" s="18">
        <v>2.65</v>
      </c>
      <c r="P192" s="21" t="str">
        <f t="shared" si="8"/>
        <v/>
      </c>
      <c r="Q192" s="18" t="s">
        <v>145</v>
      </c>
      <c r="R192" s="525" t="s">
        <v>75</v>
      </c>
      <c r="S192" s="525"/>
      <c r="T192" s="525"/>
      <c r="U192" s="99"/>
      <c r="V192" s="31"/>
      <c r="W192" s="400"/>
      <c r="X192" s="369">
        <f>VLOOKUP(Z192,'[1]IGC Availability'!$A:$O,15,FALSE)</f>
        <v>0</v>
      </c>
      <c r="Y192" s="364" t="str" cm="1">
        <f t="array" ref="Y192">IF(X192="","",
IFERROR(
    IF(
        X192&gt;= _xlfn.XLOOKUP(
            F192 &amp; "|" &amp; G192,
            'Min table'!$A$2:$A$17 &amp; "|" &amp; 'Min table'!$B$2:$B$17,
            'Min table'!$C$2:$C$17,
            "MISSING"
        ),
        "Show",
        "Hide"
    ),
"MISSING"))</f>
        <v>Hide</v>
      </c>
      <c r="Z192" s="364" t="s">
        <v>1218</v>
      </c>
      <c r="AA192" s="360" t="s">
        <v>1107</v>
      </c>
    </row>
    <row r="193" spans="3:30 16368:16371" ht="19.5" hidden="1" x14ac:dyDescent="0.3">
      <c r="C193" s="314"/>
      <c r="D193" s="8"/>
      <c r="E193" s="8"/>
      <c r="F193" s="20" t="s">
        <v>71</v>
      </c>
      <c r="G193" s="19" t="s">
        <v>1146</v>
      </c>
      <c r="H193" s="470" t="s">
        <v>1213</v>
      </c>
      <c r="I193" s="471"/>
      <c r="J193" s="471"/>
      <c r="K193" s="472"/>
      <c r="L193" s="1"/>
      <c r="M193" s="4"/>
      <c r="N193" s="439"/>
      <c r="O193" s="18">
        <v>2.65</v>
      </c>
      <c r="P193" s="21" t="str">
        <f t="shared" si="8"/>
        <v/>
      </c>
      <c r="Q193" s="18" t="s">
        <v>145</v>
      </c>
      <c r="R193" s="525" t="s">
        <v>75</v>
      </c>
      <c r="S193" s="525"/>
      <c r="T193" s="525"/>
      <c r="U193" s="99"/>
      <c r="V193" s="31"/>
      <c r="W193" s="400"/>
      <c r="X193" s="369">
        <f>VLOOKUP(Z193,'[1]IGC Availability'!$A:$O,15,FALSE)</f>
        <v>0</v>
      </c>
      <c r="Y193" s="364" t="str" cm="1">
        <f t="array" ref="Y193">IF(X193="","",
IFERROR(
    IF(
        X193&gt;= _xlfn.XLOOKUP(
            F193 &amp; "|" &amp; G193,
            'Min table'!$A$2:$A$17 &amp; "|" &amp; 'Min table'!$B$2:$B$17,
            'Min table'!$C$2:$C$17,
            "MISSING"
        ),
        "Show",
        "Hide"
    ),
"MISSING"))</f>
        <v>Hide</v>
      </c>
      <c r="Z193" s="364" t="s">
        <v>205</v>
      </c>
      <c r="AA193" s="360" t="s">
        <v>1213</v>
      </c>
    </row>
    <row r="194" spans="3:30 16368:16371" ht="21.75" thickBot="1" x14ac:dyDescent="0.4">
      <c r="C194" s="314"/>
      <c r="D194" s="8"/>
      <c r="E194" s="164"/>
      <c r="F194" s="230"/>
      <c r="G194" s="231"/>
      <c r="H194" s="231"/>
      <c r="I194" s="231"/>
      <c r="J194" s="231"/>
      <c r="K194" s="220" t="s">
        <v>1144</v>
      </c>
      <c r="L194" s="81">
        <f>SUBTOTAL(9,L131:L193)/24</f>
        <v>0</v>
      </c>
      <c r="M194" s="81">
        <f>SUBTOTAL(9,M131:M193)/16</f>
        <v>0</v>
      </c>
      <c r="N194" s="81">
        <f>SUBTOTAL(9,N131:N193)/16</f>
        <v>0</v>
      </c>
      <c r="O194" s="238"/>
      <c r="P194" s="17">
        <f>SUBTOTAL(9,P131:P193)</f>
        <v>0</v>
      </c>
      <c r="Q194" s="237"/>
      <c r="R194" s="238"/>
      <c r="S194" s="238"/>
      <c r="T194" s="239"/>
      <c r="U194" s="167"/>
      <c r="V194" s="28"/>
      <c r="W194" s="167"/>
      <c r="X194" s="370"/>
      <c r="Y194" s="370"/>
      <c r="Z194" s="370"/>
    </row>
    <row r="195" spans="3:30 16368:16371" ht="21.75" customHeight="1" thickTop="1" x14ac:dyDescent="0.45">
      <c r="C195" s="314"/>
      <c r="D195" s="30"/>
      <c r="E195" s="166"/>
      <c r="F195" s="232"/>
      <c r="G195" s="233"/>
      <c r="H195" s="557"/>
      <c r="I195" s="557"/>
      <c r="J195" s="557"/>
      <c r="K195" s="557"/>
      <c r="L195" s="234"/>
      <c r="M195" s="234"/>
      <c r="N195" s="234"/>
      <c r="O195" s="235"/>
      <c r="P195" s="235"/>
      <c r="Q195" s="234"/>
      <c r="R195" s="234"/>
      <c r="S195" s="234"/>
      <c r="T195" s="236"/>
      <c r="U195" s="168"/>
      <c r="V195" s="29"/>
      <c r="W195" s="168"/>
      <c r="X195" s="371"/>
      <c r="Y195" s="371"/>
      <c r="Z195" s="371"/>
      <c r="AB195" s="321"/>
      <c r="AC195" s="321"/>
      <c r="AD195" s="321"/>
      <c r="XEN195" s="518"/>
      <c r="XEO195" s="518"/>
      <c r="XEP195" s="518"/>
      <c r="XEQ195" s="518"/>
    </row>
    <row r="196" spans="3:30 16368:16371" s="321" customFormat="1" ht="53.25" customHeight="1" x14ac:dyDescent="0.55000000000000004">
      <c r="C196" s="331"/>
      <c r="D196" s="30"/>
      <c r="E196" s="166"/>
      <c r="F196" s="232"/>
      <c r="G196" s="233"/>
      <c r="H196" s="496" t="s">
        <v>1153</v>
      </c>
      <c r="I196" s="496"/>
      <c r="J196" s="496"/>
      <c r="K196" s="496"/>
      <c r="L196" s="234"/>
      <c r="M196" s="234"/>
      <c r="N196" s="234"/>
      <c r="O196" s="235"/>
      <c r="P196" s="235"/>
      <c r="Q196" s="234"/>
      <c r="R196" s="234"/>
      <c r="S196" s="234"/>
      <c r="T196" s="236"/>
      <c r="U196" s="168"/>
      <c r="V196" s="29"/>
      <c r="W196" s="168"/>
      <c r="X196" s="371"/>
      <c r="Y196" s="371"/>
      <c r="Z196" s="371"/>
      <c r="AA196" s="360"/>
    </row>
    <row r="197" spans="3:30 16368:16371" s="321" customFormat="1" ht="30" customHeight="1" x14ac:dyDescent="0.35">
      <c r="C197" s="331"/>
      <c r="D197" s="30"/>
      <c r="E197" s="166"/>
      <c r="F197" s="232"/>
      <c r="G197" s="233"/>
      <c r="H197" s="534" t="s">
        <v>1158</v>
      </c>
      <c r="I197" s="534"/>
      <c r="J197" s="534"/>
      <c r="K197" s="534"/>
      <c r="L197" s="234"/>
      <c r="M197" s="234"/>
      <c r="N197" s="234"/>
      <c r="O197" s="235"/>
      <c r="P197" s="235"/>
      <c r="Q197" s="234"/>
      <c r="R197" s="234"/>
      <c r="S197" s="234"/>
      <c r="T197" s="236"/>
      <c r="U197" s="168"/>
      <c r="V197" s="29"/>
      <c r="W197" s="168"/>
      <c r="X197" s="371"/>
      <c r="Y197" s="371"/>
      <c r="Z197" s="371"/>
      <c r="AA197" s="360" t="s">
        <v>1179</v>
      </c>
    </row>
    <row r="198" spans="3:30 16368:16371" ht="60.75" customHeight="1" x14ac:dyDescent="0.3">
      <c r="C198" s="314"/>
      <c r="D198" s="8"/>
      <c r="E198" s="164"/>
      <c r="F198" s="345"/>
      <c r="G198" s="346"/>
      <c r="H198" s="523" t="s">
        <v>206</v>
      </c>
      <c r="I198" s="523"/>
      <c r="J198" s="523"/>
      <c r="K198" s="524"/>
      <c r="L198" s="339" t="s">
        <v>28</v>
      </c>
      <c r="M198" s="340" t="s">
        <v>58</v>
      </c>
      <c r="N198" s="437" t="s">
        <v>2021</v>
      </c>
      <c r="O198" s="196" t="s">
        <v>30</v>
      </c>
      <c r="P198" s="197" t="s">
        <v>31</v>
      </c>
      <c r="Q198" s="196" t="s">
        <v>32</v>
      </c>
      <c r="R198" s="647" t="s">
        <v>33</v>
      </c>
      <c r="S198" s="647"/>
      <c r="T198" s="648"/>
      <c r="U198" s="98"/>
      <c r="V198" s="23"/>
      <c r="W198" s="103"/>
      <c r="Y198" s="368"/>
      <c r="Z198" s="368"/>
    </row>
    <row r="199" spans="3:30 16368:16371" ht="19.5" hidden="1" x14ac:dyDescent="0.3">
      <c r="C199" s="314"/>
      <c r="D199" s="8"/>
      <c r="E199" s="8"/>
      <c r="F199" s="20" t="s">
        <v>69</v>
      </c>
      <c r="G199" s="19" t="s">
        <v>724</v>
      </c>
      <c r="H199" s="384"/>
      <c r="I199" s="385"/>
      <c r="J199" s="449" t="s">
        <v>207</v>
      </c>
      <c r="K199" s="386"/>
      <c r="L199" s="1"/>
      <c r="M199" s="2"/>
      <c r="N199" s="438"/>
      <c r="O199" s="18" t="str" cm="1">
        <f t="array" ref="O199">_xlfn.IFS(
    G199="Premium","$8.50",
    G199="Boutique","$11.50",
    G199="Collectors","$20.00",
    G199="Special Pricing","SPECIAL PRICING"
)</f>
        <v>$8.50</v>
      </c>
      <c r="P199" s="21" t="str">
        <f>IF(AND(L199="",M199="",N199=""),"", (L199*O199) + (M199*(O199+2.25)) + (N199*(O199+2.25)))</f>
        <v/>
      </c>
      <c r="Q199" s="405" t="s">
        <v>1259</v>
      </c>
      <c r="R199" s="403"/>
      <c r="S199" s="382" t="str" cm="1">
        <f t="array" ref="S199">_xlfn.IFS(
    G199="Premium","$17.99 - $22.99",
    G199="Boutique","$26.99 - $29.99",
    G199="Collectors","$99.99 - $114.99",
    G199="Special Pricing","SPECIAL PRICING"
)</f>
        <v>$17.99 - $22.99</v>
      </c>
      <c r="T199" s="404"/>
      <c r="U199" s="88"/>
      <c r="V199" s="24"/>
      <c r="W199" s="390">
        <f t="shared" ref="W199:W204" si="9">IF(G199="Special Pricing",1,
 IF(G199="Collectors",2,
 IF(G199="Boutique",3,
 IF(G199="Premium",4,99))))</f>
        <v>4</v>
      </c>
      <c r="X199" s="369">
        <f>VLOOKUP(Z199,'[1]IGC Availability'!$A:$O,15,FALSE)</f>
        <v>0</v>
      </c>
      <c r="Y199" s="364" t="str" cm="1">
        <f t="array" ref="Y199">IF(X199="","",
IFERROR(
    IF(
        X199&gt;= _xlfn.XLOOKUP(
            F199 &amp; "|" &amp; G199,
            'Min table'!$A$2:$A$17 &amp; "|" &amp; 'Min table'!$B$2:$B$17,
            'Min table'!$C$2:$C$17,
            "MISSING"
        ),
        "Show",
        "Hide"
    ),
"MISSING"))</f>
        <v>Hide</v>
      </c>
      <c r="Z199" s="364" t="s">
        <v>208</v>
      </c>
      <c r="AA199" s="360" t="s">
        <v>207</v>
      </c>
      <c r="AB199" s="352"/>
    </row>
    <row r="200" spans="3:30 16368:16371" ht="19.5" hidden="1" x14ac:dyDescent="0.3">
      <c r="C200" s="314"/>
      <c r="D200" s="8"/>
      <c r="E200" s="8"/>
      <c r="F200" s="20" t="s">
        <v>69</v>
      </c>
      <c r="G200" s="19" t="s">
        <v>724</v>
      </c>
      <c r="H200" s="384"/>
      <c r="I200" s="385"/>
      <c r="J200" s="449" t="s">
        <v>209</v>
      </c>
      <c r="K200" s="386"/>
      <c r="L200" s="1"/>
      <c r="M200" s="2"/>
      <c r="N200" s="438"/>
      <c r="O200" s="18" t="str" cm="1">
        <f t="array" ref="O200">_xlfn.IFS(
    G200="Premium","$8.50",
    G200="Boutique","$11.50",
    G200="Collectors","$20.00",
    G200="Special Pricing","SPECIAL PRICING"
)</f>
        <v>$8.50</v>
      </c>
      <c r="P200" s="21" t="str">
        <f t="shared" ref="P200:P204" si="10">IF(AND(L200="",M200="",N200=""),"", (L200*O200) + (M200*(O200+2.25)) + (N200*(O200+2.25)))</f>
        <v/>
      </c>
      <c r="Q200" s="405" t="s">
        <v>1259</v>
      </c>
      <c r="R200" s="403"/>
      <c r="S200" s="382" t="str" cm="1">
        <f t="array" ref="S200">_xlfn.IFS(
    G200="Premium","$17.99 - $22.99",
    G200="Boutique","$26.99 - $29.99",
    G200="Collectors","$99.99 - $114.99",
    G200="Special Pricing","SPECIAL PRICING"
)</f>
        <v>$17.99 - $22.99</v>
      </c>
      <c r="T200" s="404"/>
      <c r="U200" s="88"/>
      <c r="V200" s="26"/>
      <c r="W200" s="390">
        <f t="shared" si="9"/>
        <v>4</v>
      </c>
      <c r="X200" s="369">
        <f>VLOOKUP(Z200,'[1]IGC Availability'!$A:$O,15,FALSE)</f>
        <v>0</v>
      </c>
      <c r="Y200" s="364" t="str" cm="1">
        <f t="array" ref="Y200">IF(X200="","",
IFERROR(
    IF(
        X200&gt;= _xlfn.XLOOKUP(
            F200 &amp; "|" &amp; G200,
            'Min table'!$A$2:$A$17 &amp; "|" &amp; 'Min table'!$B$2:$B$17,
            'Min table'!$C$2:$C$17,
            "MISSING"
        ),
        "Show",
        "Hide"
    ),
"MISSING"))</f>
        <v>Hide</v>
      </c>
      <c r="Z200" s="364" t="s">
        <v>210</v>
      </c>
      <c r="AA200" s="360" t="s">
        <v>209</v>
      </c>
      <c r="AB200" s="352"/>
    </row>
    <row r="201" spans="3:30 16368:16371" ht="19.5" hidden="1" x14ac:dyDescent="0.3">
      <c r="C201" s="314"/>
      <c r="D201" s="8"/>
      <c r="E201" s="8"/>
      <c r="F201" s="20" t="s">
        <v>69</v>
      </c>
      <c r="G201" s="19" t="s">
        <v>724</v>
      </c>
      <c r="H201" s="384"/>
      <c r="I201" s="385"/>
      <c r="J201" s="449" t="s">
        <v>211</v>
      </c>
      <c r="K201" s="386"/>
      <c r="L201" s="1"/>
      <c r="M201" s="2"/>
      <c r="N201" s="438"/>
      <c r="O201" s="18" t="str" cm="1">
        <f t="array" ref="O201">_xlfn.IFS(
    G201="Premium","$8.50",
    G201="Boutique","$11.50",
    G201="Collectors","$20.00",
    G201="Special Pricing","SPECIAL PRICING"
)</f>
        <v>$8.50</v>
      </c>
      <c r="P201" s="21" t="str">
        <f t="shared" si="10"/>
        <v/>
      </c>
      <c r="Q201" s="405" t="s">
        <v>1259</v>
      </c>
      <c r="R201" s="403"/>
      <c r="S201" s="382" t="str" cm="1">
        <f t="array" ref="S201">_xlfn.IFS(
    G201="Premium","$17.99 - $22.99",
    G201="Boutique","$26.99 - $29.99",
    G201="Collectors","$99.99 - $114.99",
    G201="Special Pricing","SPECIAL PRICING"
)</f>
        <v>$17.99 - $22.99</v>
      </c>
      <c r="T201" s="404"/>
      <c r="U201" s="88"/>
      <c r="V201" s="26"/>
      <c r="W201" s="390">
        <f t="shared" si="9"/>
        <v>4</v>
      </c>
      <c r="X201" s="369">
        <f>VLOOKUP(Z201,'[1]IGC Availability'!$A:$O,15,FALSE)</f>
        <v>0</v>
      </c>
      <c r="Y201" s="364" t="str" cm="1">
        <f t="array" ref="Y201">IF(X201="","",
IFERROR(
    IF(
        X201&gt;= _xlfn.XLOOKUP(
            F201 &amp; "|" &amp; G201,
            'Min table'!$A$2:$A$17 &amp; "|" &amp; 'Min table'!$B$2:$B$17,
            'Min table'!$C$2:$C$17,
            "MISSING"
        ),
        "Show",
        "Hide"
    ),
"MISSING"))</f>
        <v>Hide</v>
      </c>
      <c r="Z201" s="364" t="s">
        <v>212</v>
      </c>
      <c r="AA201" s="360" t="s">
        <v>211</v>
      </c>
      <c r="AB201" s="352"/>
    </row>
    <row r="202" spans="3:30 16368:16371" ht="19.5" hidden="1" x14ac:dyDescent="0.3">
      <c r="C202" s="314"/>
      <c r="D202" s="8"/>
      <c r="E202" s="8"/>
      <c r="F202" s="20" t="s">
        <v>69</v>
      </c>
      <c r="G202" s="19" t="s">
        <v>724</v>
      </c>
      <c r="H202" s="384"/>
      <c r="I202" s="385"/>
      <c r="J202" s="449" t="s">
        <v>213</v>
      </c>
      <c r="K202" s="386"/>
      <c r="L202" s="1"/>
      <c r="M202" s="2"/>
      <c r="N202" s="438"/>
      <c r="O202" s="18" t="str" cm="1">
        <f t="array" ref="O202">_xlfn.IFS(
    G202="Premium","$8.50",
    G202="Boutique","$11.50",
    G202="Collectors","$20.00",
    G202="Special Pricing","SPECIAL PRICING"
)</f>
        <v>$8.50</v>
      </c>
      <c r="P202" s="21" t="str">
        <f t="shared" si="10"/>
        <v/>
      </c>
      <c r="Q202" s="405" t="s">
        <v>437</v>
      </c>
      <c r="R202" s="403"/>
      <c r="S202" s="382" t="str" cm="1">
        <f t="array" ref="S202">_xlfn.IFS(
    G202="Premium","$17.99 - $22.99",
    G202="Boutique","$26.99 - $29.99",
    G202="Collectors","$99.99 - $114.99",
    G202="Special Pricing","SPECIAL PRICING"
)</f>
        <v>$17.99 - $22.99</v>
      </c>
      <c r="T202" s="404"/>
      <c r="U202" s="88"/>
      <c r="V202" s="26"/>
      <c r="W202" s="390">
        <f t="shared" si="9"/>
        <v>4</v>
      </c>
      <c r="X202" s="369">
        <f>VLOOKUP(Z202,'[1]IGC Availability'!$A:$O,15,FALSE)</f>
        <v>0</v>
      </c>
      <c r="Y202" s="364" t="str" cm="1">
        <f t="array" ref="Y202">IF(X202="","",
IFERROR(
    IF(
        X202&gt;= _xlfn.XLOOKUP(
            F202 &amp; "|" &amp; G202,
            'Min table'!$A$2:$A$17 &amp; "|" &amp; 'Min table'!$B$2:$B$17,
            'Min table'!$C$2:$C$17,
            "MISSING"
        ),
        "Show",
        "Hide"
    ),
"MISSING"))</f>
        <v>Hide</v>
      </c>
      <c r="Z202" s="364" t="s">
        <v>214</v>
      </c>
      <c r="AA202" s="360" t="s">
        <v>213</v>
      </c>
      <c r="AB202" s="352"/>
    </row>
    <row r="203" spans="3:30 16368:16371" ht="19.5" hidden="1" x14ac:dyDescent="0.3">
      <c r="C203" s="314"/>
      <c r="D203" s="8"/>
      <c r="E203" s="8"/>
      <c r="F203" s="20" t="s">
        <v>69</v>
      </c>
      <c r="G203" s="19" t="s">
        <v>724</v>
      </c>
      <c r="H203" s="384"/>
      <c r="I203" s="385"/>
      <c r="J203" s="449" t="s">
        <v>215</v>
      </c>
      <c r="K203" s="386"/>
      <c r="L203" s="1"/>
      <c r="M203" s="2"/>
      <c r="N203" s="438"/>
      <c r="O203" s="18" t="str" cm="1">
        <f t="array" ref="O203">_xlfn.IFS(
    G203="Premium","$8.50",
    G203="Boutique","$11.50",
    G203="Collectors","$20.00",
    G203="Special Pricing","SPECIAL PRICING"
)</f>
        <v>$8.50</v>
      </c>
      <c r="P203" s="21" t="str">
        <f t="shared" si="10"/>
        <v/>
      </c>
      <c r="Q203" s="405" t="s">
        <v>1259</v>
      </c>
      <c r="R203" s="403"/>
      <c r="S203" s="382" t="str" cm="1">
        <f t="array" ref="S203">_xlfn.IFS(
    G203="Premium","$17.99 - $22.99",
    G203="Boutique","$26.99 - $29.99",
    G203="Collectors","$99.99 - $114.99",
    G203="Special Pricing","SPECIAL PRICING"
)</f>
        <v>$17.99 - $22.99</v>
      </c>
      <c r="T203" s="404"/>
      <c r="U203" s="88"/>
      <c r="V203" s="26"/>
      <c r="W203" s="390">
        <f t="shared" si="9"/>
        <v>4</v>
      </c>
      <c r="X203" s="369">
        <f>VLOOKUP(Z203,'[1]IGC Availability'!$A:$O,15,FALSE)</f>
        <v>0</v>
      </c>
      <c r="Y203" s="364" t="str" cm="1">
        <f t="array" ref="Y203">IF(X203="","",
IFERROR(
    IF(
        X203&gt;= _xlfn.XLOOKUP(
            F203 &amp; "|" &amp; G203,
            'Min table'!$A$2:$A$17 &amp; "|" &amp; 'Min table'!$B$2:$B$17,
            'Min table'!$C$2:$C$17,
            "MISSING"
        ),
        "Show",
        "Hide"
    ),
"MISSING"))</f>
        <v>Hide</v>
      </c>
      <c r="Z203" s="364" t="s">
        <v>216</v>
      </c>
      <c r="AA203" s="360" t="s">
        <v>215</v>
      </c>
      <c r="AB203" s="352"/>
    </row>
    <row r="204" spans="3:30 16368:16371" ht="19.5" hidden="1" x14ac:dyDescent="0.3">
      <c r="C204" s="314"/>
      <c r="D204" s="8"/>
      <c r="E204" s="8"/>
      <c r="F204" s="20" t="s">
        <v>69</v>
      </c>
      <c r="G204" s="19" t="s">
        <v>724</v>
      </c>
      <c r="H204" s="384"/>
      <c r="I204" s="385"/>
      <c r="J204" s="449" t="s">
        <v>217</v>
      </c>
      <c r="K204" s="386"/>
      <c r="L204" s="1"/>
      <c r="M204" s="2"/>
      <c r="N204" s="438"/>
      <c r="O204" s="18" t="str" cm="1">
        <f t="array" ref="O204">_xlfn.IFS(
    G204="Premium","$8.50",
    G204="Boutique","$11.50",
    G204="Collectors","$20.00",
    G204="Special Pricing","SPECIAL PRICING"
)</f>
        <v>$8.50</v>
      </c>
      <c r="P204" s="21" t="str">
        <f t="shared" si="10"/>
        <v/>
      </c>
      <c r="Q204" s="405" t="s">
        <v>782</v>
      </c>
      <c r="R204" s="403"/>
      <c r="S204" s="382" t="str" cm="1">
        <f t="array" ref="S204">_xlfn.IFS(
    G204="Premium","$17.99 - $22.99",
    G204="Boutique","$26.99 - $29.99",
    G204="Collectors","$99.99 - $114.99",
    G204="Special Pricing","SPECIAL PRICING"
)</f>
        <v>$17.99 - $22.99</v>
      </c>
      <c r="T204" s="404"/>
      <c r="U204" s="88"/>
      <c r="V204" s="26"/>
      <c r="W204" s="390">
        <f t="shared" si="9"/>
        <v>4</v>
      </c>
      <c r="X204" s="369">
        <f>VLOOKUP(Z204,'[1]IGC Availability'!$A:$O,15,FALSE)</f>
        <v>0</v>
      </c>
      <c r="Y204" s="364" t="str" cm="1">
        <f t="array" ref="Y204">IF(X204="","",
IFERROR(
    IF(
        X204&gt;= _xlfn.XLOOKUP(
            F204 &amp; "|" &amp; G204,
            'Min table'!$A$2:$A$17 &amp; "|" &amp; 'Min table'!$B$2:$B$17,
            'Min table'!$C$2:$C$17,
            "MISSING"
        ),
        "Show",
        "Hide"
    ),
"MISSING"))</f>
        <v>Hide</v>
      </c>
      <c r="Z204" s="364" t="s">
        <v>218</v>
      </c>
      <c r="AA204" s="360" t="s">
        <v>217</v>
      </c>
      <c r="AB204" s="352"/>
    </row>
    <row r="205" spans="3:30 16368:16371" ht="19.5" hidden="1" x14ac:dyDescent="0.3">
      <c r="C205" s="314"/>
      <c r="D205" s="8"/>
      <c r="E205" s="8"/>
      <c r="F205" s="20" t="s">
        <v>69</v>
      </c>
      <c r="G205" s="19" t="s">
        <v>1050</v>
      </c>
      <c r="H205" s="384"/>
      <c r="I205" s="385"/>
      <c r="J205" s="449" t="s">
        <v>248</v>
      </c>
      <c r="K205" s="386"/>
      <c r="L205" s="1"/>
      <c r="M205" s="2"/>
      <c r="N205" s="438"/>
      <c r="O205" s="18">
        <v>150</v>
      </c>
      <c r="P205" s="21" t="str">
        <f t="shared" ref="P205:P236" si="11">IF(AND(L205="",M205="",N205=""),"", (L205*O205) + (M205*(O205+2.25)) + (N205*(O205+2.25)))</f>
        <v/>
      </c>
      <c r="Q205" s="405" t="s">
        <v>70</v>
      </c>
      <c r="R205" s="403"/>
      <c r="S205" s="382" t="str" cm="1">
        <f t="array" ref="S205">_xlfn.IFS(
    G205="Premium","$17.99 - $22.99",
    G205="Boutique","$26.99 - $29.99",
    G205="Collectors","$99.99 - $114.99",
    G205="Special Pricing","SPECIAL PRICING"
)</f>
        <v>SPECIAL PRICING</v>
      </c>
      <c r="T205" s="404"/>
      <c r="U205" s="99"/>
      <c r="V205" s="10"/>
      <c r="W205" s="390">
        <f t="shared" ref="W205:W213" si="12">IF(G205="Special Pricing",1,
 IF(G205="Collectors",2,
 IF(G205="Boutique",3,
 IF(G205="Premium",4,99))))</f>
        <v>1</v>
      </c>
      <c r="X205" s="369">
        <f>VLOOKUP(Z205,'[1]IGC Availability'!$A:$O,15,FALSE)</f>
        <v>4.5</v>
      </c>
      <c r="Y205" s="364" t="str" cm="1">
        <f t="array" ref="Y205">IF(X205="","",
IFERROR(
    IF(
        X205&gt;= _xlfn.XLOOKUP(
            F205 &amp; "|" &amp; G205,
            'Min table'!$A$2:$A$17 &amp; "|" &amp; 'Min table'!$B$2:$B$17,
            'Min table'!$C$2:$C$17,
            "MISSING"
        ),
        "Show",
        "Hide"
    ),
"MISSING"))</f>
        <v>Show</v>
      </c>
      <c r="Z205" s="364" t="s">
        <v>249</v>
      </c>
      <c r="AA205" s="360" t="s">
        <v>248</v>
      </c>
      <c r="AB205" s="352"/>
    </row>
    <row r="206" spans="3:30 16368:16371" ht="19.5" hidden="1" x14ac:dyDescent="0.3">
      <c r="C206" s="314"/>
      <c r="D206" s="8"/>
      <c r="E206" s="8"/>
      <c r="F206" s="20" t="s">
        <v>69</v>
      </c>
      <c r="G206" s="19" t="s">
        <v>722</v>
      </c>
      <c r="H206" s="384"/>
      <c r="I206" s="385"/>
      <c r="J206" s="451" t="s">
        <v>221</v>
      </c>
      <c r="K206" s="386"/>
      <c r="L206" s="1"/>
      <c r="M206" s="2"/>
      <c r="N206" s="438"/>
      <c r="O206" s="18" t="str" cm="1">
        <f t="array" ref="O206">_xlfn.IFS(
    G206="Premium","$8.50",
    G206="Boutique","$11.50",
    G206="Collectors","$20.00",
    G206="Special Pricing","SPECIAL PRICING"
)</f>
        <v>$11.50</v>
      </c>
      <c r="P206" s="21" t="str">
        <f t="shared" si="11"/>
        <v/>
      </c>
      <c r="Q206" s="405" t="s">
        <v>437</v>
      </c>
      <c r="R206" s="403"/>
      <c r="S206" s="382" t="str" cm="1">
        <f t="array" ref="S206">_xlfn.IFS(
    G206="Premium","$17.99 - $22.99",
    G206="Boutique","$26.99 - $29.99",
    G206="Collectors","$99.99 - $114.99",
    G206="Special Pricing","SPECIAL PRICING"
)</f>
        <v>$26.99 - $29.99</v>
      </c>
      <c r="T206" s="404"/>
      <c r="U206" s="88"/>
      <c r="V206" s="26"/>
      <c r="W206" s="390">
        <f t="shared" si="12"/>
        <v>3</v>
      </c>
      <c r="X206" s="369">
        <f>VLOOKUP(Z206,'[1]IGC Availability'!$A:$O,15,FALSE)</f>
        <v>7.9</v>
      </c>
      <c r="Y206" s="364" t="str" cm="1">
        <f t="array" ref="Y206">IF(X206="","",
IFERROR(
    IF(
        X206&gt;= _xlfn.XLOOKUP(
            F206 &amp; "|" &amp; G206,
            'Min table'!$A$2:$A$17 &amp; "|" &amp; 'Min table'!$B$2:$B$17,
            'Min table'!$C$2:$C$17,
            "MISSING"
        ),
        "Show",
        "Hide"
    ),
"MISSING"))</f>
        <v>Hide</v>
      </c>
      <c r="Z206" s="364" t="s">
        <v>222</v>
      </c>
      <c r="AA206" s="360" t="s">
        <v>221</v>
      </c>
      <c r="AB206" s="352"/>
    </row>
    <row r="207" spans="3:30 16368:16371" ht="19.5" hidden="1" x14ac:dyDescent="0.3">
      <c r="C207" s="314"/>
      <c r="D207" s="8"/>
      <c r="E207" s="8"/>
      <c r="F207" s="20" t="s">
        <v>69</v>
      </c>
      <c r="G207" s="19" t="s">
        <v>724</v>
      </c>
      <c r="H207" s="384"/>
      <c r="I207" s="385"/>
      <c r="J207" s="449" t="s">
        <v>224</v>
      </c>
      <c r="K207" s="386"/>
      <c r="L207" s="1"/>
      <c r="M207" s="2"/>
      <c r="N207" s="438"/>
      <c r="O207" s="18" t="str" cm="1">
        <f t="array" ref="O207">_xlfn.IFS(
    G207="Premium","$8.50",
    G207="Boutique","$11.50",
    G207="Collectors","$20.00",
    G207="Special Pricing","SPECIAL PRICING"
)</f>
        <v>$8.50</v>
      </c>
      <c r="P207" s="21" t="str">
        <f t="shared" si="11"/>
        <v/>
      </c>
      <c r="Q207" s="405" t="s">
        <v>1201</v>
      </c>
      <c r="R207" s="403"/>
      <c r="S207" s="382" t="str" cm="1">
        <f t="array" ref="S207">_xlfn.IFS(
    G207="Premium","$17.99 - $22.99",
    G207="Boutique","$26.99 - $29.99",
    G207="Collectors","$99.99 - $114.99",
    G207="Special Pricing","SPECIAL PRICING"
)</f>
        <v>$17.99 - $22.99</v>
      </c>
      <c r="T207" s="404"/>
      <c r="U207" s="88"/>
      <c r="V207" s="10"/>
      <c r="W207" s="390">
        <f t="shared" si="12"/>
        <v>4</v>
      </c>
      <c r="X207" s="369">
        <f>VLOOKUP(Z207,'[1]IGC Availability'!$A:$O,15,FALSE)</f>
        <v>0</v>
      </c>
      <c r="Y207" s="364" t="str" cm="1">
        <f t="array" ref="Y207">IF(X207="","",
IFERROR(
    IF(
        X207&gt;= _xlfn.XLOOKUP(
            F207 &amp; "|" &amp; G207,
            'Min table'!$A$2:$A$17 &amp; "|" &amp; 'Min table'!$B$2:$B$17,
            'Min table'!$C$2:$C$17,
            "MISSING"
        ),
        "Show",
        "Hide"
    ),
"MISSING"))</f>
        <v>Hide</v>
      </c>
      <c r="Z207" s="364" t="s">
        <v>225</v>
      </c>
      <c r="AA207" s="360" t="s">
        <v>224</v>
      </c>
      <c r="AB207" s="352"/>
    </row>
    <row r="208" spans="3:30 16368:16371" ht="19.5" hidden="1" x14ac:dyDescent="0.3">
      <c r="C208" s="314"/>
      <c r="D208" s="8"/>
      <c r="E208" s="8"/>
      <c r="F208" s="20" t="s">
        <v>69</v>
      </c>
      <c r="G208" s="19" t="s">
        <v>724</v>
      </c>
      <c r="H208" s="384"/>
      <c r="I208" s="385"/>
      <c r="J208" s="449" t="s">
        <v>227</v>
      </c>
      <c r="K208" s="386"/>
      <c r="L208" s="1"/>
      <c r="M208" s="2"/>
      <c r="N208" s="438"/>
      <c r="O208" s="18" t="str" cm="1">
        <f t="array" ref="O208">_xlfn.IFS(
    G208="Premium","$8.50",
    G208="Boutique","$11.50",
    G208="Collectors","$20.00",
    G208="Special Pricing","SPECIAL PRICING"
)</f>
        <v>$8.50</v>
      </c>
      <c r="P208" s="21" t="str">
        <f t="shared" si="11"/>
        <v/>
      </c>
      <c r="Q208" s="405" t="s">
        <v>1254</v>
      </c>
      <c r="R208" s="403"/>
      <c r="S208" s="382" t="str" cm="1">
        <f t="array" ref="S208">_xlfn.IFS(
    G208="Premium","$17.99 - $22.99",
    G208="Boutique","$26.99 - $29.99",
    G208="Collectors","$99.99 - $114.99",
    G208="Special Pricing","SPECIAL PRICING"
)</f>
        <v>$17.99 - $22.99</v>
      </c>
      <c r="T208" s="404"/>
      <c r="U208" s="88"/>
      <c r="V208" s="10"/>
      <c r="W208" s="390">
        <f t="shared" si="12"/>
        <v>4</v>
      </c>
      <c r="X208" s="369">
        <f>VLOOKUP(Z208,'[1]IGC Availability'!$A:$O,15,FALSE)</f>
        <v>4.3</v>
      </c>
      <c r="Y208" s="364" t="str" cm="1">
        <f t="array" ref="Y208">IF(X208="","",
IFERROR(
    IF(
        X208&gt;= _xlfn.XLOOKUP(
            F208 &amp; "|" &amp; G208,
            'Min table'!$A$2:$A$17 &amp; "|" &amp; 'Min table'!$B$2:$B$17,
            'Min table'!$C$2:$C$17,
            "MISSING"
        ),
        "Show",
        "Hide"
    ),
"MISSING"))</f>
        <v>Hide</v>
      </c>
      <c r="Z208" s="364" t="s">
        <v>228</v>
      </c>
      <c r="AA208" s="360" t="s">
        <v>227</v>
      </c>
      <c r="AB208" s="390"/>
    </row>
    <row r="209" spans="3:30" ht="19.5" hidden="1" x14ac:dyDescent="0.3">
      <c r="C209" s="314"/>
      <c r="D209" s="8"/>
      <c r="E209" s="8"/>
      <c r="F209" s="20" t="s">
        <v>69</v>
      </c>
      <c r="G209" s="19" t="s">
        <v>1050</v>
      </c>
      <c r="H209" s="384"/>
      <c r="I209" s="385"/>
      <c r="J209" s="449" t="s">
        <v>1221</v>
      </c>
      <c r="K209" s="386"/>
      <c r="L209" s="1"/>
      <c r="M209" s="2"/>
      <c r="N209" s="438"/>
      <c r="O209" s="18">
        <v>150</v>
      </c>
      <c r="P209" s="21" t="str">
        <f t="shared" si="11"/>
        <v/>
      </c>
      <c r="Q209" s="405" t="s">
        <v>70</v>
      </c>
      <c r="R209" s="403"/>
      <c r="S209" s="382" t="str" cm="1">
        <f t="array" ref="S209">_xlfn.IFS(
    G209="Premium","$17.99 - $22.99",
    G209="Boutique","$26.99 - $29.99",
    G209="Collectors","$99.99 - $114.99",
    G209="Special Pricing","SPECIAL PRICING"
)</f>
        <v>SPECIAL PRICING</v>
      </c>
      <c r="T209" s="404"/>
      <c r="U209" s="99"/>
      <c r="V209" s="10"/>
      <c r="W209" s="390">
        <f t="shared" si="12"/>
        <v>1</v>
      </c>
      <c r="X209" s="369">
        <f>VLOOKUP(Z209,'[1]IGC Availability'!$A:$O,15,FALSE)</f>
        <v>3</v>
      </c>
      <c r="Y209" s="364" t="str" cm="1">
        <f t="array" ref="Y209">IF(X209="","",
IFERROR(
    IF(
        X209&gt;= _xlfn.XLOOKUP(
            F209 &amp; "|" &amp; G209,
            'Min table'!$A$2:$A$17 &amp; "|" &amp; 'Min table'!$B$2:$B$17,
            'Min table'!$C$2:$C$17,
            "MISSING"
        ),
        "Show",
        "Hide"
    ),
"MISSING"))</f>
        <v>Show</v>
      </c>
      <c r="Z209" s="364" t="s">
        <v>1278</v>
      </c>
      <c r="AA209" s="360" t="s">
        <v>1221</v>
      </c>
      <c r="AB209" s="390"/>
    </row>
    <row r="210" spans="3:30" ht="19.5" hidden="1" x14ac:dyDescent="0.3">
      <c r="C210" s="314"/>
      <c r="D210" s="8"/>
      <c r="E210" s="8"/>
      <c r="F210" s="20" t="s">
        <v>69</v>
      </c>
      <c r="G210" s="19" t="s">
        <v>1050</v>
      </c>
      <c r="H210" s="384"/>
      <c r="I210" s="385"/>
      <c r="J210" s="449" t="s">
        <v>1222</v>
      </c>
      <c r="K210" s="386"/>
      <c r="L210" s="1"/>
      <c r="M210" s="2"/>
      <c r="N210" s="438"/>
      <c r="O210" s="18">
        <v>150</v>
      </c>
      <c r="P210" s="21" t="str">
        <f t="shared" si="11"/>
        <v/>
      </c>
      <c r="Q210" s="405" t="s">
        <v>70</v>
      </c>
      <c r="R210" s="403"/>
      <c r="S210" s="382" t="str" cm="1">
        <f t="array" ref="S210">_xlfn.IFS(
    G210="Premium","$17.99 - $22.99",
    G210="Boutique","$26.99 - $29.99",
    G210="Collectors","$99.99 - $114.99",
    G210="Special Pricing","SPECIAL PRICING"
)</f>
        <v>SPECIAL PRICING</v>
      </c>
      <c r="T210" s="404"/>
      <c r="U210" s="99"/>
      <c r="V210" s="10"/>
      <c r="W210" s="390">
        <f t="shared" si="12"/>
        <v>1</v>
      </c>
      <c r="X210" s="369">
        <f>VLOOKUP(Z210,'[1]IGC Availability'!$A:$O,15,FALSE)</f>
        <v>11.5</v>
      </c>
      <c r="Y210" s="364" t="str" cm="1">
        <f t="array" ref="Y210">IF(X210="","",
IFERROR(
    IF(
        X210&gt;= _xlfn.XLOOKUP(
            F210 &amp; "|" &amp; G210,
            'Min table'!$A$2:$A$17 &amp; "|" &amp; 'Min table'!$B$2:$B$17,
            'Min table'!$C$2:$C$17,
            "MISSING"
        ),
        "Show",
        "Hide"
    ),
"MISSING"))</f>
        <v>Show</v>
      </c>
      <c r="Z210" s="364" t="s">
        <v>1279</v>
      </c>
      <c r="AA210" s="360" t="s">
        <v>1222</v>
      </c>
      <c r="AB210" s="390"/>
    </row>
    <row r="211" spans="3:30" ht="19.5" hidden="1" x14ac:dyDescent="0.3">
      <c r="C211" s="314"/>
      <c r="D211" s="8"/>
      <c r="E211" s="8"/>
      <c r="F211" s="20" t="s">
        <v>69</v>
      </c>
      <c r="G211" s="19" t="s">
        <v>1050</v>
      </c>
      <c r="H211" s="384"/>
      <c r="I211" s="385"/>
      <c r="J211" s="449" t="s">
        <v>285</v>
      </c>
      <c r="K211" s="386"/>
      <c r="L211" s="1"/>
      <c r="M211" s="2"/>
      <c r="N211" s="438"/>
      <c r="O211" s="18">
        <v>150</v>
      </c>
      <c r="P211" s="21" t="str">
        <f t="shared" si="11"/>
        <v/>
      </c>
      <c r="Q211" s="405" t="s">
        <v>70</v>
      </c>
      <c r="R211" s="403"/>
      <c r="S211" s="382" t="str" cm="1">
        <f t="array" ref="S211">_xlfn.IFS(
    G211="Premium","$17.99 - $22.99",
    G211="Boutique","$26.99 - $29.99",
    G211="Collectors","$99.99 - $114.99",
    G211="Special Pricing","SPECIAL PRICING"
)</f>
        <v>SPECIAL PRICING</v>
      </c>
      <c r="T211" s="404"/>
      <c r="U211" s="87"/>
      <c r="V211" s="10"/>
      <c r="W211" s="390">
        <f t="shared" si="12"/>
        <v>1</v>
      </c>
      <c r="X211" s="369">
        <f>VLOOKUP(Z211,'[1]IGC Availability'!$A:$O,15,FALSE)</f>
        <v>10.8</v>
      </c>
      <c r="Y211" s="364" t="str" cm="1">
        <f t="array" ref="Y211">IF(X211="","",
IFERROR(
    IF(
        X211&gt;= _xlfn.XLOOKUP(
            F211 &amp; "|" &amp; G211,
            'Min table'!$A$2:$A$17 &amp; "|" &amp; 'Min table'!$B$2:$B$17,
            'Min table'!$C$2:$C$17,
            "MISSING"
        ),
        "Show",
        "Hide"
    ),
"MISSING"))</f>
        <v>Show</v>
      </c>
      <c r="Z211" s="364" t="s">
        <v>286</v>
      </c>
      <c r="AA211" s="360" t="s">
        <v>285</v>
      </c>
      <c r="AB211" s="390"/>
    </row>
    <row r="212" spans="3:30" ht="19.5" hidden="1" x14ac:dyDescent="0.3">
      <c r="C212" s="314"/>
      <c r="D212" s="8"/>
      <c r="E212" s="8"/>
      <c r="F212" s="20" t="s">
        <v>69</v>
      </c>
      <c r="G212" s="19" t="s">
        <v>722</v>
      </c>
      <c r="H212" s="384"/>
      <c r="I212" s="385"/>
      <c r="J212" s="449" t="s">
        <v>235</v>
      </c>
      <c r="K212" s="386"/>
      <c r="L212" s="1"/>
      <c r="M212" s="2"/>
      <c r="N212" s="438"/>
      <c r="O212" s="18" t="str" cm="1">
        <f t="array" ref="O212">_xlfn.IFS(
    G212="Premium","$8.50",
    G212="Boutique","$11.50",
    G212="Collectors","$20.00",
    G212="Special Pricing","SPECIAL PRICING"
)</f>
        <v>$11.50</v>
      </c>
      <c r="P212" s="21" t="str">
        <f t="shared" si="11"/>
        <v/>
      </c>
      <c r="Q212" s="379" t="s">
        <v>1261</v>
      </c>
      <c r="R212" s="403"/>
      <c r="S212" s="382" t="str" cm="1">
        <f t="array" ref="S212">_xlfn.IFS(
    G212="Premium","$17.99 - $22.99",
    G212="Boutique","$26.99 - $29.99",
    G212="Collectors","$99.99 - $114.99",
    G212="Special Pricing","SPECIAL PRICING"
)</f>
        <v>$26.99 - $29.99</v>
      </c>
      <c r="T212" s="404"/>
      <c r="U212" s="101"/>
      <c r="V212" s="10"/>
      <c r="W212" s="390">
        <f t="shared" si="12"/>
        <v>3</v>
      </c>
      <c r="X212" s="369">
        <f>VLOOKUP(Z212,'[1]IGC Availability'!$A:$O,15,FALSE)</f>
        <v>8.1</v>
      </c>
      <c r="Y212" s="364" t="str" cm="1">
        <f t="array" ref="Y212">IF(X212="","",
IFERROR(
    IF(
        X212&gt;= _xlfn.XLOOKUP(
            F212 &amp; "|" &amp; G212,
            'Min table'!$A$2:$A$17 &amp; "|" &amp; 'Min table'!$B$2:$B$17,
            'Min table'!$C$2:$C$17,
            "MISSING"
        ),
        "Show",
        "Hide"
    ),
"MISSING"))</f>
        <v>Hide</v>
      </c>
      <c r="Z212" s="364" t="s">
        <v>236</v>
      </c>
      <c r="AA212" s="360" t="s">
        <v>235</v>
      </c>
      <c r="AB212" s="390"/>
    </row>
    <row r="213" spans="3:30" ht="19.5" hidden="1" x14ac:dyDescent="0.3">
      <c r="C213" s="314"/>
      <c r="D213" s="8"/>
      <c r="E213" s="8"/>
      <c r="F213" s="20" t="s">
        <v>69</v>
      </c>
      <c r="G213" s="19" t="s">
        <v>1050</v>
      </c>
      <c r="H213" s="384"/>
      <c r="I213" s="385"/>
      <c r="J213" s="449" t="s">
        <v>1084</v>
      </c>
      <c r="K213" s="386"/>
      <c r="L213" s="1"/>
      <c r="M213" s="2"/>
      <c r="N213" s="438"/>
      <c r="O213" s="18">
        <v>150</v>
      </c>
      <c r="P213" s="21" t="str">
        <f t="shared" si="11"/>
        <v/>
      </c>
      <c r="Q213" s="405" t="s">
        <v>70</v>
      </c>
      <c r="R213" s="403"/>
      <c r="S213" s="382" t="str" cm="1">
        <f t="array" ref="S213">_xlfn.IFS(
    G213="Premium","$17.99 - $22.99",
    G213="Boutique","$26.99 - $29.99",
    G213="Collectors","$99.99 - $114.99",
    G213="Special Pricing","SPECIAL PRICING"
)</f>
        <v>SPECIAL PRICING</v>
      </c>
      <c r="T213" s="404"/>
      <c r="U213" s="87"/>
      <c r="V213" s="10"/>
      <c r="W213" s="390">
        <f t="shared" si="12"/>
        <v>1</v>
      </c>
      <c r="X213" s="369">
        <f>VLOOKUP(Z213,'[1]IGC Availability'!$A:$O,15,FALSE)</f>
        <v>13.5</v>
      </c>
      <c r="Y213" s="364" t="str" cm="1">
        <f t="array" ref="Y213">IF(X213="","",
IFERROR(
    IF(
        X213&gt;= _xlfn.XLOOKUP(
            F213 &amp; "|" &amp; G213,
            'Min table'!$A$2:$A$17 &amp; "|" &amp; 'Min table'!$B$2:$B$17,
            'Min table'!$C$2:$C$17,
            "MISSING"
        ),
        "Show",
        "Hide"
    ),
"MISSING"))</f>
        <v>Show</v>
      </c>
      <c r="Z213" s="364" t="s">
        <v>1280</v>
      </c>
      <c r="AA213" s="360" t="s">
        <v>1084</v>
      </c>
      <c r="AB213" s="390"/>
      <c r="AC213" s="322"/>
      <c r="AD213" s="322"/>
    </row>
    <row r="214" spans="3:30" ht="19.5" hidden="1" x14ac:dyDescent="0.3">
      <c r="C214" s="314"/>
      <c r="D214" s="8"/>
      <c r="E214" s="8"/>
      <c r="F214" s="20" t="s">
        <v>69</v>
      </c>
      <c r="G214" s="19" t="s">
        <v>1050</v>
      </c>
      <c r="H214" s="384"/>
      <c r="I214" s="385"/>
      <c r="J214" s="449" t="s">
        <v>240</v>
      </c>
      <c r="K214" s="386"/>
      <c r="L214" s="1"/>
      <c r="M214" s="2"/>
      <c r="N214" s="438"/>
      <c r="O214" s="18">
        <v>150</v>
      </c>
      <c r="P214" s="21" t="str">
        <f t="shared" si="11"/>
        <v/>
      </c>
      <c r="Q214" s="379" t="s">
        <v>70</v>
      </c>
      <c r="R214" s="403"/>
      <c r="S214" s="382" t="str" cm="1">
        <f t="array" ref="S214">_xlfn.IFS(
    G214="Premium","$17.99 - $22.99",
    G214="Boutique","$26.99 - $29.99",
    G214="Collectors","$99.99 - $114.99",
    G214="Special Pricing","SPECIAL PRICING"
)</f>
        <v>SPECIAL PRICING</v>
      </c>
      <c r="T214" s="404"/>
      <c r="U214" s="87"/>
      <c r="V214" s="10"/>
      <c r="W214" s="390">
        <v>1</v>
      </c>
      <c r="X214" s="369">
        <f>VLOOKUP(Z214,'[1]IGC Availability'!$A:$O,15,FALSE)</f>
        <v>0</v>
      </c>
      <c r="Y214" s="364" t="str" cm="1">
        <f t="array" ref="Y214">IF(X214="","",
IFERROR(
    IF(
        X214&gt;= _xlfn.XLOOKUP(
            F214 &amp; "|" &amp; G214,
            'Min table'!$A$2:$A$17 &amp; "|" &amp; 'Min table'!$B$2:$B$17,
            'Min table'!$C$2:$C$17,
            "MISSING"
        ),
        "Show",
        "Hide"
    ),
"MISSING"))</f>
        <v>Hide</v>
      </c>
      <c r="Z214" s="364" t="s">
        <v>241</v>
      </c>
      <c r="AA214" s="360" t="s">
        <v>240</v>
      </c>
      <c r="AB214" s="390"/>
    </row>
    <row r="215" spans="3:30" ht="19.5" hidden="1" x14ac:dyDescent="0.3">
      <c r="C215" s="314"/>
      <c r="D215" s="8"/>
      <c r="E215" s="8"/>
      <c r="F215" s="20" t="s">
        <v>69</v>
      </c>
      <c r="G215" s="19" t="s">
        <v>1050</v>
      </c>
      <c r="H215" s="384"/>
      <c r="I215" s="385"/>
      <c r="J215" s="449" t="s">
        <v>242</v>
      </c>
      <c r="K215" s="386"/>
      <c r="L215" s="1"/>
      <c r="M215" s="2"/>
      <c r="N215" s="438"/>
      <c r="O215" s="18">
        <v>150</v>
      </c>
      <c r="P215" s="21" t="str">
        <f t="shared" si="11"/>
        <v/>
      </c>
      <c r="Q215" s="405" t="s">
        <v>70</v>
      </c>
      <c r="R215" s="403"/>
      <c r="S215" s="382" t="str" cm="1">
        <f t="array" ref="S215">_xlfn.IFS(
    G215="Premium","$17.99 - $22.99",
    G215="Boutique","$26.99 - $29.99",
    G215="Collectors","$99.99 - $114.99",
    G215="Special Pricing","SPECIAL PRICING"
)</f>
        <v>SPECIAL PRICING</v>
      </c>
      <c r="T215" s="404"/>
      <c r="U215" s="87"/>
      <c r="V215" s="10"/>
      <c r="W215" s="390">
        <v>1</v>
      </c>
      <c r="X215" s="369">
        <f>VLOOKUP(Z215,'[1]IGC Availability'!$A:$O,15,FALSE)</f>
        <v>0</v>
      </c>
      <c r="Y215" s="364" t="str" cm="1">
        <f t="array" ref="Y215">IF(X215="","",
IFERROR(
    IF(
        X215&gt;= _xlfn.XLOOKUP(
            F215 &amp; "|" &amp; G215,
            'Min table'!$A$2:$A$17 &amp; "|" &amp; 'Min table'!$B$2:$B$17,
            'Min table'!$C$2:$C$17,
            "MISSING"
        ),
        "Show",
        "Hide"
    ),
"MISSING"))</f>
        <v>Hide</v>
      </c>
      <c r="Z215" s="364" t="s">
        <v>243</v>
      </c>
      <c r="AA215" s="360" t="s">
        <v>242</v>
      </c>
      <c r="AC215" s="322"/>
      <c r="AD215" s="322"/>
    </row>
    <row r="216" spans="3:30" ht="19.5" hidden="1" x14ac:dyDescent="0.3">
      <c r="C216" s="314"/>
      <c r="D216" s="8"/>
      <c r="E216" s="8"/>
      <c r="F216" s="20" t="s">
        <v>69</v>
      </c>
      <c r="G216" s="19" t="s">
        <v>1050</v>
      </c>
      <c r="H216" s="384"/>
      <c r="I216" s="385"/>
      <c r="J216" s="449" t="s">
        <v>244</v>
      </c>
      <c r="K216" s="386"/>
      <c r="L216" s="1"/>
      <c r="M216" s="2"/>
      <c r="N216" s="438"/>
      <c r="O216" s="18">
        <v>150</v>
      </c>
      <c r="P216" s="21" t="str">
        <f t="shared" si="11"/>
        <v/>
      </c>
      <c r="Q216" s="379" t="s">
        <v>70</v>
      </c>
      <c r="R216" s="403"/>
      <c r="S216" s="382" t="str" cm="1">
        <f t="array" ref="S216">_xlfn.IFS(
    G216="Premium","$17.99 - $22.99",
    G216="Boutique","$26.99 - $29.99",
    G216="Collectors","$99.99 - $114.99",
    G216="Special Pricing","SPECIAL PRICING"
)</f>
        <v>SPECIAL PRICING</v>
      </c>
      <c r="T216" s="404"/>
      <c r="U216" s="87"/>
      <c r="V216" s="10"/>
      <c r="W216" s="390">
        <v>1</v>
      </c>
      <c r="X216" s="369">
        <f>VLOOKUP(Z216,'[1]IGC Availability'!$A:$O,15,FALSE)</f>
        <v>0</v>
      </c>
      <c r="Y216" s="364" t="str" cm="1">
        <f t="array" ref="Y216">IF(X216="","",
IFERROR(
    IF(
        X216&gt;= _xlfn.XLOOKUP(
            F216 &amp; "|" &amp; G216,
            'Min table'!$A$2:$A$17 &amp; "|" &amp; 'Min table'!$B$2:$B$17,
            'Min table'!$C$2:$C$17,
            "MISSING"
        ),
        "Show",
        "Hide"
    ),
"MISSING"))</f>
        <v>Hide</v>
      </c>
      <c r="Z216" s="364" t="s">
        <v>245</v>
      </c>
      <c r="AA216" s="360" t="s">
        <v>244</v>
      </c>
      <c r="AC216" s="322"/>
      <c r="AD216" s="322"/>
    </row>
    <row r="217" spans="3:30" ht="19.5" hidden="1" x14ac:dyDescent="0.3">
      <c r="C217" s="314"/>
      <c r="D217" s="8"/>
      <c r="E217" s="8"/>
      <c r="F217" s="20" t="s">
        <v>69</v>
      </c>
      <c r="G217" s="19" t="s">
        <v>1050</v>
      </c>
      <c r="H217" s="384"/>
      <c r="I217" s="385"/>
      <c r="J217" s="449" t="s">
        <v>246</v>
      </c>
      <c r="K217" s="386"/>
      <c r="L217" s="1"/>
      <c r="M217" s="2"/>
      <c r="N217" s="438"/>
      <c r="O217" s="18">
        <v>150</v>
      </c>
      <c r="P217" s="21" t="str">
        <f t="shared" si="11"/>
        <v/>
      </c>
      <c r="Q217" s="405" t="s">
        <v>70</v>
      </c>
      <c r="R217" s="403"/>
      <c r="S217" s="382" t="str" cm="1">
        <f t="array" ref="S217">_xlfn.IFS(
    G217="Premium","$17.99 - $22.99",
    G217="Boutique","$26.99 - $29.99",
    G217="Collectors","$99.99 - $114.99",
    G217="Special Pricing","SPECIAL PRICING"
)</f>
        <v>SPECIAL PRICING</v>
      </c>
      <c r="T217" s="404"/>
      <c r="U217" s="87"/>
      <c r="V217" s="10"/>
      <c r="W217" s="390">
        <v>1</v>
      </c>
      <c r="X217" s="369">
        <f>VLOOKUP(Z217,'[1]IGC Availability'!$A:$O,15,FALSE)</f>
        <v>0</v>
      </c>
      <c r="Y217" s="364" t="str" cm="1">
        <f t="array" ref="Y217">IF(X217="","",
IFERROR(
    IF(
        X217&gt;= _xlfn.XLOOKUP(
            F217 &amp; "|" &amp; G217,
            'Min table'!$A$2:$A$17 &amp; "|" &amp; 'Min table'!$B$2:$B$17,
            'Min table'!$C$2:$C$17,
            "MISSING"
        ),
        "Show",
        "Hide"
    ),
"MISSING"))</f>
        <v>Hide</v>
      </c>
      <c r="Z217" s="364" t="s">
        <v>247</v>
      </c>
      <c r="AA217" s="360" t="s">
        <v>246</v>
      </c>
      <c r="AC217" s="322"/>
      <c r="AD217" s="322"/>
    </row>
    <row r="218" spans="3:30" ht="19.5" hidden="1" x14ac:dyDescent="0.3">
      <c r="C218" s="314"/>
      <c r="D218" s="8"/>
      <c r="E218" s="8"/>
      <c r="F218" s="20" t="s">
        <v>69</v>
      </c>
      <c r="G218" s="19" t="s">
        <v>1050</v>
      </c>
      <c r="H218" s="384"/>
      <c r="I218" s="385"/>
      <c r="J218" s="449" t="s">
        <v>1223</v>
      </c>
      <c r="K218" s="386"/>
      <c r="L218" s="1"/>
      <c r="M218" s="2"/>
      <c r="N218" s="438"/>
      <c r="O218" s="18">
        <v>150</v>
      </c>
      <c r="P218" s="21" t="str">
        <f t="shared" si="11"/>
        <v/>
      </c>
      <c r="Q218" s="405" t="s">
        <v>70</v>
      </c>
      <c r="R218" s="403"/>
      <c r="S218" s="382" t="str" cm="1">
        <f t="array" ref="S218">_xlfn.IFS(
    G218="Premium","$17.99 - $22.99",
    G218="Boutique","$26.99 - $29.99",
    G218="Collectors","$99.99 - $114.99",
    G218="Special Pricing","SPECIAL PRICING"
)</f>
        <v>SPECIAL PRICING</v>
      </c>
      <c r="T218" s="404"/>
      <c r="U218" s="87"/>
      <c r="V218" s="10"/>
      <c r="W218" s="390">
        <f>IF(G218="Special Pricing",1,
 IF(G218="Collectors",2,
 IF(G218="Boutique",3,
 IF(G218="Premium",4,99))))</f>
        <v>1</v>
      </c>
      <c r="X218" s="369">
        <f>VLOOKUP(Z218,'[1]IGC Availability'!$A:$O,15,FALSE)</f>
        <v>1.5</v>
      </c>
      <c r="Y218" s="364" t="str" cm="1">
        <f t="array" ref="Y218">IF(X218="","",
IFERROR(
    IF(
        X218&gt;= _xlfn.XLOOKUP(
            F218 &amp; "|" &amp; G218,
            'Min table'!$A$2:$A$17 &amp; "|" &amp; 'Min table'!$B$2:$B$17,
            'Min table'!$C$2:$C$17,
            "MISSING"
        ),
        "Show",
        "Hide"
    ),
"MISSING"))</f>
        <v>Show</v>
      </c>
      <c r="Z218" s="364" t="s">
        <v>289</v>
      </c>
      <c r="AA218" s="360" t="s">
        <v>1223</v>
      </c>
      <c r="AB218" s="390"/>
      <c r="AC218" s="322"/>
      <c r="AD218" s="322"/>
    </row>
    <row r="219" spans="3:30" ht="19.5" hidden="1" x14ac:dyDescent="0.3">
      <c r="C219" s="314"/>
      <c r="D219" s="8"/>
      <c r="E219" s="8"/>
      <c r="F219" s="20" t="s">
        <v>69</v>
      </c>
      <c r="G219" s="19" t="s">
        <v>1050</v>
      </c>
      <c r="H219" s="384"/>
      <c r="I219" s="385"/>
      <c r="J219" s="449" t="s">
        <v>250</v>
      </c>
      <c r="K219" s="386"/>
      <c r="L219" s="1"/>
      <c r="M219" s="2"/>
      <c r="N219" s="438"/>
      <c r="O219" s="18">
        <v>150</v>
      </c>
      <c r="P219" s="21" t="str">
        <f t="shared" si="11"/>
        <v/>
      </c>
      <c r="Q219" s="405" t="s">
        <v>70</v>
      </c>
      <c r="R219" s="403"/>
      <c r="S219" s="382" t="str" cm="1">
        <f t="array" ref="S219">_xlfn.IFS(
    G219="Premium","$17.99 - $22.99",
    G219="Boutique","$26.99 - $29.99",
    G219="Collectors","$99.99 - $114.99",
    G219="Special Pricing","SPECIAL PRICING"
)</f>
        <v>SPECIAL PRICING</v>
      </c>
      <c r="T219" s="404"/>
      <c r="U219" s="87"/>
      <c r="V219" s="10"/>
      <c r="W219" s="390">
        <v>1</v>
      </c>
      <c r="X219" s="369">
        <f>VLOOKUP(Z219,'[1]IGC Availability'!$A:$O,15,FALSE)</f>
        <v>0</v>
      </c>
      <c r="Y219" s="364" t="str" cm="1">
        <f t="array" ref="Y219">IF(X219="","",
IFERROR(
    IF(
        X219&gt;= _xlfn.XLOOKUP(
            F219 &amp; "|" &amp; G219,
            'Min table'!$A$2:$A$17 &amp; "|" &amp; 'Min table'!$B$2:$B$17,
            'Min table'!$C$2:$C$17,
            "MISSING"
        ),
        "Show",
        "Hide"
    ),
"MISSING"))</f>
        <v>Hide</v>
      </c>
      <c r="Z219" s="364" t="s">
        <v>251</v>
      </c>
      <c r="AA219" s="360" t="s">
        <v>250</v>
      </c>
      <c r="AC219" s="322"/>
      <c r="AD219" s="322"/>
    </row>
    <row r="220" spans="3:30" ht="19.5" hidden="1" x14ac:dyDescent="0.3">
      <c r="C220" s="314"/>
      <c r="D220" s="8"/>
      <c r="E220" s="8"/>
      <c r="F220" s="20" t="s">
        <v>69</v>
      </c>
      <c r="G220" s="19" t="s">
        <v>1050</v>
      </c>
      <c r="H220" s="384"/>
      <c r="I220" s="385"/>
      <c r="J220" s="449" t="s">
        <v>252</v>
      </c>
      <c r="K220" s="386"/>
      <c r="L220" s="1"/>
      <c r="M220" s="2"/>
      <c r="N220" s="438"/>
      <c r="O220" s="18">
        <v>150</v>
      </c>
      <c r="P220" s="21" t="str">
        <f t="shared" si="11"/>
        <v/>
      </c>
      <c r="Q220" s="405" t="s">
        <v>70</v>
      </c>
      <c r="R220" s="403"/>
      <c r="S220" s="382" t="str" cm="1">
        <f t="array" ref="S220">_xlfn.IFS(
    G220="Premium","$17.99 - $22.99",
    G220="Boutique","$26.99 - $29.99",
    G220="Collectors","$99.99 - $114.99",
    G220="Special Pricing","SPECIAL PRICING"
)</f>
        <v>SPECIAL PRICING</v>
      </c>
      <c r="T220" s="404"/>
      <c r="U220" s="87"/>
      <c r="V220" s="10"/>
      <c r="W220" s="390">
        <v>1</v>
      </c>
      <c r="X220" s="369">
        <f>VLOOKUP(Z220,'[1]IGC Availability'!$A:$O,15,FALSE)</f>
        <v>0</v>
      </c>
      <c r="Y220" s="364" t="str" cm="1">
        <f t="array" ref="Y220">IF(X220="","",
IFERROR(
    IF(
        X220&gt;= _xlfn.XLOOKUP(
            F220 &amp; "|" &amp; G220,
            'Min table'!$A$2:$A$17 &amp; "|" &amp; 'Min table'!$B$2:$B$17,
            'Min table'!$C$2:$C$17,
            "MISSING"
        ),
        "Show",
        "Hide"
    ),
"MISSING"))</f>
        <v>Hide</v>
      </c>
      <c r="Z220" s="364" t="s">
        <v>253</v>
      </c>
      <c r="AA220" s="360" t="s">
        <v>252</v>
      </c>
      <c r="AC220" s="322"/>
      <c r="AD220" s="322"/>
    </row>
    <row r="221" spans="3:30" ht="19.5" hidden="1" x14ac:dyDescent="0.3">
      <c r="C221" s="314"/>
      <c r="D221" s="8"/>
      <c r="E221" s="8"/>
      <c r="F221" s="20" t="s">
        <v>69</v>
      </c>
      <c r="G221" s="19" t="s">
        <v>1050</v>
      </c>
      <c r="H221" s="384"/>
      <c r="I221" s="385"/>
      <c r="J221" s="449" t="s">
        <v>254</v>
      </c>
      <c r="K221" s="386"/>
      <c r="L221" s="1"/>
      <c r="M221" s="2"/>
      <c r="N221" s="438"/>
      <c r="O221" s="18">
        <v>150</v>
      </c>
      <c r="P221" s="21" t="str">
        <f t="shared" si="11"/>
        <v/>
      </c>
      <c r="Q221" s="405" t="s">
        <v>70</v>
      </c>
      <c r="R221" s="403"/>
      <c r="S221" s="382" t="str" cm="1">
        <f t="array" ref="S221">_xlfn.IFS(
    G221="Premium","$17.99 - $22.99",
    G221="Boutique","$26.99 - $29.99",
    G221="Collectors","$99.99 - $114.99",
    G221="Special Pricing","SPECIAL PRICING"
)</f>
        <v>SPECIAL PRICING</v>
      </c>
      <c r="T221" s="404"/>
      <c r="U221" s="87"/>
      <c r="V221" s="10"/>
      <c r="W221" s="390">
        <v>1</v>
      </c>
      <c r="X221" s="369">
        <f>VLOOKUP(Z221,'[1]IGC Availability'!$A:$O,15,FALSE)</f>
        <v>0</v>
      </c>
      <c r="Y221" s="364" t="str" cm="1">
        <f t="array" ref="Y221">IF(X221="","",
IFERROR(
    IF(
        X221&gt;= _xlfn.XLOOKUP(
            F221 &amp; "|" &amp; G221,
            'Min table'!$A$2:$A$17 &amp; "|" &amp; 'Min table'!$B$2:$B$17,
            'Min table'!$C$2:$C$17,
            "MISSING"
        ),
        "Show",
        "Hide"
    ),
"MISSING"))</f>
        <v>Hide</v>
      </c>
      <c r="Z221" s="364" t="s">
        <v>255</v>
      </c>
      <c r="AA221" s="360" t="s">
        <v>254</v>
      </c>
      <c r="AC221" s="322"/>
      <c r="AD221" s="322"/>
    </row>
    <row r="222" spans="3:30" ht="19.5" hidden="1" x14ac:dyDescent="0.3">
      <c r="C222" s="314"/>
      <c r="D222" s="8"/>
      <c r="E222" s="8"/>
      <c r="F222" s="20" t="s">
        <v>69</v>
      </c>
      <c r="G222" s="19" t="s">
        <v>1050</v>
      </c>
      <c r="H222" s="384"/>
      <c r="I222" s="385"/>
      <c r="J222" s="449" t="s">
        <v>256</v>
      </c>
      <c r="K222" s="386"/>
      <c r="L222" s="1"/>
      <c r="M222" s="2"/>
      <c r="N222" s="438"/>
      <c r="O222" s="18">
        <v>150</v>
      </c>
      <c r="P222" s="21" t="str">
        <f t="shared" si="11"/>
        <v/>
      </c>
      <c r="Q222" s="405" t="s">
        <v>70</v>
      </c>
      <c r="R222" s="403"/>
      <c r="S222" s="382" t="str" cm="1">
        <f t="array" ref="S222">_xlfn.IFS(
    G222="Premium","$17.99 - $22.99",
    G222="Boutique","$26.99 - $29.99",
    G222="Collectors","$99.99 - $114.99",
    G222="Special Pricing","SPECIAL PRICING"
)</f>
        <v>SPECIAL PRICING</v>
      </c>
      <c r="T222" s="404"/>
      <c r="U222" s="87"/>
      <c r="V222" s="10"/>
      <c r="W222" s="390">
        <f t="shared" ref="W222:W253" si="13">IF(G222="Special Pricing",1,
 IF(G222="Collectors",2,
 IF(G222="Boutique",3,
 IF(G222="Premium",4,99))))</f>
        <v>1</v>
      </c>
      <c r="X222" s="369">
        <f>VLOOKUP(Z222,'[1]IGC Availability'!$A:$O,15,FALSE)</f>
        <v>0</v>
      </c>
      <c r="Y222" s="364" t="str" cm="1">
        <f t="array" ref="Y222">IF(X222="","",
IFERROR(
    IF(
        X222&gt;= _xlfn.XLOOKUP(
            F222 &amp; "|" &amp; G222,
            'Min table'!$A$2:$A$17 &amp; "|" &amp; 'Min table'!$B$2:$B$17,
            'Min table'!$C$2:$C$17,
            "MISSING"
        ),
        "Show",
        "Hide"
    ),
"MISSING"))</f>
        <v>Hide</v>
      </c>
      <c r="Z222" s="364" t="s">
        <v>257</v>
      </c>
      <c r="AA222" s="360" t="s">
        <v>256</v>
      </c>
      <c r="AC222" s="322"/>
      <c r="AD222" s="322"/>
    </row>
    <row r="223" spans="3:30" ht="19.5" hidden="1" x14ac:dyDescent="0.3">
      <c r="C223" s="314"/>
      <c r="D223" s="8"/>
      <c r="E223" s="8"/>
      <c r="F223" s="20" t="s">
        <v>69</v>
      </c>
      <c r="G223" s="19" t="s">
        <v>1050</v>
      </c>
      <c r="H223" s="384"/>
      <c r="I223" s="385"/>
      <c r="J223" s="449" t="s">
        <v>1220</v>
      </c>
      <c r="K223" s="386"/>
      <c r="L223" s="1"/>
      <c r="M223" s="2"/>
      <c r="N223" s="438"/>
      <c r="O223" s="18">
        <v>150</v>
      </c>
      <c r="P223" s="21" t="str">
        <f t="shared" si="11"/>
        <v/>
      </c>
      <c r="Q223" s="405" t="s">
        <v>70</v>
      </c>
      <c r="R223" s="403"/>
      <c r="S223" s="382" t="str" cm="1">
        <f t="array" ref="S223">_xlfn.IFS(
    G223="Premium","$17.99 - $22.99",
    G223="Boutique","$26.99 - $29.99",
    G223="Collectors","$99.99 - $114.99",
    G223="Special Pricing","SPECIAL PRICING"
)</f>
        <v>SPECIAL PRICING</v>
      </c>
      <c r="T223" s="404"/>
      <c r="U223" s="87"/>
      <c r="V223" s="10"/>
      <c r="W223" s="390">
        <f t="shared" si="13"/>
        <v>1</v>
      </c>
      <c r="X223" s="369">
        <f>VLOOKUP(Z223,'[1]IGC Availability'!$A:$O,15,FALSE)</f>
        <v>0</v>
      </c>
      <c r="Y223" s="364" t="str" cm="1">
        <f t="array" ref="Y223">IF(X223="","",
IFERROR(
    IF(
        X223&gt;= _xlfn.XLOOKUP(
            F223 &amp; "|" &amp; G223,
            'Min table'!$A$2:$A$17 &amp; "|" &amp; 'Min table'!$B$2:$B$17,
            'Min table'!$C$2:$C$17,
            "MISSING"
        ),
        "Show",
        "Hide"
    ),
"MISSING"))</f>
        <v>Hide</v>
      </c>
      <c r="Z223" s="364" t="s">
        <v>258</v>
      </c>
      <c r="AA223" s="360" t="s">
        <v>1220</v>
      </c>
      <c r="AC223" s="322"/>
      <c r="AD223" s="322"/>
    </row>
    <row r="224" spans="3:30" ht="19.5" hidden="1" x14ac:dyDescent="0.3">
      <c r="C224" s="314"/>
      <c r="D224" s="8"/>
      <c r="E224" s="8"/>
      <c r="F224" s="20" t="s">
        <v>69</v>
      </c>
      <c r="G224" s="19" t="s">
        <v>1050</v>
      </c>
      <c r="H224" s="384"/>
      <c r="I224" s="385"/>
      <c r="J224" s="449" t="s">
        <v>259</v>
      </c>
      <c r="K224" s="386"/>
      <c r="L224" s="1"/>
      <c r="M224" s="2"/>
      <c r="N224" s="438"/>
      <c r="O224" s="18">
        <v>150</v>
      </c>
      <c r="P224" s="21" t="str">
        <f t="shared" si="11"/>
        <v/>
      </c>
      <c r="Q224" s="405" t="s">
        <v>70</v>
      </c>
      <c r="R224" s="403"/>
      <c r="S224" s="382" t="str" cm="1">
        <f t="array" ref="S224">_xlfn.IFS(
    G224="Premium","$17.99 - $22.99",
    G224="Boutique","$26.99 - $29.99",
    G224="Collectors","$99.99 - $114.99",
    G224="Special Pricing","SPECIAL PRICING"
)</f>
        <v>SPECIAL PRICING</v>
      </c>
      <c r="T224" s="404"/>
      <c r="U224" s="87"/>
      <c r="V224" s="10"/>
      <c r="W224" s="390">
        <f t="shared" si="13"/>
        <v>1</v>
      </c>
      <c r="X224" s="369">
        <f>VLOOKUP(Z224,'[1]IGC Availability'!$A:$O,15,FALSE)</f>
        <v>0</v>
      </c>
      <c r="Y224" s="364" t="str" cm="1">
        <f t="array" ref="Y224">IF(X224="","",
IFERROR(
    IF(
        X224&gt;= _xlfn.XLOOKUP(
            F224 &amp; "|" &amp; G224,
            'Min table'!$A$2:$A$17 &amp; "|" &amp; 'Min table'!$B$2:$B$17,
            'Min table'!$C$2:$C$17,
            "MISSING"
        ),
        "Show",
        "Hide"
    ),
"MISSING"))</f>
        <v>Hide</v>
      </c>
      <c r="Z224" s="364" t="s">
        <v>260</v>
      </c>
      <c r="AA224" s="360" t="s">
        <v>259</v>
      </c>
      <c r="AC224" s="322"/>
      <c r="AD224" s="322"/>
    </row>
    <row r="225" spans="3:30" ht="19.5" hidden="1" x14ac:dyDescent="0.3">
      <c r="C225" s="314"/>
      <c r="D225" s="8"/>
      <c r="E225" s="8"/>
      <c r="F225" s="20" t="s">
        <v>69</v>
      </c>
      <c r="G225" s="19" t="s">
        <v>1050</v>
      </c>
      <c r="H225" s="384"/>
      <c r="I225" s="385"/>
      <c r="J225" s="449" t="s">
        <v>261</v>
      </c>
      <c r="K225" s="386"/>
      <c r="L225" s="1"/>
      <c r="M225" s="2"/>
      <c r="N225" s="438"/>
      <c r="O225" s="18">
        <v>150</v>
      </c>
      <c r="P225" s="21" t="str">
        <f t="shared" si="11"/>
        <v/>
      </c>
      <c r="Q225" s="405" t="s">
        <v>70</v>
      </c>
      <c r="R225" s="403"/>
      <c r="S225" s="382" t="str" cm="1">
        <f t="array" ref="S225">_xlfn.IFS(
    G225="Premium","$17.99 - $22.99",
    G225="Boutique","$26.99 - $29.99",
    G225="Collectors","$99.99 - $114.99",
    G225="Special Pricing","SPECIAL PRICING"
)</f>
        <v>SPECIAL PRICING</v>
      </c>
      <c r="T225" s="404"/>
      <c r="U225" s="87"/>
      <c r="V225" s="10"/>
      <c r="W225" s="390">
        <f t="shared" si="13"/>
        <v>1</v>
      </c>
      <c r="X225" s="369">
        <f>VLOOKUP(Z225,'[1]IGC Availability'!$A:$O,15,FALSE)</f>
        <v>0</v>
      </c>
      <c r="Y225" s="364" t="str" cm="1">
        <f t="array" ref="Y225">IF(X225="","",
IFERROR(
    IF(
        X225&gt;= _xlfn.XLOOKUP(
            F225 &amp; "|" &amp; G225,
            'Min table'!$A$2:$A$17 &amp; "|" &amp; 'Min table'!$B$2:$B$17,
            'Min table'!$C$2:$C$17,
            "MISSING"
        ),
        "Show",
        "Hide"
    ),
"MISSING"))</f>
        <v>Hide</v>
      </c>
      <c r="Z225" s="364" t="s">
        <v>262</v>
      </c>
      <c r="AA225" s="360" t="s">
        <v>261</v>
      </c>
      <c r="AB225" s="390"/>
      <c r="AC225" s="322"/>
      <c r="AD225" s="322"/>
    </row>
    <row r="226" spans="3:30" ht="19.5" hidden="1" x14ac:dyDescent="0.3">
      <c r="C226" s="314"/>
      <c r="D226" s="8"/>
      <c r="E226" s="8"/>
      <c r="F226" s="20" t="s">
        <v>69</v>
      </c>
      <c r="G226" s="19" t="s">
        <v>1050</v>
      </c>
      <c r="H226" s="384"/>
      <c r="I226" s="385"/>
      <c r="J226" s="449" t="s">
        <v>292</v>
      </c>
      <c r="K226" s="386"/>
      <c r="L226" s="1"/>
      <c r="M226" s="2"/>
      <c r="N226" s="438"/>
      <c r="O226" s="18">
        <v>150</v>
      </c>
      <c r="P226" s="21" t="str">
        <f t="shared" si="11"/>
        <v/>
      </c>
      <c r="Q226" s="405" t="s">
        <v>70</v>
      </c>
      <c r="R226" s="403"/>
      <c r="S226" s="382" t="str" cm="1">
        <f t="array" ref="S226">_xlfn.IFS(
    G226="Premium","$17.99 - $22.99",
    G226="Boutique","$26.99 - $29.99",
    G226="Collectors","$99.99 - $114.99",
    G226="Special Pricing","SPECIAL PRICING"
)</f>
        <v>SPECIAL PRICING</v>
      </c>
      <c r="T226" s="404"/>
      <c r="U226" s="87"/>
      <c r="V226" s="10"/>
      <c r="W226" s="390">
        <f t="shared" si="13"/>
        <v>1</v>
      </c>
      <c r="X226" s="369">
        <f>VLOOKUP(Z226,'[1]IGC Availability'!$A:$O,15,FALSE)</f>
        <v>0.70000000000000007</v>
      </c>
      <c r="Y226" s="364" t="str" cm="1">
        <f t="array" ref="Y226">IF(X226="","",
IFERROR(
    IF(
        X226&gt;= _xlfn.XLOOKUP(
            F226 &amp; "|" &amp; G226,
            'Min table'!$A$2:$A$17 &amp; "|" &amp; 'Min table'!$B$2:$B$17,
            'Min table'!$C$2:$C$17,
            "MISSING"
        ),
        "Show",
        "Hide"
    ),
"MISSING"))</f>
        <v>Show</v>
      </c>
      <c r="Z226" s="364" t="s">
        <v>293</v>
      </c>
      <c r="AA226" s="360" t="s">
        <v>292</v>
      </c>
      <c r="AC226" s="322"/>
      <c r="AD226" s="322"/>
    </row>
    <row r="227" spans="3:30" ht="19.5" hidden="1" x14ac:dyDescent="0.3">
      <c r="C227" s="314"/>
      <c r="D227" s="8"/>
      <c r="E227" s="8"/>
      <c r="F227" s="20" t="s">
        <v>69</v>
      </c>
      <c r="G227" s="19" t="s">
        <v>1050</v>
      </c>
      <c r="H227" s="384"/>
      <c r="I227" s="385"/>
      <c r="J227" s="449" t="s">
        <v>263</v>
      </c>
      <c r="K227" s="386"/>
      <c r="L227" s="1"/>
      <c r="M227" s="2"/>
      <c r="N227" s="438"/>
      <c r="O227" s="18">
        <v>150</v>
      </c>
      <c r="P227" s="21" t="str">
        <f t="shared" si="11"/>
        <v/>
      </c>
      <c r="Q227" s="405" t="s">
        <v>70</v>
      </c>
      <c r="R227" s="403"/>
      <c r="S227" s="382" t="str" cm="1">
        <f t="array" ref="S227">_xlfn.IFS(
    G227="Premium","$17.99 - $22.99",
    G227="Boutique","$26.99 - $29.99",
    G227="Collectors","$99.99 - $114.99",
    G227="Special Pricing","SPECIAL PRICING"
)</f>
        <v>SPECIAL PRICING</v>
      </c>
      <c r="T227" s="404"/>
      <c r="U227" s="87"/>
      <c r="V227" s="10"/>
      <c r="W227" s="390">
        <f t="shared" si="13"/>
        <v>1</v>
      </c>
      <c r="X227" s="369">
        <f>VLOOKUP(Z227,'[1]IGC Availability'!$A:$O,15,FALSE)</f>
        <v>0</v>
      </c>
      <c r="Y227" s="364" t="str" cm="1">
        <f t="array" ref="Y227">IF(X227="","",
IFERROR(
    IF(
        X227&gt;= _xlfn.XLOOKUP(
            F227 &amp; "|" &amp; G227,
            'Min table'!$A$2:$A$17 &amp; "|" &amp; 'Min table'!$B$2:$B$17,
            'Min table'!$C$2:$C$17,
            "MISSING"
        ),
        "Show",
        "Hide"
    ),
"MISSING"))</f>
        <v>Hide</v>
      </c>
      <c r="Z227" s="364" t="s">
        <v>264</v>
      </c>
      <c r="AA227" s="360" t="s">
        <v>263</v>
      </c>
      <c r="AC227" s="322"/>
      <c r="AD227" s="322"/>
    </row>
    <row r="228" spans="3:30" ht="19.5" hidden="1" x14ac:dyDescent="0.3">
      <c r="C228" s="314"/>
      <c r="D228" s="8"/>
      <c r="E228" s="8"/>
      <c r="F228" s="20" t="s">
        <v>69</v>
      </c>
      <c r="G228" s="19" t="s">
        <v>1050</v>
      </c>
      <c r="H228" s="384"/>
      <c r="I228" s="385"/>
      <c r="J228" s="449" t="s">
        <v>265</v>
      </c>
      <c r="K228" s="386"/>
      <c r="L228" s="1"/>
      <c r="M228" s="2"/>
      <c r="N228" s="438"/>
      <c r="O228" s="18">
        <v>150</v>
      </c>
      <c r="P228" s="21" t="str">
        <f t="shared" si="11"/>
        <v/>
      </c>
      <c r="Q228" s="405" t="s">
        <v>70</v>
      </c>
      <c r="R228" s="403"/>
      <c r="S228" s="382" t="str" cm="1">
        <f t="array" ref="S228">_xlfn.IFS(
    G228="Premium","$17.99 - $22.99",
    G228="Boutique","$26.99 - $29.99",
    G228="Collectors","$99.99 - $114.99",
    G228="Special Pricing","SPECIAL PRICING"
)</f>
        <v>SPECIAL PRICING</v>
      </c>
      <c r="T228" s="404"/>
      <c r="U228" s="87"/>
      <c r="V228" s="10"/>
      <c r="W228" s="390">
        <f t="shared" si="13"/>
        <v>1</v>
      </c>
      <c r="X228" s="369">
        <f>VLOOKUP(Z228,'[1]IGC Availability'!$A:$O,15,FALSE)</f>
        <v>0</v>
      </c>
      <c r="Y228" s="364" t="str" cm="1">
        <f t="array" ref="Y228">IF(X228="","",
IFERROR(
    IF(
        X228&gt;= _xlfn.XLOOKUP(
            F228 &amp; "|" &amp; G228,
            'Min table'!$A$2:$A$17 &amp; "|" &amp; 'Min table'!$B$2:$B$17,
            'Min table'!$C$2:$C$17,
            "MISSING"
        ),
        "Show",
        "Hide"
    ),
"MISSING"))</f>
        <v>Hide</v>
      </c>
      <c r="Z228" s="364" t="s">
        <v>266</v>
      </c>
      <c r="AA228" s="360" t="s">
        <v>265</v>
      </c>
      <c r="AC228" s="322"/>
      <c r="AD228" s="322"/>
    </row>
    <row r="229" spans="3:30" ht="19.5" hidden="1" x14ac:dyDescent="0.3">
      <c r="C229" s="314"/>
      <c r="D229" s="8"/>
      <c r="E229" s="8"/>
      <c r="F229" s="20" t="s">
        <v>69</v>
      </c>
      <c r="G229" s="19" t="s">
        <v>1050</v>
      </c>
      <c r="H229" s="384"/>
      <c r="I229" s="385"/>
      <c r="J229" s="449" t="s">
        <v>267</v>
      </c>
      <c r="K229" s="386"/>
      <c r="L229" s="1"/>
      <c r="M229" s="2"/>
      <c r="N229" s="438"/>
      <c r="O229" s="18">
        <v>150</v>
      </c>
      <c r="P229" s="21" t="str">
        <f t="shared" si="11"/>
        <v/>
      </c>
      <c r="Q229" s="405" t="s">
        <v>70</v>
      </c>
      <c r="R229" s="403"/>
      <c r="S229" s="382" t="str" cm="1">
        <f t="array" ref="S229">_xlfn.IFS(
    G229="Premium","$17.99 - $22.99",
    G229="Boutique","$26.99 - $29.99",
    G229="Collectors","$99.99 - $114.99",
    G229="Special Pricing","SPECIAL PRICING"
)</f>
        <v>SPECIAL PRICING</v>
      </c>
      <c r="T229" s="404"/>
      <c r="U229" s="87"/>
      <c r="V229" s="10"/>
      <c r="W229" s="390">
        <f t="shared" si="13"/>
        <v>1</v>
      </c>
      <c r="X229" s="369">
        <f>VLOOKUP(Z229,'[1]IGC Availability'!$A:$O,15,FALSE)</f>
        <v>0</v>
      </c>
      <c r="Y229" s="364" t="str" cm="1">
        <f t="array" ref="Y229">IF(X229="","",
IFERROR(
    IF(
        X229&gt;= _xlfn.XLOOKUP(
            F229 &amp; "|" &amp; G229,
            'Min table'!$A$2:$A$17 &amp; "|" &amp; 'Min table'!$B$2:$B$17,
            'Min table'!$C$2:$C$17,
            "MISSING"
        ),
        "Show",
        "Hide"
    ),
"MISSING"))</f>
        <v>Hide</v>
      </c>
      <c r="Z229" s="364" t="s">
        <v>268</v>
      </c>
      <c r="AA229" s="360" t="s">
        <v>267</v>
      </c>
      <c r="AC229" s="322"/>
      <c r="AD229" s="322"/>
    </row>
    <row r="230" spans="3:30" ht="19.5" hidden="1" x14ac:dyDescent="0.3">
      <c r="C230" s="314"/>
      <c r="D230" s="8"/>
      <c r="E230" s="8"/>
      <c r="F230" s="20" t="s">
        <v>69</v>
      </c>
      <c r="G230" s="19" t="s">
        <v>1050</v>
      </c>
      <c r="H230" s="384"/>
      <c r="I230" s="385"/>
      <c r="J230" s="449" t="s">
        <v>269</v>
      </c>
      <c r="K230" s="386"/>
      <c r="L230" s="1"/>
      <c r="M230" s="2"/>
      <c r="N230" s="438"/>
      <c r="O230" s="18">
        <v>150</v>
      </c>
      <c r="P230" s="21" t="str">
        <f t="shared" si="11"/>
        <v/>
      </c>
      <c r="Q230" s="405" t="s">
        <v>70</v>
      </c>
      <c r="R230" s="403"/>
      <c r="S230" s="382" t="str" cm="1">
        <f t="array" ref="S230">_xlfn.IFS(
    G230="Premium","$17.99 - $22.99",
    G230="Boutique","$26.99 - $29.99",
    G230="Collectors","$99.99 - $114.99",
    G230="Special Pricing","SPECIAL PRICING"
)</f>
        <v>SPECIAL PRICING</v>
      </c>
      <c r="T230" s="404"/>
      <c r="U230" s="87"/>
      <c r="V230" s="10"/>
      <c r="W230" s="390">
        <f t="shared" si="13"/>
        <v>1</v>
      </c>
      <c r="X230" s="369">
        <f>VLOOKUP(Z230,'[1]IGC Availability'!$A:$O,15,FALSE)</f>
        <v>0.2</v>
      </c>
      <c r="Y230" s="364" t="str" cm="1">
        <f t="array" ref="Y230">IF(X230="","",
IFERROR(
    IF(
        X230&gt;= _xlfn.XLOOKUP(
            F230 &amp; "|" &amp; G230,
            'Min table'!$A$2:$A$17 &amp; "|" &amp; 'Min table'!$B$2:$B$17,
            'Min table'!$C$2:$C$17,
            "MISSING"
        ),
        "Show",
        "Hide"
    ),
"MISSING"))</f>
        <v>Hide</v>
      </c>
      <c r="Z230" s="364" t="s">
        <v>270</v>
      </c>
      <c r="AA230" s="360" t="s">
        <v>269</v>
      </c>
      <c r="AC230" s="322"/>
      <c r="AD230" s="322"/>
    </row>
    <row r="231" spans="3:30" ht="19.5" hidden="1" x14ac:dyDescent="0.3">
      <c r="C231" s="314"/>
      <c r="D231" s="8"/>
      <c r="E231" s="8"/>
      <c r="F231" s="20" t="s">
        <v>69</v>
      </c>
      <c r="G231" s="19" t="s">
        <v>1050</v>
      </c>
      <c r="H231" s="384"/>
      <c r="I231" s="385"/>
      <c r="J231" s="449" t="s">
        <v>271</v>
      </c>
      <c r="K231" s="386"/>
      <c r="L231" s="1"/>
      <c r="M231" s="2"/>
      <c r="N231" s="438"/>
      <c r="O231" s="18">
        <v>150</v>
      </c>
      <c r="P231" s="21" t="str">
        <f t="shared" si="11"/>
        <v/>
      </c>
      <c r="Q231" s="405" t="s">
        <v>70</v>
      </c>
      <c r="R231" s="403"/>
      <c r="S231" s="382" t="str" cm="1">
        <f t="array" ref="S231">_xlfn.IFS(
    G231="Premium","$17.99 - $22.99",
    G231="Boutique","$26.99 - $29.99",
    G231="Collectors","$99.99 - $114.99",
    G231="Special Pricing","SPECIAL PRICING"
)</f>
        <v>SPECIAL PRICING</v>
      </c>
      <c r="T231" s="404"/>
      <c r="U231" s="87"/>
      <c r="V231" s="10"/>
      <c r="W231" s="390">
        <f t="shared" si="13"/>
        <v>1</v>
      </c>
      <c r="X231" s="369">
        <f>VLOOKUP(Z231,'[1]IGC Availability'!$A:$O,15,FALSE)</f>
        <v>0</v>
      </c>
      <c r="Y231" s="364" t="str" cm="1">
        <f t="array" ref="Y231">IF(X231="","",
IFERROR(
    IF(
        X231&gt;= _xlfn.XLOOKUP(
            F231 &amp; "|" &amp; G231,
            'Min table'!$A$2:$A$17 &amp; "|" &amp; 'Min table'!$B$2:$B$17,
            'Min table'!$C$2:$C$17,
            "MISSING"
        ),
        "Show",
        "Hide"
    ),
"MISSING"))</f>
        <v>Hide</v>
      </c>
      <c r="Z231" s="364" t="s">
        <v>272</v>
      </c>
      <c r="AA231" s="360" t="s">
        <v>271</v>
      </c>
      <c r="AC231" s="322"/>
      <c r="AD231" s="322"/>
    </row>
    <row r="232" spans="3:30" ht="19.5" hidden="1" x14ac:dyDescent="0.3">
      <c r="C232" s="314"/>
      <c r="D232" s="8"/>
      <c r="E232" s="8"/>
      <c r="F232" s="20" t="s">
        <v>69</v>
      </c>
      <c r="G232" s="19" t="s">
        <v>1050</v>
      </c>
      <c r="H232" s="384"/>
      <c r="I232" s="385"/>
      <c r="J232" s="449" t="s">
        <v>273</v>
      </c>
      <c r="K232" s="386"/>
      <c r="L232" s="1"/>
      <c r="M232" s="2"/>
      <c r="N232" s="438"/>
      <c r="O232" s="18">
        <v>150</v>
      </c>
      <c r="P232" s="21" t="str">
        <f t="shared" si="11"/>
        <v/>
      </c>
      <c r="Q232" s="405" t="s">
        <v>70</v>
      </c>
      <c r="R232" s="403"/>
      <c r="S232" s="382" t="str" cm="1">
        <f t="array" ref="S232">_xlfn.IFS(
    G232="Premium","$17.99 - $22.99",
    G232="Boutique","$26.99 - $29.99",
    G232="Collectors","$99.99 - $114.99",
    G232="Special Pricing","SPECIAL PRICING"
)</f>
        <v>SPECIAL PRICING</v>
      </c>
      <c r="T232" s="404"/>
      <c r="U232" s="87"/>
      <c r="V232" s="10"/>
      <c r="W232" s="390">
        <f t="shared" si="13"/>
        <v>1</v>
      </c>
      <c r="X232" s="369">
        <f>VLOOKUP(Z232,'[1]IGC Availability'!$A:$O,15,FALSE)</f>
        <v>0</v>
      </c>
      <c r="Y232" s="364" t="str" cm="1">
        <f t="array" ref="Y232">IF(X232="","",
IFERROR(
    IF(
        X232&gt;= _xlfn.XLOOKUP(
            F232 &amp; "|" &amp; G232,
            'Min table'!$A$2:$A$17 &amp; "|" &amp; 'Min table'!$B$2:$B$17,
            'Min table'!$C$2:$C$17,
            "MISSING"
        ),
        "Show",
        "Hide"
    ),
"MISSING"))</f>
        <v>Hide</v>
      </c>
      <c r="Z232" s="364" t="s">
        <v>274</v>
      </c>
      <c r="AA232" s="360" t="s">
        <v>273</v>
      </c>
      <c r="AC232" s="322"/>
      <c r="AD232" s="322"/>
    </row>
    <row r="233" spans="3:30" ht="19.5" hidden="1" x14ac:dyDescent="0.3">
      <c r="C233" s="314"/>
      <c r="D233" s="8"/>
      <c r="E233" s="8"/>
      <c r="F233" s="20" t="s">
        <v>69</v>
      </c>
      <c r="G233" s="19" t="s">
        <v>1050</v>
      </c>
      <c r="H233" s="384"/>
      <c r="I233" s="385"/>
      <c r="J233" s="449" t="s">
        <v>275</v>
      </c>
      <c r="K233" s="386"/>
      <c r="L233" s="1"/>
      <c r="M233" s="2"/>
      <c r="N233" s="438"/>
      <c r="O233" s="18">
        <v>150</v>
      </c>
      <c r="P233" s="21" t="str">
        <f t="shared" si="11"/>
        <v/>
      </c>
      <c r="Q233" s="405" t="s">
        <v>70</v>
      </c>
      <c r="R233" s="403"/>
      <c r="S233" s="382" t="str" cm="1">
        <f t="array" ref="S233">_xlfn.IFS(
    G233="Premium","$17.99 - $22.99",
    G233="Boutique","$26.99 - $29.99",
    G233="Collectors","$99.99 - $114.99",
    G233="Special Pricing","SPECIAL PRICING"
)</f>
        <v>SPECIAL PRICING</v>
      </c>
      <c r="T233" s="404"/>
      <c r="U233" s="87"/>
      <c r="V233" s="10"/>
      <c r="W233" s="390">
        <f t="shared" si="13"/>
        <v>1</v>
      </c>
      <c r="X233" s="369">
        <f>VLOOKUP(Z233,'[1]IGC Availability'!$A:$O,15,FALSE)</f>
        <v>0</v>
      </c>
      <c r="Y233" s="364" t="str" cm="1">
        <f t="array" ref="Y233">IF(X233="","",
IFERROR(
    IF(
        X233&gt;= _xlfn.XLOOKUP(
            F233 &amp; "|" &amp; G233,
            'Min table'!$A$2:$A$17 &amp; "|" &amp; 'Min table'!$B$2:$B$17,
            'Min table'!$C$2:$C$17,
            "MISSING"
        ),
        "Show",
        "Hide"
    ),
"MISSING"))</f>
        <v>Hide</v>
      </c>
      <c r="Z233" s="364" t="s">
        <v>276</v>
      </c>
      <c r="AA233" s="360" t="s">
        <v>275</v>
      </c>
      <c r="AB233" s="390"/>
      <c r="AC233" s="322"/>
      <c r="AD233" s="322"/>
    </row>
    <row r="234" spans="3:30" ht="19.5" hidden="1" x14ac:dyDescent="0.3">
      <c r="C234" s="314"/>
      <c r="D234" s="8"/>
      <c r="E234" s="8"/>
      <c r="F234" s="20" t="s">
        <v>69</v>
      </c>
      <c r="G234" s="20" t="s">
        <v>1050</v>
      </c>
      <c r="H234" s="384"/>
      <c r="I234" s="385"/>
      <c r="J234" s="449" t="s">
        <v>237</v>
      </c>
      <c r="K234" s="386"/>
      <c r="L234" s="1"/>
      <c r="M234" s="2"/>
      <c r="N234" s="438"/>
      <c r="O234" s="18">
        <v>75</v>
      </c>
      <c r="P234" s="21" t="str">
        <f t="shared" si="11"/>
        <v/>
      </c>
      <c r="Q234" s="406" t="s">
        <v>2002</v>
      </c>
      <c r="R234" s="403"/>
      <c r="S234" s="382" t="str" cm="1">
        <f t="array" ref="S234">_xlfn.IFS(
    G234="Premium","$17.99 - $22.99",
    G234="Boutique","$26.99 - $29.99",
    G234="Collectors","$99.99 - $114.99",
    G234="Special Pricing","SPECIAL PRICING"
)</f>
        <v>SPECIAL PRICING</v>
      </c>
      <c r="T234" s="404"/>
      <c r="U234" s="99"/>
      <c r="V234" s="10"/>
      <c r="W234" s="390">
        <f t="shared" si="13"/>
        <v>1</v>
      </c>
      <c r="X234" s="369">
        <f>VLOOKUP(Z234,'[1]IGC Availability'!$A:$O,15,FALSE)</f>
        <v>265.7</v>
      </c>
      <c r="Y234" s="364" t="str" cm="1">
        <f t="array" ref="Y234">IF(X234="","",
IFERROR(
    IF(
        X234&gt;= _xlfn.XLOOKUP(
            F234 &amp; "|" &amp; G234,
            'Min table'!$A$2:$A$17 &amp; "|" &amp; 'Min table'!$B$2:$B$17,
            'Min table'!$C$2:$C$17,
            "MISSING"
        ),
        "Show",
        "Hide"
    ),
"MISSING"))</f>
        <v>Show</v>
      </c>
      <c r="Z234" s="364" t="s">
        <v>238</v>
      </c>
      <c r="AA234" s="360" t="s">
        <v>237</v>
      </c>
      <c r="AC234" s="322"/>
      <c r="AD234" s="322"/>
    </row>
    <row r="235" spans="3:30" ht="19.5" hidden="1" x14ac:dyDescent="0.3">
      <c r="C235" s="314"/>
      <c r="D235" s="8"/>
      <c r="E235" s="8"/>
      <c r="F235" s="20" t="s">
        <v>69</v>
      </c>
      <c r="G235" s="19" t="s">
        <v>1050</v>
      </c>
      <c r="H235" s="384"/>
      <c r="I235" s="385"/>
      <c r="J235" s="449" t="s">
        <v>277</v>
      </c>
      <c r="K235" s="386"/>
      <c r="L235" s="1"/>
      <c r="M235" s="2"/>
      <c r="N235" s="438"/>
      <c r="O235" s="18">
        <v>150</v>
      </c>
      <c r="P235" s="21" t="str">
        <f t="shared" si="11"/>
        <v/>
      </c>
      <c r="Q235" s="405" t="s">
        <v>70</v>
      </c>
      <c r="R235" s="403"/>
      <c r="S235" s="382" t="str" cm="1">
        <f t="array" ref="S235">_xlfn.IFS(
    G235="Premium","$17.99 - $22.99",
    G235="Boutique","$26.99 - $29.99",
    G235="Collectors","$99.99 - $114.99",
    G235="Special Pricing","SPECIAL PRICING"
)</f>
        <v>SPECIAL PRICING</v>
      </c>
      <c r="T235" s="404"/>
      <c r="U235" s="87"/>
      <c r="V235" s="10"/>
      <c r="W235" s="390">
        <f t="shared" si="13"/>
        <v>1</v>
      </c>
      <c r="X235" s="369">
        <f>VLOOKUP(Z235,'[1]IGC Availability'!$A:$O,15,FALSE)</f>
        <v>0</v>
      </c>
      <c r="Y235" s="364" t="str" cm="1">
        <f t="array" ref="Y235">IF(X235="","",
IFERROR(
    IF(
        X235&gt;= _xlfn.XLOOKUP(
            F235 &amp; "|" &amp; G235,
            'Min table'!$A$2:$A$17 &amp; "|" &amp; 'Min table'!$B$2:$B$17,
            'Min table'!$C$2:$C$17,
            "MISSING"
        ),
        "Show",
        "Hide"
    ),
"MISSING"))</f>
        <v>Hide</v>
      </c>
      <c r="Z235" s="364" t="s">
        <v>278</v>
      </c>
      <c r="AA235" s="360" t="s">
        <v>277</v>
      </c>
      <c r="AC235" s="322"/>
      <c r="AD235" s="322"/>
    </row>
    <row r="236" spans="3:30" ht="19.5" hidden="1" x14ac:dyDescent="0.3">
      <c r="C236" s="314"/>
      <c r="D236" s="8"/>
      <c r="E236" s="8"/>
      <c r="F236" s="20" t="s">
        <v>69</v>
      </c>
      <c r="G236" s="19" t="s">
        <v>1050</v>
      </c>
      <c r="H236" s="384"/>
      <c r="I236" s="385"/>
      <c r="J236" s="449" t="s">
        <v>279</v>
      </c>
      <c r="K236" s="386"/>
      <c r="L236" s="1"/>
      <c r="M236" s="2"/>
      <c r="N236" s="438"/>
      <c r="O236" s="18">
        <v>150</v>
      </c>
      <c r="P236" s="21" t="str">
        <f t="shared" si="11"/>
        <v/>
      </c>
      <c r="Q236" s="405" t="s">
        <v>70</v>
      </c>
      <c r="R236" s="403"/>
      <c r="S236" s="382" t="str" cm="1">
        <f t="array" ref="S236">_xlfn.IFS(
    G236="Premium","$17.99 - $22.99",
    G236="Boutique","$26.99 - $29.99",
    G236="Collectors","$99.99 - $114.99",
    G236="Special Pricing","SPECIAL PRICING"
)</f>
        <v>SPECIAL PRICING</v>
      </c>
      <c r="T236" s="404"/>
      <c r="U236" s="87"/>
      <c r="V236" s="10"/>
      <c r="W236" s="390">
        <f t="shared" si="13"/>
        <v>1</v>
      </c>
      <c r="X236" s="369">
        <f>VLOOKUP(Z236,'[1]IGC Availability'!$A:$O,15,FALSE)</f>
        <v>0</v>
      </c>
      <c r="Y236" s="364" t="str" cm="1">
        <f t="array" ref="Y236">IF(X236="","",
IFERROR(
    IF(
        X236&gt;= _xlfn.XLOOKUP(
            F236 &amp; "|" &amp; G236,
            'Min table'!$A$2:$A$17 &amp; "|" &amp; 'Min table'!$B$2:$B$17,
            'Min table'!$C$2:$C$17,
            "MISSING"
        ),
        "Show",
        "Hide"
    ),
"MISSING"))</f>
        <v>Hide</v>
      </c>
      <c r="Z236" s="364" t="s">
        <v>280</v>
      </c>
      <c r="AA236" s="360" t="s">
        <v>279</v>
      </c>
      <c r="AC236" s="322"/>
      <c r="AD236" s="322"/>
    </row>
    <row r="237" spans="3:30" ht="19.5" hidden="1" x14ac:dyDescent="0.3">
      <c r="C237" s="314"/>
      <c r="D237" s="8"/>
      <c r="E237" s="8"/>
      <c r="F237" s="20" t="s">
        <v>69</v>
      </c>
      <c r="G237" s="19" t="s">
        <v>1050</v>
      </c>
      <c r="H237" s="384"/>
      <c r="I237" s="385"/>
      <c r="J237" s="449" t="s">
        <v>281</v>
      </c>
      <c r="K237" s="386"/>
      <c r="L237" s="1"/>
      <c r="M237" s="2"/>
      <c r="N237" s="438"/>
      <c r="O237" s="18">
        <v>150</v>
      </c>
      <c r="P237" s="21" t="str">
        <f t="shared" ref="P237:P268" si="14">IF(AND(L237="",M237="",N237=""),"", (L237*O237) + (M237*(O237+2.25)) + (N237*(O237+2.25)))</f>
        <v/>
      </c>
      <c r="Q237" s="405" t="s">
        <v>70</v>
      </c>
      <c r="R237" s="403"/>
      <c r="S237" s="382" t="str" cm="1">
        <f t="array" ref="S237">_xlfn.IFS(
    G237="Premium","$17.99 - $22.99",
    G237="Boutique","$26.99 - $29.99",
    G237="Collectors","$99.99 - $114.99",
    G237="Special Pricing","SPECIAL PRICING"
)</f>
        <v>SPECIAL PRICING</v>
      </c>
      <c r="T237" s="404"/>
      <c r="U237" s="87"/>
      <c r="V237" s="10"/>
      <c r="W237" s="390">
        <f t="shared" si="13"/>
        <v>1</v>
      </c>
      <c r="X237" s="369">
        <f>VLOOKUP(Z237,'[1]IGC Availability'!$A:$O,15,FALSE)</f>
        <v>0</v>
      </c>
      <c r="Y237" s="364" t="str" cm="1">
        <f t="array" ref="Y237">IF(X237="","",
IFERROR(
    IF(
        X237&gt;= _xlfn.XLOOKUP(
            F237 &amp; "|" &amp; G237,
            'Min table'!$A$2:$A$17 &amp; "|" &amp; 'Min table'!$B$2:$B$17,
            'Min table'!$C$2:$C$17,
            "MISSING"
        ),
        "Show",
        "Hide"
    ),
"MISSING"))</f>
        <v>Hide</v>
      </c>
      <c r="Z237" s="364" t="s">
        <v>282</v>
      </c>
      <c r="AA237" s="360" t="s">
        <v>281</v>
      </c>
      <c r="AC237" s="322"/>
      <c r="AD237" s="322"/>
    </row>
    <row r="238" spans="3:30" ht="19.5" hidden="1" x14ac:dyDescent="0.3">
      <c r="C238" s="314"/>
      <c r="D238" s="8"/>
      <c r="E238" s="8"/>
      <c r="F238" s="20" t="s">
        <v>69</v>
      </c>
      <c r="G238" s="19" t="s">
        <v>1050</v>
      </c>
      <c r="H238" s="384"/>
      <c r="I238" s="385"/>
      <c r="J238" s="449" t="s">
        <v>283</v>
      </c>
      <c r="K238" s="386"/>
      <c r="L238" s="1"/>
      <c r="M238" s="2"/>
      <c r="N238" s="438"/>
      <c r="O238" s="18">
        <v>150</v>
      </c>
      <c r="P238" s="21" t="str">
        <f t="shared" si="14"/>
        <v/>
      </c>
      <c r="Q238" s="405" t="s">
        <v>70</v>
      </c>
      <c r="R238" s="403"/>
      <c r="S238" s="382" t="str" cm="1">
        <f t="array" ref="S238">_xlfn.IFS(
    G238="Premium","$17.99 - $22.99",
    G238="Boutique","$26.99 - $29.99",
    G238="Collectors","$99.99 - $114.99",
    G238="Special Pricing","SPECIAL PRICING"
)</f>
        <v>SPECIAL PRICING</v>
      </c>
      <c r="T238" s="404"/>
      <c r="U238" s="87"/>
      <c r="V238" s="10"/>
      <c r="W238" s="390">
        <f t="shared" si="13"/>
        <v>1</v>
      </c>
      <c r="X238" s="369">
        <f>VLOOKUP(Z238,'[1]IGC Availability'!$A:$O,15,FALSE)</f>
        <v>0</v>
      </c>
      <c r="Y238" s="364" t="str" cm="1">
        <f t="array" ref="Y238">IF(X238="","",
IFERROR(
    IF(
        X238&gt;= _xlfn.XLOOKUP(
            F238 &amp; "|" &amp; G238,
            'Min table'!$A$2:$A$17 &amp; "|" &amp; 'Min table'!$B$2:$B$17,
            'Min table'!$C$2:$C$17,
            "MISSING"
        ),
        "Show",
        "Hide"
    ),
"MISSING"))</f>
        <v>Hide</v>
      </c>
      <c r="Z238" s="364" t="s">
        <v>284</v>
      </c>
      <c r="AA238" s="360" t="s">
        <v>283</v>
      </c>
      <c r="AB238" s="390"/>
      <c r="AC238" s="322"/>
      <c r="AD238" s="322"/>
    </row>
    <row r="239" spans="3:30" ht="19.5" hidden="1" x14ac:dyDescent="0.3">
      <c r="C239" s="314"/>
      <c r="D239" s="8"/>
      <c r="E239" s="8"/>
      <c r="F239" s="20" t="s">
        <v>69</v>
      </c>
      <c r="G239" s="19" t="s">
        <v>747</v>
      </c>
      <c r="H239" s="384"/>
      <c r="I239" s="385"/>
      <c r="J239" s="451" t="s">
        <v>1245</v>
      </c>
      <c r="K239" s="386"/>
      <c r="L239" s="1"/>
      <c r="M239" s="2"/>
      <c r="N239" s="438"/>
      <c r="O239" s="18" t="str" cm="1">
        <f t="array" ref="O239">_xlfn.IFS(
    G239="Premium","$8.50",
    G239="Boutique","$11.50",
    G239="Collectors","$20.00",
    G239="Special Pricing","SPECIAL PRICING"
)</f>
        <v>$20.00</v>
      </c>
      <c r="P239" s="21" t="str">
        <f t="shared" si="14"/>
        <v/>
      </c>
      <c r="Q239" s="405" t="s">
        <v>782</v>
      </c>
      <c r="R239" s="403"/>
      <c r="S239" s="382" t="str" cm="1">
        <f t="array" ref="S239">_xlfn.IFS(
    G239="Premium","$17.99 - $22.99",
    G239="Boutique","$26.99 - $29.99",
    G239="Collectors","$99.99 - $114.99",
    G239="Special Pricing","SPECIAL PRICING"
)</f>
        <v>$99.99 - $114.99</v>
      </c>
      <c r="T239" s="404"/>
      <c r="U239" s="88"/>
      <c r="V239" s="10"/>
      <c r="W239" s="390">
        <f t="shared" si="13"/>
        <v>2</v>
      </c>
      <c r="X239" s="369">
        <f>VLOOKUP(Z239,'[1]IGC Availability'!$A:$O,15,FALSE)</f>
        <v>40</v>
      </c>
      <c r="Y239" s="364" t="str" cm="1">
        <f t="array" ref="Y239">IF(X239="","",
IFERROR(
    IF(
        X239&gt;= _xlfn.XLOOKUP(
            F239 &amp; "|" &amp; G239,
            'Min table'!$A$2:$A$17 &amp; "|" &amp; 'Min table'!$B$2:$B$17,
            'Min table'!$C$2:$C$17,
            "MISSING"
        ),
        "Show",
        "Hide"
    ),
"MISSING"))</f>
        <v>Show</v>
      </c>
      <c r="Z239" s="364" t="s">
        <v>416</v>
      </c>
      <c r="AA239" s="360" t="s">
        <v>1245</v>
      </c>
      <c r="AC239" s="322"/>
      <c r="AD239" s="322"/>
    </row>
    <row r="240" spans="3:30" ht="19.5" hidden="1" x14ac:dyDescent="0.3">
      <c r="C240" s="314"/>
      <c r="D240" s="8"/>
      <c r="E240" s="8"/>
      <c r="F240" s="20" t="s">
        <v>69</v>
      </c>
      <c r="G240" s="19" t="s">
        <v>1050</v>
      </c>
      <c r="H240" s="384"/>
      <c r="I240" s="385"/>
      <c r="J240" s="449" t="s">
        <v>314</v>
      </c>
      <c r="K240" s="386"/>
      <c r="L240" s="1"/>
      <c r="M240" s="2"/>
      <c r="N240" s="438"/>
      <c r="O240" s="18">
        <v>150</v>
      </c>
      <c r="P240" s="21" t="str">
        <f t="shared" si="14"/>
        <v/>
      </c>
      <c r="Q240" s="405" t="s">
        <v>70</v>
      </c>
      <c r="R240" s="403"/>
      <c r="S240" s="382" t="str" cm="1">
        <f t="array" ref="S240">_xlfn.IFS(
    G240="Premium","$17.99 - $22.99",
    G240="Boutique","$26.99 - $29.99",
    G240="Collectors","$99.99 - $114.99",
    G240="Special Pricing","SPECIAL PRICING"
)</f>
        <v>SPECIAL PRICING</v>
      </c>
      <c r="T240" s="404"/>
      <c r="U240" s="87"/>
      <c r="V240" s="10"/>
      <c r="W240" s="390">
        <f t="shared" si="13"/>
        <v>1</v>
      </c>
      <c r="X240" s="369">
        <f>VLOOKUP(Z240,'[1]IGC Availability'!$A:$O,15,FALSE)</f>
        <v>0.4</v>
      </c>
      <c r="Y240" s="364" t="str" cm="1">
        <f t="array" ref="Y240">IF(X240="","",
IFERROR(
    IF(
        X240&gt;= _xlfn.XLOOKUP(
            F240 &amp; "|" &amp; G240,
            'Min table'!$A$2:$A$17 &amp; "|" &amp; 'Min table'!$B$2:$B$17,
            'Min table'!$C$2:$C$17,
            "MISSING"
        ),
        "Show",
        "Hide"
    ),
"MISSING"))</f>
        <v>Hide</v>
      </c>
      <c r="Z240" s="364" t="s">
        <v>315</v>
      </c>
      <c r="AA240" s="360" t="s">
        <v>314</v>
      </c>
      <c r="AB240" s="390"/>
      <c r="AC240" s="322"/>
      <c r="AD240" s="322"/>
    </row>
    <row r="241" spans="3:30" ht="19.5" hidden="1" x14ac:dyDescent="0.3">
      <c r="C241" s="314"/>
      <c r="D241" s="8"/>
      <c r="E241" s="8"/>
      <c r="F241" s="20" t="s">
        <v>69</v>
      </c>
      <c r="G241" s="19" t="s">
        <v>1050</v>
      </c>
      <c r="H241" s="384"/>
      <c r="I241" s="385"/>
      <c r="J241" s="449" t="s">
        <v>287</v>
      </c>
      <c r="K241" s="386"/>
      <c r="L241" s="1"/>
      <c r="M241" s="2"/>
      <c r="N241" s="438"/>
      <c r="O241" s="18">
        <v>150</v>
      </c>
      <c r="P241" s="21" t="str">
        <f t="shared" si="14"/>
        <v/>
      </c>
      <c r="Q241" s="405" t="s">
        <v>70</v>
      </c>
      <c r="R241" s="403"/>
      <c r="S241" s="382" t="str" cm="1">
        <f t="array" ref="S241">_xlfn.IFS(
    G241="Premium","$17.99 - $22.99",
    G241="Boutique","$26.99 - $29.99",
    G241="Collectors","$99.99 - $114.99",
    G241="Special Pricing","SPECIAL PRICING"
)</f>
        <v>SPECIAL PRICING</v>
      </c>
      <c r="T241" s="404"/>
      <c r="U241" s="87"/>
      <c r="V241" s="10"/>
      <c r="W241" s="390">
        <f t="shared" si="13"/>
        <v>1</v>
      </c>
      <c r="X241" s="369">
        <f>VLOOKUP(Z241,'[1]IGC Availability'!$A:$O,15,FALSE)</f>
        <v>0</v>
      </c>
      <c r="Y241" s="364" t="str" cm="1">
        <f t="array" ref="Y241">IF(X241="","",
IFERROR(
    IF(
        X241&gt;= _xlfn.XLOOKUP(
            F241 &amp; "|" &amp; G241,
            'Min table'!$A$2:$A$17 &amp; "|" &amp; 'Min table'!$B$2:$B$17,
            'Min table'!$C$2:$C$17,
            "MISSING"
        ),
        "Show",
        "Hide"
    ),
"MISSING"))</f>
        <v>Hide</v>
      </c>
      <c r="Z241" s="364" t="s">
        <v>288</v>
      </c>
      <c r="AA241" s="360" t="s">
        <v>287</v>
      </c>
      <c r="AB241" s="390"/>
      <c r="AC241" s="322"/>
      <c r="AD241" s="322"/>
    </row>
    <row r="242" spans="3:30" ht="19.5" x14ac:dyDescent="0.3">
      <c r="C242" s="314"/>
      <c r="D242" s="8"/>
      <c r="E242" s="8"/>
      <c r="F242" s="20" t="s">
        <v>69</v>
      </c>
      <c r="G242" s="19" t="s">
        <v>722</v>
      </c>
      <c r="H242" s="387"/>
      <c r="I242" s="388"/>
      <c r="J242" s="449" t="s">
        <v>319</v>
      </c>
      <c r="K242" s="389"/>
      <c r="L242" s="1"/>
      <c r="M242" s="2"/>
      <c r="N242" s="438"/>
      <c r="O242" s="18" t="str" cm="1">
        <f t="array" ref="O242">_xlfn.IFS(
    G242="Premium","$8.50",
    G242="Boutique","$11.50",
    G242="Collectors","$20.00",
    G242="Special Pricing","SPECIAL PRICING"
)</f>
        <v>$11.50</v>
      </c>
      <c r="P242" s="21" t="str">
        <f t="shared" si="14"/>
        <v/>
      </c>
      <c r="Q242" s="405" t="s">
        <v>1262</v>
      </c>
      <c r="R242" s="403"/>
      <c r="S242" s="382" t="str" cm="1">
        <f t="array" ref="S242">_xlfn.IFS(
    G242="Premium","$17.99 - $22.99",
    G242="Boutique","$26.99 - $29.99",
    G242="Collectors","$99.99 - $114.99",
    G242="Special Pricing","SPECIAL PRICING"
)</f>
        <v>$26.99 - $29.99</v>
      </c>
      <c r="T242" s="404"/>
      <c r="U242" s="101"/>
      <c r="V242" s="10"/>
      <c r="W242" s="390">
        <f t="shared" si="13"/>
        <v>3</v>
      </c>
      <c r="X242" s="369">
        <f>VLOOKUP(Z242,'[1]IGC Availability'!$A:$O,15,FALSE)</f>
        <v>125.30000000000001</v>
      </c>
      <c r="Y242" s="364" t="str" cm="1">
        <f t="array" ref="Y242">IF(X242="","",
IFERROR(
    IF(
        X242&gt;= _xlfn.XLOOKUP(
            F242 &amp; "|" &amp; G242,
            'Min table'!$A$2:$A$17 &amp; "|" &amp; 'Min table'!$B$2:$B$17,
            'Min table'!$C$2:$C$17,
            "MISSING"
        ),
        "Show",
        "Hide"
    ),
"MISSING"))</f>
        <v>Show</v>
      </c>
      <c r="Z242" s="364" t="s">
        <v>320</v>
      </c>
      <c r="AA242" s="360" t="s">
        <v>319</v>
      </c>
      <c r="AC242" s="322"/>
      <c r="AD242" s="322"/>
    </row>
    <row r="243" spans="3:30" ht="19.5" x14ac:dyDescent="0.3">
      <c r="C243" s="314"/>
      <c r="D243" s="8"/>
      <c r="E243" s="8"/>
      <c r="F243" s="20" t="s">
        <v>69</v>
      </c>
      <c r="G243" s="19" t="s">
        <v>722</v>
      </c>
      <c r="H243" s="384"/>
      <c r="I243" s="385"/>
      <c r="J243" s="449" t="s">
        <v>395</v>
      </c>
      <c r="K243" s="386"/>
      <c r="L243" s="1"/>
      <c r="M243" s="2"/>
      <c r="N243" s="438"/>
      <c r="O243" s="18" t="str" cm="1">
        <f t="array" ref="O243">_xlfn.IFS(
    G243="Premium","$8.50",
    G243="Boutique","$11.50",
    G243="Collectors","$20.00",
    G243="Special Pricing","SPECIAL PRICING"
)</f>
        <v>$11.50</v>
      </c>
      <c r="P243" s="21" t="str">
        <f t="shared" si="14"/>
        <v/>
      </c>
      <c r="Q243" s="379" t="s">
        <v>1139</v>
      </c>
      <c r="R243" s="403"/>
      <c r="S243" s="382" t="str" cm="1">
        <f t="array" ref="S243">_xlfn.IFS(
    G243="Premium","$17.99 - $22.99",
    G243="Boutique","$26.99 - $29.99",
    G243="Collectors","$99.99 - $114.99",
    G243="Special Pricing","SPECIAL PRICING"
)</f>
        <v>$26.99 - $29.99</v>
      </c>
      <c r="T243" s="404"/>
      <c r="U243" s="88"/>
      <c r="V243" s="10"/>
      <c r="W243" s="390">
        <f t="shared" si="13"/>
        <v>3</v>
      </c>
      <c r="X243" s="369">
        <f>VLOOKUP(Z243,'[1]IGC Availability'!$A:$O,15,FALSE)</f>
        <v>64.2</v>
      </c>
      <c r="Y243" s="364" t="str" cm="1">
        <f t="array" ref="Y243">IF(X243="","",
IFERROR(
    IF(
        X243&gt;= _xlfn.XLOOKUP(
            F243 &amp; "|" &amp; G243,
            'Min table'!$A$2:$A$17 &amp; "|" &amp; 'Min table'!$B$2:$B$17,
            'Min table'!$C$2:$C$17,
            "MISSING"
        ),
        "Show",
        "Hide"
    ),
"MISSING"))</f>
        <v>Show</v>
      </c>
      <c r="Z243" s="364" t="s">
        <v>396</v>
      </c>
      <c r="AA243" s="360" t="s">
        <v>395</v>
      </c>
      <c r="AC243" s="322"/>
      <c r="AD243" s="322"/>
    </row>
    <row r="244" spans="3:30" ht="19.5" hidden="1" x14ac:dyDescent="0.3">
      <c r="C244" s="314"/>
      <c r="D244" s="8"/>
      <c r="E244" s="8"/>
      <c r="F244" s="20" t="s">
        <v>69</v>
      </c>
      <c r="G244" s="19" t="s">
        <v>1050</v>
      </c>
      <c r="H244" s="384"/>
      <c r="I244" s="385"/>
      <c r="J244" s="449" t="s">
        <v>290</v>
      </c>
      <c r="K244" s="386"/>
      <c r="L244" s="1"/>
      <c r="M244" s="2"/>
      <c r="N244" s="438"/>
      <c r="O244" s="18">
        <v>150</v>
      </c>
      <c r="P244" s="21" t="str">
        <f t="shared" si="14"/>
        <v/>
      </c>
      <c r="Q244" s="405" t="s">
        <v>70</v>
      </c>
      <c r="R244" s="403"/>
      <c r="S244" s="382" t="str" cm="1">
        <f t="array" ref="S244">_xlfn.IFS(
    G244="Premium","$17.99 - $22.99",
    G244="Boutique","$26.99 - $29.99",
    G244="Collectors","$99.99 - $114.99",
    G244="Special Pricing","SPECIAL PRICING"
)</f>
        <v>SPECIAL PRICING</v>
      </c>
      <c r="T244" s="404"/>
      <c r="U244" s="87"/>
      <c r="V244" s="10"/>
      <c r="W244" s="390">
        <f t="shared" si="13"/>
        <v>1</v>
      </c>
      <c r="X244" s="369">
        <f>VLOOKUP(Z244,'[1]IGC Availability'!$A:$O,15,FALSE)</f>
        <v>0</v>
      </c>
      <c r="Y244" s="364" t="str" cm="1">
        <f t="array" ref="Y244">IF(X244="","",
IFERROR(
    IF(
        X244&gt;= _xlfn.XLOOKUP(
            F244 &amp; "|" &amp; G244,
            'Min table'!$A$2:$A$17 &amp; "|" &amp; 'Min table'!$B$2:$B$17,
            'Min table'!$C$2:$C$17,
            "MISSING"
        ),
        "Show",
        "Hide"
    ),
"MISSING"))</f>
        <v>Hide</v>
      </c>
      <c r="Z244" s="364" t="s">
        <v>291</v>
      </c>
      <c r="AA244" s="360" t="s">
        <v>290</v>
      </c>
      <c r="AC244" s="322"/>
      <c r="AD244" s="322"/>
    </row>
    <row r="245" spans="3:30" ht="19.5" x14ac:dyDescent="0.3">
      <c r="C245" s="314"/>
      <c r="D245" s="8"/>
      <c r="E245" s="8"/>
      <c r="F245" s="20" t="s">
        <v>69</v>
      </c>
      <c r="G245" s="19" t="s">
        <v>722</v>
      </c>
      <c r="H245" s="387"/>
      <c r="I245" s="388"/>
      <c r="J245" s="456" t="s">
        <v>1239</v>
      </c>
      <c r="K245" s="389"/>
      <c r="L245" s="1"/>
      <c r="M245" s="2"/>
      <c r="N245" s="438"/>
      <c r="O245" s="18" t="str" cm="1">
        <f t="array" ref="O245">_xlfn.IFS(
    G245="Premium","$8.50",
    G245="Boutique","$11.50",
    G245="Collectors","$20.00",
    G245="Special Pricing","SPECIAL PRICING"
)</f>
        <v>$11.50</v>
      </c>
      <c r="P245" s="21" t="str">
        <f t="shared" si="14"/>
        <v/>
      </c>
      <c r="Q245" s="379" t="s">
        <v>1269</v>
      </c>
      <c r="R245" s="403"/>
      <c r="S245" s="382" t="str" cm="1">
        <f t="array" ref="S245">_xlfn.IFS(
    G245="Premium","$17.99 - $22.99",
    G245="Boutique","$26.99 - $29.99",
    G245="Collectors","$99.99 - $114.99",
    G245="Special Pricing","SPECIAL PRICING"
)</f>
        <v>$26.99 - $29.99</v>
      </c>
      <c r="T245" s="404"/>
      <c r="U245" s="88"/>
      <c r="V245" s="10"/>
      <c r="W245" s="390">
        <f t="shared" si="13"/>
        <v>3</v>
      </c>
      <c r="X245" s="369">
        <f>VLOOKUP(Z245,'[1]IGC Availability'!$A:$O,15,FALSE)</f>
        <v>80.2</v>
      </c>
      <c r="Y245" s="364" t="str" cm="1">
        <f t="array" ref="Y245">IF(X245="","",
IFERROR(
    IF(
        X245&gt;= _xlfn.XLOOKUP(
            F245 &amp; "|" &amp; G245,
            'Min table'!$A$2:$A$17 &amp; "|" &amp; 'Min table'!$B$2:$B$17,
            'Min table'!$C$2:$C$17,
            "MISSING"
        ),
        "Show",
        "Hide"
    ),
"MISSING"))</f>
        <v>Show</v>
      </c>
      <c r="Z245" s="364" t="s">
        <v>397</v>
      </c>
      <c r="AA245" s="360" t="s">
        <v>1239</v>
      </c>
      <c r="AC245" s="322"/>
      <c r="AD245" s="322"/>
    </row>
    <row r="246" spans="3:30" ht="19.5" hidden="1" x14ac:dyDescent="0.3">
      <c r="C246" s="314"/>
      <c r="D246" s="8"/>
      <c r="E246" s="8"/>
      <c r="F246" s="20" t="s">
        <v>69</v>
      </c>
      <c r="G246" s="19" t="s">
        <v>1050</v>
      </c>
      <c r="H246" s="384"/>
      <c r="I246" s="385"/>
      <c r="J246" s="449" t="s">
        <v>294</v>
      </c>
      <c r="K246" s="386"/>
      <c r="L246" s="1"/>
      <c r="M246" s="2"/>
      <c r="N246" s="438"/>
      <c r="O246" s="18">
        <v>150</v>
      </c>
      <c r="P246" s="21" t="str">
        <f t="shared" si="14"/>
        <v/>
      </c>
      <c r="Q246" s="405" t="s">
        <v>70</v>
      </c>
      <c r="R246" s="403"/>
      <c r="S246" s="382" t="str" cm="1">
        <f t="array" ref="S246">_xlfn.IFS(
    G246="Premium","$17.99 - $22.99",
    G246="Boutique","$26.99 - $29.99",
    G246="Collectors","$99.99 - $114.99",
    G246="Special Pricing","SPECIAL PRICING"
)</f>
        <v>SPECIAL PRICING</v>
      </c>
      <c r="T246" s="404"/>
      <c r="U246" s="87"/>
      <c r="V246" s="10"/>
      <c r="W246" s="390">
        <f t="shared" si="13"/>
        <v>1</v>
      </c>
      <c r="X246" s="369">
        <f>VLOOKUP(Z246,'[1]IGC Availability'!$A:$O,15,FALSE)</f>
        <v>0</v>
      </c>
      <c r="Y246" s="364" t="str" cm="1">
        <f t="array" ref="Y246">IF(X246="","",
IFERROR(
    IF(
        X246&gt;= _xlfn.XLOOKUP(
            F246 &amp; "|" &amp; G246,
            'Min table'!$A$2:$A$17 &amp; "|" &amp; 'Min table'!$B$2:$B$17,
            'Min table'!$C$2:$C$17,
            "MISSING"
        ),
        "Show",
        "Hide"
    ),
"MISSING"))</f>
        <v>Hide</v>
      </c>
      <c r="Z246" s="364" t="s">
        <v>295</v>
      </c>
      <c r="AA246" s="360" t="s">
        <v>294</v>
      </c>
      <c r="AC246" s="322"/>
      <c r="AD246" s="322"/>
    </row>
    <row r="247" spans="3:30" ht="19.5" hidden="1" x14ac:dyDescent="0.3">
      <c r="C247" s="314"/>
      <c r="D247" s="8"/>
      <c r="E247" s="8"/>
      <c r="F247" s="20" t="s">
        <v>69</v>
      </c>
      <c r="G247" s="19" t="s">
        <v>1050</v>
      </c>
      <c r="H247" s="384"/>
      <c r="I247" s="385"/>
      <c r="J247" s="449" t="s">
        <v>296</v>
      </c>
      <c r="K247" s="386"/>
      <c r="L247" s="1"/>
      <c r="M247" s="2"/>
      <c r="N247" s="438"/>
      <c r="O247" s="18">
        <v>150</v>
      </c>
      <c r="P247" s="21" t="str">
        <f t="shared" si="14"/>
        <v/>
      </c>
      <c r="Q247" s="405" t="s">
        <v>70</v>
      </c>
      <c r="R247" s="403"/>
      <c r="S247" s="382" t="str" cm="1">
        <f t="array" ref="S247">_xlfn.IFS(
    G247="Premium","$17.99 - $22.99",
    G247="Boutique","$26.99 - $29.99",
    G247="Collectors","$99.99 - $114.99",
    G247="Special Pricing","SPECIAL PRICING"
)</f>
        <v>SPECIAL PRICING</v>
      </c>
      <c r="T247" s="404"/>
      <c r="U247" s="87"/>
      <c r="V247" s="10"/>
      <c r="W247" s="390">
        <f t="shared" si="13"/>
        <v>1</v>
      </c>
      <c r="X247" s="369">
        <f>VLOOKUP(Z247,'[1]IGC Availability'!$A:$O,15,FALSE)</f>
        <v>0</v>
      </c>
      <c r="Y247" s="364" t="str" cm="1">
        <f t="array" ref="Y247">IF(X247="","",
IFERROR(
    IF(
        X247&gt;= _xlfn.XLOOKUP(
            F247 &amp; "|" &amp; G247,
            'Min table'!$A$2:$A$17 &amp; "|" &amp; 'Min table'!$B$2:$B$17,
            'Min table'!$C$2:$C$17,
            "MISSING"
        ),
        "Show",
        "Hide"
    ),
"MISSING"))</f>
        <v>Hide</v>
      </c>
      <c r="Z247" s="364" t="s">
        <v>297</v>
      </c>
      <c r="AA247" s="360" t="s">
        <v>296</v>
      </c>
      <c r="AC247" s="322"/>
      <c r="AD247" s="322"/>
    </row>
    <row r="248" spans="3:30" ht="19.5" hidden="1" x14ac:dyDescent="0.3">
      <c r="C248" s="314"/>
      <c r="D248" s="8"/>
      <c r="E248" s="8"/>
      <c r="F248" s="20" t="s">
        <v>69</v>
      </c>
      <c r="G248" s="19" t="s">
        <v>1050</v>
      </c>
      <c r="H248" s="384"/>
      <c r="I248" s="385"/>
      <c r="J248" s="449" t="s">
        <v>298</v>
      </c>
      <c r="K248" s="386"/>
      <c r="L248" s="1"/>
      <c r="M248" s="2"/>
      <c r="N248" s="438"/>
      <c r="O248" s="18">
        <v>150</v>
      </c>
      <c r="P248" s="21" t="str">
        <f t="shared" si="14"/>
        <v/>
      </c>
      <c r="Q248" s="405" t="s">
        <v>70</v>
      </c>
      <c r="R248" s="403"/>
      <c r="S248" s="382" t="str" cm="1">
        <f t="array" ref="S248">_xlfn.IFS(
    G248="Premium","$17.99 - $22.99",
    G248="Boutique","$26.99 - $29.99",
    G248="Collectors","$99.99 - $114.99",
    G248="Special Pricing","SPECIAL PRICING"
)</f>
        <v>SPECIAL PRICING</v>
      </c>
      <c r="T248" s="404"/>
      <c r="U248" s="87"/>
      <c r="V248" s="10"/>
      <c r="W248" s="390">
        <f t="shared" si="13"/>
        <v>1</v>
      </c>
      <c r="X248" s="369">
        <f>VLOOKUP(Z248,'[1]IGC Availability'!$A:$O,15,FALSE)</f>
        <v>0</v>
      </c>
      <c r="Y248" s="364" t="str" cm="1">
        <f t="array" ref="Y248">IF(X248="","",
IFERROR(
    IF(
        X248&gt;= _xlfn.XLOOKUP(
            F248 &amp; "|" &amp; G248,
            'Min table'!$A$2:$A$17 &amp; "|" &amp; 'Min table'!$B$2:$B$17,
            'Min table'!$C$2:$C$17,
            "MISSING"
        ),
        "Show",
        "Hide"
    ),
"MISSING"))</f>
        <v>Hide</v>
      </c>
      <c r="Z248" s="364" t="s">
        <v>299</v>
      </c>
      <c r="AA248" s="360" t="s">
        <v>298</v>
      </c>
      <c r="AC248" s="322"/>
      <c r="AD248" s="322"/>
    </row>
    <row r="249" spans="3:30" ht="19.5" hidden="1" x14ac:dyDescent="0.3">
      <c r="C249" s="314"/>
      <c r="D249" s="8"/>
      <c r="E249" s="8"/>
      <c r="F249" s="20" t="s">
        <v>69</v>
      </c>
      <c r="G249" s="19" t="s">
        <v>1050</v>
      </c>
      <c r="H249" s="384"/>
      <c r="I249" s="385"/>
      <c r="J249" s="449" t="s">
        <v>300</v>
      </c>
      <c r="K249" s="386"/>
      <c r="L249" s="1"/>
      <c r="M249" s="2"/>
      <c r="N249" s="438"/>
      <c r="O249" s="18">
        <v>150</v>
      </c>
      <c r="P249" s="21" t="str">
        <f t="shared" si="14"/>
        <v/>
      </c>
      <c r="Q249" s="405" t="s">
        <v>70</v>
      </c>
      <c r="R249" s="403"/>
      <c r="S249" s="382" t="str" cm="1">
        <f t="array" ref="S249">_xlfn.IFS(
    G249="Premium","$17.99 - $22.99",
    G249="Boutique","$26.99 - $29.99",
    G249="Collectors","$99.99 - $114.99",
    G249="Special Pricing","SPECIAL PRICING"
)</f>
        <v>SPECIAL PRICING</v>
      </c>
      <c r="T249" s="404"/>
      <c r="U249" s="87"/>
      <c r="V249" s="10"/>
      <c r="W249" s="390">
        <f t="shared" si="13"/>
        <v>1</v>
      </c>
      <c r="X249" s="369">
        <f>VLOOKUP(Z249,'[1]IGC Availability'!$A:$O,15,FALSE)</f>
        <v>0</v>
      </c>
      <c r="Y249" s="364" t="str" cm="1">
        <f t="array" ref="Y249">IF(X249="","",
IFERROR(
    IF(
        X249&gt;= _xlfn.XLOOKUP(
            F249 &amp; "|" &amp; G249,
            'Min table'!$A$2:$A$17 &amp; "|" &amp; 'Min table'!$B$2:$B$17,
            'Min table'!$C$2:$C$17,
            "MISSING"
        ),
        "Show",
        "Hide"
    ),
"MISSING"))</f>
        <v>Hide</v>
      </c>
      <c r="Z249" s="364" t="s">
        <v>301</v>
      </c>
      <c r="AA249" s="360" t="s">
        <v>300</v>
      </c>
      <c r="AC249" s="322"/>
      <c r="AD249" s="322"/>
    </row>
    <row r="250" spans="3:30" ht="19.5" hidden="1" x14ac:dyDescent="0.3">
      <c r="C250" s="314"/>
      <c r="D250" s="8"/>
      <c r="E250" s="8"/>
      <c r="F250" s="20" t="s">
        <v>69</v>
      </c>
      <c r="G250" s="19" t="s">
        <v>1050</v>
      </c>
      <c r="H250" s="384"/>
      <c r="I250" s="385"/>
      <c r="J250" s="449" t="s">
        <v>302</v>
      </c>
      <c r="K250" s="386"/>
      <c r="L250" s="1"/>
      <c r="M250" s="2"/>
      <c r="N250" s="438"/>
      <c r="O250" s="18">
        <v>150</v>
      </c>
      <c r="P250" s="21" t="str">
        <f t="shared" si="14"/>
        <v/>
      </c>
      <c r="Q250" s="405" t="s">
        <v>70</v>
      </c>
      <c r="R250" s="403"/>
      <c r="S250" s="382" t="str" cm="1">
        <f t="array" ref="S250">_xlfn.IFS(
    G250="Premium","$17.99 - $22.99",
    G250="Boutique","$26.99 - $29.99",
    G250="Collectors","$99.99 - $114.99",
    G250="Special Pricing","SPECIAL PRICING"
)</f>
        <v>SPECIAL PRICING</v>
      </c>
      <c r="T250" s="404"/>
      <c r="U250" s="87"/>
      <c r="V250" s="10"/>
      <c r="W250" s="390">
        <f t="shared" si="13"/>
        <v>1</v>
      </c>
      <c r="X250" s="369">
        <f>VLOOKUP(Z250,'[1]IGC Availability'!$A:$O,15,FALSE)</f>
        <v>0.1</v>
      </c>
      <c r="Y250" s="364" t="str" cm="1">
        <f t="array" ref="Y250">IF(X250="","",
IFERROR(
    IF(
        X250&gt;= _xlfn.XLOOKUP(
            F250 &amp; "|" &amp; G250,
            'Min table'!$A$2:$A$17 &amp; "|" &amp; 'Min table'!$B$2:$B$17,
            'Min table'!$C$2:$C$17,
            "MISSING"
        ),
        "Show",
        "Hide"
    ),
"MISSING"))</f>
        <v>Hide</v>
      </c>
      <c r="Z250" s="364" t="s">
        <v>303</v>
      </c>
      <c r="AA250" s="360" t="s">
        <v>302</v>
      </c>
      <c r="AC250" s="322"/>
      <c r="AD250" s="322"/>
    </row>
    <row r="251" spans="3:30" ht="19.5" hidden="1" x14ac:dyDescent="0.3">
      <c r="C251" s="314"/>
      <c r="D251" s="8"/>
      <c r="E251" s="8"/>
      <c r="F251" s="20" t="s">
        <v>69</v>
      </c>
      <c r="G251" s="19" t="s">
        <v>1050</v>
      </c>
      <c r="H251" s="384"/>
      <c r="I251" s="385"/>
      <c r="J251" s="449" t="s">
        <v>304</v>
      </c>
      <c r="K251" s="386"/>
      <c r="L251" s="1"/>
      <c r="M251" s="2"/>
      <c r="N251" s="438"/>
      <c r="O251" s="18">
        <v>150</v>
      </c>
      <c r="P251" s="21" t="str">
        <f t="shared" si="14"/>
        <v/>
      </c>
      <c r="Q251" s="405" t="s">
        <v>70</v>
      </c>
      <c r="R251" s="403"/>
      <c r="S251" s="382" t="str" cm="1">
        <f t="array" ref="S251">_xlfn.IFS(
    G251="Premium","$17.99 - $22.99",
    G251="Boutique","$26.99 - $29.99",
    G251="Collectors","$99.99 - $114.99",
    G251="Special Pricing","SPECIAL PRICING"
)</f>
        <v>SPECIAL PRICING</v>
      </c>
      <c r="T251" s="404"/>
      <c r="U251" s="87"/>
      <c r="V251" s="10"/>
      <c r="W251" s="390">
        <f t="shared" si="13"/>
        <v>1</v>
      </c>
      <c r="X251" s="369">
        <f>VLOOKUP(Z251,'[1]IGC Availability'!$A:$O,15,FALSE)</f>
        <v>0</v>
      </c>
      <c r="Y251" s="364" t="str" cm="1">
        <f t="array" ref="Y251">IF(X251="","",
IFERROR(
    IF(
        X251&gt;= _xlfn.XLOOKUP(
            F251 &amp; "|" &amp; G251,
            'Min table'!$A$2:$A$17 &amp; "|" &amp; 'Min table'!$B$2:$B$17,
            'Min table'!$C$2:$C$17,
            "MISSING"
        ),
        "Show",
        "Hide"
    ),
"MISSING"))</f>
        <v>Hide</v>
      </c>
      <c r="Z251" s="364" t="s">
        <v>305</v>
      </c>
      <c r="AA251" s="360" t="s">
        <v>304</v>
      </c>
      <c r="AC251" s="322"/>
      <c r="AD251" s="322"/>
    </row>
    <row r="252" spans="3:30" ht="19.5" hidden="1" x14ac:dyDescent="0.3">
      <c r="C252" s="314"/>
      <c r="D252" s="8"/>
      <c r="E252" s="8"/>
      <c r="F252" s="20" t="s">
        <v>69</v>
      </c>
      <c r="G252" s="19" t="s">
        <v>1050</v>
      </c>
      <c r="H252" s="423"/>
      <c r="I252" s="424"/>
      <c r="J252" s="450" t="s">
        <v>1198</v>
      </c>
      <c r="K252" s="416"/>
      <c r="L252" s="1"/>
      <c r="M252" s="2"/>
      <c r="N252" s="438"/>
      <c r="O252" s="18">
        <v>150</v>
      </c>
      <c r="P252" s="21" t="str">
        <f t="shared" si="14"/>
        <v/>
      </c>
      <c r="Q252" s="405" t="s">
        <v>70</v>
      </c>
      <c r="R252" s="403"/>
      <c r="S252" s="382" t="str" cm="1">
        <f t="array" ref="S252">_xlfn.IFS(
    G252="Premium","$17.99 - $22.99",
    G252="Boutique","$26.99 - $29.99",
    G252="Collectors","$99.99 - $114.99",
    G252="Special Pricing","SPECIAL PRICING"
)</f>
        <v>SPECIAL PRICING</v>
      </c>
      <c r="T252" s="404"/>
      <c r="U252" s="87"/>
      <c r="V252" s="10"/>
      <c r="W252" s="390">
        <f t="shared" si="13"/>
        <v>1</v>
      </c>
      <c r="X252" s="369">
        <f>VLOOKUP(Z252,'[1]IGC Availability'!$A:$O,15,FALSE)</f>
        <v>0</v>
      </c>
      <c r="Y252" s="364" t="str" cm="1">
        <f t="array" ref="Y252">IF(X252="","",
IFERROR(
    IF(
        X252&gt;= _xlfn.XLOOKUP(
            F252 &amp; "|" &amp; G252,
            'Min table'!$A$2:$A$17 &amp; "|" &amp; 'Min table'!$B$2:$B$17,
            'Min table'!$C$2:$C$17,
            "MISSING"
        ),
        "Show",
        "Hide"
    ),
"MISSING"))</f>
        <v>Hide</v>
      </c>
      <c r="Z252" s="364" t="s">
        <v>1281</v>
      </c>
      <c r="AA252" s="360" t="s">
        <v>1198</v>
      </c>
      <c r="AC252" s="322"/>
      <c r="AD252" s="322"/>
    </row>
    <row r="253" spans="3:30" ht="19.5" hidden="1" x14ac:dyDescent="0.3">
      <c r="C253" s="314"/>
      <c r="D253" s="8"/>
      <c r="E253" s="8"/>
      <c r="F253" s="20" t="s">
        <v>69</v>
      </c>
      <c r="G253" s="19" t="s">
        <v>1252</v>
      </c>
      <c r="H253" s="384"/>
      <c r="I253" s="385"/>
      <c r="J253" s="449" t="s">
        <v>1224</v>
      </c>
      <c r="K253" s="386"/>
      <c r="L253" s="1"/>
      <c r="M253" s="2"/>
      <c r="N253" s="438"/>
      <c r="O253" s="18">
        <v>150</v>
      </c>
      <c r="P253" s="21" t="str">
        <f t="shared" si="14"/>
        <v/>
      </c>
      <c r="Q253" s="405" t="s">
        <v>70</v>
      </c>
      <c r="R253" s="403"/>
      <c r="S253" s="382" t="s">
        <v>1277</v>
      </c>
      <c r="T253" s="404"/>
      <c r="U253" s="87"/>
      <c r="V253" s="10"/>
      <c r="W253" s="390">
        <f t="shared" si="13"/>
        <v>99</v>
      </c>
      <c r="X253" s="369">
        <f>VLOOKUP(Z253,'[1]IGC Availability'!$A:$O,15,FALSE)</f>
        <v>0</v>
      </c>
      <c r="Y253" s="364" t="str" cm="1">
        <f t="array" ref="Y253">IF(X253="","",
IFERROR(
    IF(
        X253&gt;= _xlfn.XLOOKUP(
            F253 &amp; "|" &amp; G253,
            'Min table'!$A$2:$A$17 &amp; "|" &amp; 'Min table'!$B$2:$B$17,
            'Min table'!$C$2:$C$17,
            "MISSING"
        ),
        "Show",
        "Hide"
    ),
"MISSING"))</f>
        <v>Hide</v>
      </c>
      <c r="Z253" s="364" t="s">
        <v>1282</v>
      </c>
      <c r="AA253" s="360" t="s">
        <v>1224</v>
      </c>
      <c r="AC253" s="322"/>
      <c r="AD253" s="322"/>
    </row>
    <row r="254" spans="3:30" ht="19.5" hidden="1" x14ac:dyDescent="0.3">
      <c r="C254" s="314"/>
      <c r="D254" s="8"/>
      <c r="E254" s="8"/>
      <c r="F254" s="20" t="s">
        <v>69</v>
      </c>
      <c r="G254" s="405" t="s">
        <v>1050</v>
      </c>
      <c r="H254" s="384"/>
      <c r="I254" s="385"/>
      <c r="J254" s="446" t="s">
        <v>306</v>
      </c>
      <c r="K254" s="386"/>
      <c r="L254" s="408"/>
      <c r="M254" s="2"/>
      <c r="N254" s="438"/>
      <c r="O254" s="18">
        <v>150</v>
      </c>
      <c r="P254" s="21" t="str">
        <f t="shared" si="14"/>
        <v/>
      </c>
      <c r="Q254" s="405" t="s">
        <v>70</v>
      </c>
      <c r="R254" s="403"/>
      <c r="S254" s="382" t="str" cm="1">
        <f t="array" ref="S254">_xlfn.IFS(
    G254="Premium","$17.99 - $22.99",
    G254="Boutique","$26.99 - $29.99",
    G254="Collectors","$99.99 - $114.99",
    G254="Special Pricing","SPECIAL PRICING"
)</f>
        <v>SPECIAL PRICING</v>
      </c>
      <c r="T254" s="404"/>
      <c r="U254" s="87"/>
      <c r="V254" s="10"/>
      <c r="W254" s="390">
        <f t="shared" ref="W254:W285" si="15">IF(G254="Special Pricing",1,
 IF(G254="Collectors",2,
 IF(G254="Boutique",3,
 IF(G254="Premium",4,99))))</f>
        <v>1</v>
      </c>
      <c r="X254" s="369">
        <f>VLOOKUP(Z254,'[1]IGC Availability'!$A:$O,15,FALSE)</f>
        <v>0</v>
      </c>
      <c r="Y254" s="364" t="str" cm="1">
        <f t="array" ref="Y254">IF(X254="","",
IFERROR(
    IF(
        X254&gt;= _xlfn.XLOOKUP(
            F254 &amp; "|" &amp; G254,
            'Min table'!$A$2:$A$17 &amp; "|" &amp; 'Min table'!$B$2:$B$17,
            'Min table'!$C$2:$C$17,
            "MISSING"
        ),
        "Show",
        "Hide"
    ),
"MISSING"))</f>
        <v>Hide</v>
      </c>
      <c r="Z254" s="364" t="s">
        <v>307</v>
      </c>
      <c r="AA254" s="360" t="s">
        <v>306</v>
      </c>
      <c r="AC254" s="322"/>
      <c r="AD254" s="322"/>
    </row>
    <row r="255" spans="3:30" ht="19.5" hidden="1" x14ac:dyDescent="0.3">
      <c r="C255" s="314"/>
      <c r="D255" s="8"/>
      <c r="E255" s="8"/>
      <c r="F255" s="20" t="s">
        <v>69</v>
      </c>
      <c r="G255" s="19" t="s">
        <v>1050</v>
      </c>
      <c r="H255" s="425"/>
      <c r="I255" s="426"/>
      <c r="J255" s="448" t="s">
        <v>308</v>
      </c>
      <c r="K255" s="410"/>
      <c r="L255" s="1"/>
      <c r="M255" s="2"/>
      <c r="N255" s="438"/>
      <c r="O255" s="18">
        <v>150</v>
      </c>
      <c r="P255" s="21" t="str">
        <f t="shared" si="14"/>
        <v/>
      </c>
      <c r="Q255" s="405" t="s">
        <v>70</v>
      </c>
      <c r="R255" s="403"/>
      <c r="S255" s="382" t="str" cm="1">
        <f t="array" ref="S255">_xlfn.IFS(
    G255="Premium","$17.99 - $22.99",
    G255="Boutique","$26.99 - $29.99",
    G255="Collectors","$99.99 - $114.99",
    G255="Special Pricing","SPECIAL PRICING"
)</f>
        <v>SPECIAL PRICING</v>
      </c>
      <c r="T255" s="404"/>
      <c r="U255" s="87"/>
      <c r="V255" s="10"/>
      <c r="W255" s="390">
        <f t="shared" si="15"/>
        <v>1</v>
      </c>
      <c r="X255" s="369">
        <f>VLOOKUP(Z255,'[1]IGC Availability'!$A:$O,15,FALSE)</f>
        <v>0</v>
      </c>
      <c r="Y255" s="364" t="str" cm="1">
        <f t="array" ref="Y255">IF(X255="","",
IFERROR(
    IF(
        X255&gt;= _xlfn.XLOOKUP(
            F255 &amp; "|" &amp; G255,
            'Min table'!$A$2:$A$17 &amp; "|" &amp; 'Min table'!$B$2:$B$17,
            'Min table'!$C$2:$C$17,
            "MISSING"
        ),
        "Show",
        "Hide"
    ),
"MISSING"))</f>
        <v>Hide</v>
      </c>
      <c r="Z255" s="364" t="s">
        <v>309</v>
      </c>
      <c r="AA255" s="360" t="s">
        <v>308</v>
      </c>
      <c r="AC255" s="322"/>
      <c r="AD255" s="322"/>
    </row>
    <row r="256" spans="3:30" ht="19.5" hidden="1" x14ac:dyDescent="0.3">
      <c r="C256" s="314"/>
      <c r="D256" s="8"/>
      <c r="E256" s="8"/>
      <c r="F256" s="20" t="s">
        <v>69</v>
      </c>
      <c r="G256" s="19" t="s">
        <v>1050</v>
      </c>
      <c r="H256" s="384"/>
      <c r="I256" s="385"/>
      <c r="J256" s="449" t="s">
        <v>310</v>
      </c>
      <c r="K256" s="386"/>
      <c r="L256" s="1"/>
      <c r="M256" s="2"/>
      <c r="N256" s="438"/>
      <c r="O256" s="18">
        <v>150</v>
      </c>
      <c r="P256" s="21" t="str">
        <f t="shared" si="14"/>
        <v/>
      </c>
      <c r="Q256" s="405" t="s">
        <v>70</v>
      </c>
      <c r="R256" s="403"/>
      <c r="S256" s="382" t="str" cm="1">
        <f t="array" ref="S256">_xlfn.IFS(
    G256="Premium","$17.99 - $22.99",
    G256="Boutique","$26.99 - $29.99",
    G256="Collectors","$99.99 - $114.99",
    G256="Special Pricing","SPECIAL PRICING"
)</f>
        <v>SPECIAL PRICING</v>
      </c>
      <c r="T256" s="404"/>
      <c r="U256" s="87"/>
      <c r="V256" s="10"/>
      <c r="W256" s="390">
        <f t="shared" si="15"/>
        <v>1</v>
      </c>
      <c r="X256" s="369">
        <f>VLOOKUP(Z256,'[1]IGC Availability'!$A:$O,15,FALSE)</f>
        <v>0</v>
      </c>
      <c r="Y256" s="364" t="str" cm="1">
        <f t="array" ref="Y256">IF(X256="","",
IFERROR(
    IF(
        X256&gt;= _xlfn.XLOOKUP(
            F256 &amp; "|" &amp; G256,
            'Min table'!$A$2:$A$17 &amp; "|" &amp; 'Min table'!$B$2:$B$17,
            'Min table'!$C$2:$C$17,
            "MISSING"
        ),
        "Show",
        "Hide"
    ),
"MISSING"))</f>
        <v>Hide</v>
      </c>
      <c r="Z256" s="364" t="s">
        <v>311</v>
      </c>
      <c r="AA256" s="360" t="s">
        <v>310</v>
      </c>
      <c r="AB256" s="390"/>
      <c r="AC256" s="322"/>
      <c r="AD256" s="322"/>
    </row>
    <row r="257" spans="3:30" ht="19.5" hidden="1" x14ac:dyDescent="0.3">
      <c r="C257" s="314"/>
      <c r="D257" s="8"/>
      <c r="E257" s="8"/>
      <c r="F257" s="20" t="s">
        <v>69</v>
      </c>
      <c r="G257" s="19" t="s">
        <v>724</v>
      </c>
      <c r="H257" s="384"/>
      <c r="I257" s="385"/>
      <c r="J257" s="449" t="s">
        <v>312</v>
      </c>
      <c r="K257" s="386"/>
      <c r="L257" s="1"/>
      <c r="M257" s="2"/>
      <c r="N257" s="438"/>
      <c r="O257" s="18" t="str" cm="1">
        <f t="array" ref="O257">_xlfn.IFS(
    G257="Premium","$8.50",
    G257="Boutique","$11.50",
    G257="Collectors","$20.00",
    G257="Special Pricing","SPECIAL PRICING"
)</f>
        <v>$8.50</v>
      </c>
      <c r="P257" s="21" t="str">
        <f t="shared" si="14"/>
        <v/>
      </c>
      <c r="Q257" s="405" t="s">
        <v>437</v>
      </c>
      <c r="R257" s="403"/>
      <c r="S257" s="382" t="str" cm="1">
        <f t="array" ref="S257">_xlfn.IFS(
    G257="Premium","$17.99 - $22.99",
    G257="Boutique","$26.99 - $29.99",
    G257="Collectors","$99.99 - $114.99",
    G257="Special Pricing","SPECIAL PRICING"
)</f>
        <v>$17.99 - $22.99</v>
      </c>
      <c r="T257" s="404"/>
      <c r="U257" s="88"/>
      <c r="V257" s="10"/>
      <c r="W257" s="390">
        <f t="shared" si="15"/>
        <v>4</v>
      </c>
      <c r="X257" s="369">
        <f>VLOOKUP(Z257,'[1]IGC Availability'!$A:$O,15,FALSE)</f>
        <v>0</v>
      </c>
      <c r="Y257" s="364" t="str" cm="1">
        <f t="array" ref="Y257">IF(X257="","",
IFERROR(
    IF(
        X257&gt;= _xlfn.XLOOKUP(
            F257 &amp; "|" &amp; G257,
            'Min table'!$A$2:$A$17 &amp; "|" &amp; 'Min table'!$B$2:$B$17,
            'Min table'!$C$2:$C$17,
            "MISSING"
        ),
        "Show",
        "Hide"
    ),
"MISSING"))</f>
        <v>Hide</v>
      </c>
      <c r="Z257" s="364" t="s">
        <v>313</v>
      </c>
      <c r="AA257" s="360" t="s">
        <v>312</v>
      </c>
    </row>
    <row r="258" spans="3:30" ht="19.5" hidden="1" x14ac:dyDescent="0.3">
      <c r="C258" s="314"/>
      <c r="D258" s="8"/>
      <c r="E258" s="8"/>
      <c r="F258" s="20" t="s">
        <v>69</v>
      </c>
      <c r="G258" s="19" t="s">
        <v>724</v>
      </c>
      <c r="H258" s="384"/>
      <c r="I258" s="385"/>
      <c r="J258" s="449" t="s">
        <v>316</v>
      </c>
      <c r="K258" s="386"/>
      <c r="L258" s="1"/>
      <c r="M258" s="2"/>
      <c r="N258" s="438"/>
      <c r="O258" s="18" t="str" cm="1">
        <f t="array" ref="O258">_xlfn.IFS(
    G258="Premium","$8.50",
    G258="Boutique","$11.50",
    G258="Collectors","$20.00",
    G258="Special Pricing","SPECIAL PRICING"
)</f>
        <v>$8.50</v>
      </c>
      <c r="P258" s="21" t="str">
        <f t="shared" si="14"/>
        <v/>
      </c>
      <c r="Q258" s="405" t="s">
        <v>437</v>
      </c>
      <c r="R258" s="403"/>
      <c r="S258" s="382" t="str" cm="1">
        <f t="array" ref="S258">_xlfn.IFS(
    G258="Premium","$17.99 - $22.99",
    G258="Boutique","$26.99 - $29.99",
    G258="Collectors","$99.99 - $114.99",
    G258="Special Pricing","SPECIAL PRICING"
)</f>
        <v>$17.99 - $22.99</v>
      </c>
      <c r="T258" s="404"/>
      <c r="U258" s="88"/>
      <c r="V258" s="10"/>
      <c r="W258" s="390">
        <f t="shared" si="15"/>
        <v>4</v>
      </c>
      <c r="X258" s="369">
        <f>VLOOKUP(Z258,'[1]IGC Availability'!$A:$O,15,FALSE)</f>
        <v>0</v>
      </c>
      <c r="Y258" s="364" t="str" cm="1">
        <f t="array" ref="Y258">IF(X258="","",
IFERROR(
    IF(
        X258&gt;= _xlfn.XLOOKUP(
            F258 &amp; "|" &amp; G258,
            'Min table'!$A$2:$A$17 &amp; "|" &amp; 'Min table'!$B$2:$B$17,
            'Min table'!$C$2:$C$17,
            "MISSING"
        ),
        "Show",
        "Hide"
    ),
"MISSING"))</f>
        <v>Hide</v>
      </c>
      <c r="Z258" s="364" t="s">
        <v>317</v>
      </c>
      <c r="AA258" s="360" t="s">
        <v>316</v>
      </c>
      <c r="AC258" s="322"/>
      <c r="AD258" s="322"/>
    </row>
    <row r="259" spans="3:30" ht="19.5" x14ac:dyDescent="0.3">
      <c r="C259" s="314"/>
      <c r="D259" s="8"/>
      <c r="E259" s="8"/>
      <c r="F259" s="20" t="s">
        <v>69</v>
      </c>
      <c r="G259" s="19" t="s">
        <v>722</v>
      </c>
      <c r="H259" s="387"/>
      <c r="I259" s="388"/>
      <c r="J259" s="451" t="s">
        <v>406</v>
      </c>
      <c r="K259" s="389"/>
      <c r="L259" s="1"/>
      <c r="M259" s="2"/>
      <c r="N259" s="438"/>
      <c r="O259" s="18" t="str" cm="1">
        <f t="array" ref="O259">_xlfn.IFS(
    G259="Premium","$8.50",
    G259="Boutique","$11.50",
    G259="Collectors","$20.00",
    G259="Special Pricing","SPECIAL PRICING"
)</f>
        <v>$11.50</v>
      </c>
      <c r="P259" s="21" t="str">
        <f t="shared" si="14"/>
        <v/>
      </c>
      <c r="Q259" s="405" t="s">
        <v>115</v>
      </c>
      <c r="R259" s="403"/>
      <c r="S259" s="382" t="str" cm="1">
        <f t="array" ref="S259">_xlfn.IFS(
    G259="Premium","$17.99 - $22.99",
    G259="Boutique","$26.99 - $29.99",
    G259="Collectors","$99.99 - $114.99",
    G259="Special Pricing","SPECIAL PRICING"
)</f>
        <v>$26.99 - $29.99</v>
      </c>
      <c r="T259" s="404"/>
      <c r="U259" s="88"/>
      <c r="V259" s="10"/>
      <c r="W259" s="390">
        <f t="shared" si="15"/>
        <v>3</v>
      </c>
      <c r="X259" s="369">
        <f>VLOOKUP(Z259,'[1]IGC Availability'!$A:$O,15,FALSE)</f>
        <v>40.5</v>
      </c>
      <c r="Y259" s="364" t="str" cm="1">
        <f t="array" ref="Y259">IF(X259="","",
IFERROR(
    IF(
        X259&gt;= _xlfn.XLOOKUP(
            F259 &amp; "|" &amp; G259,
            'Min table'!$A$2:$A$17 &amp; "|" &amp; 'Min table'!$B$2:$B$17,
            'Min table'!$C$2:$C$17,
            "MISSING"
        ),
        "Show",
        "Hide"
    ),
"MISSING"))</f>
        <v>Show</v>
      </c>
      <c r="Z259" s="364" t="s">
        <v>407</v>
      </c>
      <c r="AA259" s="360" t="s">
        <v>406</v>
      </c>
      <c r="AB259" s="390"/>
      <c r="AC259" s="322"/>
      <c r="AD259" s="322"/>
    </row>
    <row r="260" spans="3:30" ht="19.5" hidden="1" x14ac:dyDescent="0.3">
      <c r="C260" s="314"/>
      <c r="D260" s="8"/>
      <c r="E260" s="8"/>
      <c r="F260" s="20" t="s">
        <v>69</v>
      </c>
      <c r="G260" s="19" t="s">
        <v>724</v>
      </c>
      <c r="H260" s="384"/>
      <c r="I260" s="385"/>
      <c r="J260" s="449" t="s">
        <v>322</v>
      </c>
      <c r="K260" s="386"/>
      <c r="L260" s="1"/>
      <c r="M260" s="2"/>
      <c r="N260" s="438"/>
      <c r="O260" s="18" t="str" cm="1">
        <f t="array" ref="O260">_xlfn.IFS(
    G260="Premium","$8.50",
    G260="Boutique","$11.50",
    G260="Collectors","$20.00",
    G260="Special Pricing","SPECIAL PRICING"
)</f>
        <v>$8.50</v>
      </c>
      <c r="P260" s="21" t="str">
        <f t="shared" si="14"/>
        <v/>
      </c>
      <c r="Q260" s="405" t="s">
        <v>1259</v>
      </c>
      <c r="R260" s="403"/>
      <c r="S260" s="382" t="str" cm="1">
        <f t="array" ref="S260">_xlfn.IFS(
    G260="Premium","$17.99 - $22.99",
    G260="Boutique","$26.99 - $29.99",
    G260="Collectors","$99.99 - $114.99",
    G260="Special Pricing","SPECIAL PRICING"
)</f>
        <v>$17.99 - $22.99</v>
      </c>
      <c r="T260" s="404"/>
      <c r="U260" s="101"/>
      <c r="V260" s="10"/>
      <c r="W260" s="390">
        <f t="shared" si="15"/>
        <v>4</v>
      </c>
      <c r="X260" s="369">
        <f>VLOOKUP(Z260,'[1]IGC Availability'!$A:$O,15,FALSE)</f>
        <v>-19.100000000000001</v>
      </c>
      <c r="Y260" s="364" t="str" cm="1">
        <f t="array" ref="Y260">IF(X260="","",
IFERROR(
    IF(
        X260&gt;= _xlfn.XLOOKUP(
            F260 &amp; "|" &amp; G260,
            'Min table'!$A$2:$A$17 &amp; "|" &amp; 'Min table'!$B$2:$B$17,
            'Min table'!$C$2:$C$17,
            "MISSING"
        ),
        "Show",
        "Hide"
    ),
"MISSING"))</f>
        <v>Hide</v>
      </c>
      <c r="Z260" s="364" t="s">
        <v>323</v>
      </c>
      <c r="AA260" s="360" t="s">
        <v>322</v>
      </c>
      <c r="AC260" s="322"/>
      <c r="AD260" s="322"/>
    </row>
    <row r="261" spans="3:30" ht="19.5" hidden="1" x14ac:dyDescent="0.3">
      <c r="C261" s="314"/>
      <c r="D261" s="8"/>
      <c r="E261" s="8"/>
      <c r="F261" s="20" t="s">
        <v>69</v>
      </c>
      <c r="G261" s="19" t="s">
        <v>724</v>
      </c>
      <c r="H261" s="384"/>
      <c r="I261" s="385"/>
      <c r="J261" s="449" t="s">
        <v>324</v>
      </c>
      <c r="K261" s="386"/>
      <c r="L261" s="1"/>
      <c r="M261" s="2"/>
      <c r="N261" s="438"/>
      <c r="O261" s="18" t="str" cm="1">
        <f t="array" ref="O261">_xlfn.IFS(
    G261="Premium","$8.50",
    G261="Boutique","$11.50",
    G261="Collectors","$20.00",
    G261="Special Pricing","SPECIAL PRICING"
)</f>
        <v>$8.50</v>
      </c>
      <c r="P261" s="21" t="str">
        <f t="shared" si="14"/>
        <v/>
      </c>
      <c r="Q261" s="379" t="s">
        <v>782</v>
      </c>
      <c r="R261" s="403"/>
      <c r="S261" s="382" t="str" cm="1">
        <f t="array" ref="S261">_xlfn.IFS(
    G261="Premium","$17.99 - $22.99",
    G261="Boutique","$26.99 - $29.99",
    G261="Collectors","$99.99 - $114.99",
    G261="Special Pricing","SPECIAL PRICING"
)</f>
        <v>$17.99 - $22.99</v>
      </c>
      <c r="T261" s="404"/>
      <c r="U261" s="88"/>
      <c r="V261" s="10"/>
      <c r="W261" s="390">
        <f t="shared" si="15"/>
        <v>4</v>
      </c>
      <c r="X261" s="369">
        <f>VLOOKUP(Z261,'[1]IGC Availability'!$A:$O,15,FALSE)</f>
        <v>0</v>
      </c>
      <c r="Y261" s="364" t="str" cm="1">
        <f t="array" ref="Y261">IF(X261="","",
IFERROR(
    IF(
        X261&gt;= _xlfn.XLOOKUP(
            F261 &amp; "|" &amp; G261,
            'Min table'!$A$2:$A$17 &amp; "|" &amp; 'Min table'!$B$2:$B$17,
            'Min table'!$C$2:$C$17,
            "MISSING"
        ),
        "Show",
        "Hide"
    ),
"MISSING"))</f>
        <v>Hide</v>
      </c>
      <c r="Z261" s="364" t="s">
        <v>325</v>
      </c>
      <c r="AA261" s="360" t="s">
        <v>324</v>
      </c>
      <c r="AC261" s="322"/>
      <c r="AD261" s="322"/>
    </row>
    <row r="262" spans="3:30" ht="19.5" hidden="1" x14ac:dyDescent="0.3">
      <c r="C262" s="314"/>
      <c r="D262" s="8"/>
      <c r="E262" s="8"/>
      <c r="F262" s="20" t="s">
        <v>69</v>
      </c>
      <c r="G262" s="19" t="s">
        <v>724</v>
      </c>
      <c r="H262" s="384"/>
      <c r="I262" s="385"/>
      <c r="J262" s="449" t="s">
        <v>327</v>
      </c>
      <c r="K262" s="386"/>
      <c r="L262" s="1"/>
      <c r="M262" s="2"/>
      <c r="N262" s="438"/>
      <c r="O262" s="18" t="str" cm="1">
        <f t="array" ref="O262">_xlfn.IFS(
    G262="Premium","$8.50",
    G262="Boutique","$11.50",
    G262="Collectors","$20.00",
    G262="Special Pricing","SPECIAL PRICING"
)</f>
        <v>$8.50</v>
      </c>
      <c r="P262" s="21" t="str">
        <f t="shared" si="14"/>
        <v/>
      </c>
      <c r="Q262" s="405" t="s">
        <v>782</v>
      </c>
      <c r="R262" s="403"/>
      <c r="S262" s="382" t="str" cm="1">
        <f t="array" ref="S262">_xlfn.IFS(
    G262="Premium","$17.99 - $22.99",
    G262="Boutique","$26.99 - $29.99",
    G262="Collectors","$99.99 - $114.99",
    G262="Special Pricing","SPECIAL PRICING"
)</f>
        <v>$17.99 - $22.99</v>
      </c>
      <c r="T262" s="404"/>
      <c r="U262" s="88"/>
      <c r="V262" s="10"/>
      <c r="W262" s="390">
        <f t="shared" si="15"/>
        <v>4</v>
      </c>
      <c r="X262" s="369">
        <f>VLOOKUP(Z262,'[1]IGC Availability'!$A:$O,15,FALSE)</f>
        <v>7.5</v>
      </c>
      <c r="Y262" s="364" t="str" cm="1">
        <f t="array" ref="Y262">IF(X262="","",
IFERROR(
    IF(
        X262&gt;= _xlfn.XLOOKUP(
            F262 &amp; "|" &amp; G262,
            'Min table'!$A$2:$A$17 &amp; "|" &amp; 'Min table'!$B$2:$B$17,
            'Min table'!$C$2:$C$17,
            "MISSING"
        ),
        "Show",
        "Hide"
    ),
"MISSING"))</f>
        <v>Hide</v>
      </c>
      <c r="Z262" s="364" t="s">
        <v>328</v>
      </c>
      <c r="AA262" s="360" t="s">
        <v>327</v>
      </c>
      <c r="AC262" s="322"/>
      <c r="AD262" s="322"/>
    </row>
    <row r="263" spans="3:30" ht="19.5" hidden="1" x14ac:dyDescent="0.3">
      <c r="C263" s="314"/>
      <c r="D263" s="8"/>
      <c r="E263" s="8"/>
      <c r="F263" s="20" t="s">
        <v>69</v>
      </c>
      <c r="G263" s="19" t="s">
        <v>724</v>
      </c>
      <c r="H263" s="423"/>
      <c r="I263" s="424"/>
      <c r="J263" s="450" t="s">
        <v>329</v>
      </c>
      <c r="K263" s="416"/>
      <c r="L263" s="1"/>
      <c r="M263" s="2"/>
      <c r="N263" s="438"/>
      <c r="O263" s="18" t="str" cm="1">
        <f t="array" ref="O263">_xlfn.IFS(
    G263="Premium","$8.50",
    G263="Boutique","$11.50",
    G263="Collectors","$20.00",
    G263="Special Pricing","SPECIAL PRICING"
)</f>
        <v>$8.50</v>
      </c>
      <c r="P263" s="21" t="str">
        <f t="shared" si="14"/>
        <v/>
      </c>
      <c r="Q263" s="405" t="s">
        <v>437</v>
      </c>
      <c r="R263" s="403"/>
      <c r="S263" s="382" t="str" cm="1">
        <f t="array" ref="S263">_xlfn.IFS(
    G263="Premium","$17.99 - $22.99",
    G263="Boutique","$26.99 - $29.99",
    G263="Collectors","$99.99 - $114.99",
    G263="Special Pricing","SPECIAL PRICING"
)</f>
        <v>$17.99 - $22.99</v>
      </c>
      <c r="T263" s="404"/>
      <c r="U263" s="88"/>
      <c r="V263" s="10"/>
      <c r="W263" s="390">
        <f t="shared" si="15"/>
        <v>4</v>
      </c>
      <c r="X263" s="369">
        <f>VLOOKUP(Z263,'[1]IGC Availability'!$A:$O,15,FALSE)</f>
        <v>0</v>
      </c>
      <c r="Y263" s="364" t="str" cm="1">
        <f t="array" ref="Y263">IF(X263="","",
IFERROR(
    IF(
        X263&gt;= _xlfn.XLOOKUP(
            F263 &amp; "|" &amp; G263,
            'Min table'!$A$2:$A$17 &amp; "|" &amp; 'Min table'!$B$2:$B$17,
            'Min table'!$C$2:$C$17,
            "MISSING"
        ),
        "Show",
        "Hide"
    ),
"MISSING"))</f>
        <v>Hide</v>
      </c>
      <c r="Z263" s="364" t="s">
        <v>330</v>
      </c>
      <c r="AA263" s="360" t="s">
        <v>329</v>
      </c>
      <c r="AC263" s="322"/>
      <c r="AD263" s="322"/>
    </row>
    <row r="264" spans="3:30" ht="19.5" hidden="1" x14ac:dyDescent="0.3">
      <c r="C264" s="314"/>
      <c r="D264" s="8"/>
      <c r="E264" s="8"/>
      <c r="F264" s="20" t="s">
        <v>69</v>
      </c>
      <c r="G264" s="405" t="s">
        <v>724</v>
      </c>
      <c r="H264" s="384"/>
      <c r="I264" s="385"/>
      <c r="J264" s="446" t="s">
        <v>331</v>
      </c>
      <c r="K264" s="386"/>
      <c r="L264" s="408"/>
      <c r="M264" s="2"/>
      <c r="N264" s="438"/>
      <c r="O264" s="18" t="str" cm="1">
        <f t="array" ref="O264">_xlfn.IFS(
    G264="Premium","$8.50",
    G264="Boutique","$11.50",
    G264="Collectors","$20.00",
    G264="Special Pricing","SPECIAL PRICING"
)</f>
        <v>$8.50</v>
      </c>
      <c r="P264" s="21" t="str">
        <f t="shared" si="14"/>
        <v/>
      </c>
      <c r="Q264" s="379" t="s">
        <v>782</v>
      </c>
      <c r="R264" s="403"/>
      <c r="S264" s="382" t="str" cm="1">
        <f t="array" ref="S264">_xlfn.IFS(
    G264="Premium","$17.99 - $22.99",
    G264="Boutique","$26.99 - $29.99",
    G264="Collectors","$99.99 - $114.99",
    G264="Special Pricing","SPECIAL PRICING"
)</f>
        <v>$17.99 - $22.99</v>
      </c>
      <c r="T264" s="404"/>
      <c r="U264" s="88"/>
      <c r="V264" s="10"/>
      <c r="W264" s="390">
        <f t="shared" si="15"/>
        <v>4</v>
      </c>
      <c r="X264" s="369">
        <f>VLOOKUP(Z264,'[1]IGC Availability'!$A:$O,15,FALSE)</f>
        <v>0</v>
      </c>
      <c r="Y264" s="364" t="str" cm="1">
        <f t="array" ref="Y264">IF(X264="","",
IFERROR(
    IF(
        X264&gt;= _xlfn.XLOOKUP(
            F264 &amp; "|" &amp; G264,
            'Min table'!$A$2:$A$17 &amp; "|" &amp; 'Min table'!$B$2:$B$17,
            'Min table'!$C$2:$C$17,
            "MISSING"
        ),
        "Show",
        "Hide"
    ),
"MISSING"))</f>
        <v>Hide</v>
      </c>
      <c r="Z264" s="364" t="s">
        <v>332</v>
      </c>
      <c r="AA264" s="360" t="s">
        <v>331</v>
      </c>
      <c r="AC264" s="322"/>
      <c r="AD264" s="322"/>
    </row>
    <row r="265" spans="3:30" ht="19.5" hidden="1" x14ac:dyDescent="0.3">
      <c r="C265" s="314"/>
      <c r="D265" s="8"/>
      <c r="E265" s="8"/>
      <c r="F265" s="20" t="s">
        <v>69</v>
      </c>
      <c r="G265" s="19" t="s">
        <v>724</v>
      </c>
      <c r="H265" s="425"/>
      <c r="I265" s="426"/>
      <c r="J265" s="448" t="s">
        <v>333</v>
      </c>
      <c r="K265" s="410"/>
      <c r="L265" s="1"/>
      <c r="M265" s="2"/>
      <c r="N265" s="438"/>
      <c r="O265" s="18" t="str" cm="1">
        <f t="array" ref="O265">_xlfn.IFS(
    G265="Premium","$8.50",
    G265="Boutique","$11.50",
    G265="Collectors","$20.00",
    G265="Special Pricing","SPECIAL PRICING"
)</f>
        <v>$8.50</v>
      </c>
      <c r="P265" s="21" t="str">
        <f t="shared" si="14"/>
        <v/>
      </c>
      <c r="Q265" s="379" t="s">
        <v>437</v>
      </c>
      <c r="R265" s="403"/>
      <c r="S265" s="382" t="str" cm="1">
        <f t="array" ref="S265">_xlfn.IFS(
    G265="Premium","$17.99 - $22.99",
    G265="Boutique","$26.99 - $29.99",
    G265="Collectors","$99.99 - $114.99",
    G265="Special Pricing","SPECIAL PRICING"
)</f>
        <v>$17.99 - $22.99</v>
      </c>
      <c r="T265" s="404"/>
      <c r="U265" s="88"/>
      <c r="V265" s="10"/>
      <c r="W265" s="390">
        <f t="shared" si="15"/>
        <v>4</v>
      </c>
      <c r="X265" s="369">
        <f>VLOOKUP(Z265,'[1]IGC Availability'!$A:$O,15,FALSE)</f>
        <v>0</v>
      </c>
      <c r="Y265" s="364" t="str" cm="1">
        <f t="array" ref="Y265">IF(X265="","",
IFERROR(
    IF(
        X265&gt;= _xlfn.XLOOKUP(
            F265 &amp; "|" &amp; G265,
            'Min table'!$A$2:$A$17 &amp; "|" &amp; 'Min table'!$B$2:$B$17,
            'Min table'!$C$2:$C$17,
            "MISSING"
        ),
        "Show",
        "Hide"
    ),
"MISSING"))</f>
        <v>Hide</v>
      </c>
      <c r="Z265" s="364" t="s">
        <v>334</v>
      </c>
      <c r="AA265" s="360" t="s">
        <v>333</v>
      </c>
      <c r="AC265" s="322"/>
      <c r="AD265" s="322"/>
    </row>
    <row r="266" spans="3:30" ht="19.5" hidden="1" x14ac:dyDescent="0.3">
      <c r="C266" s="314"/>
      <c r="D266" s="8"/>
      <c r="E266" s="8"/>
      <c r="F266" s="20" t="s">
        <v>69</v>
      </c>
      <c r="G266" s="19" t="s">
        <v>724</v>
      </c>
      <c r="H266" s="384"/>
      <c r="I266" s="385"/>
      <c r="J266" s="449" t="s">
        <v>335</v>
      </c>
      <c r="K266" s="386"/>
      <c r="L266" s="1"/>
      <c r="M266" s="2"/>
      <c r="N266" s="438"/>
      <c r="O266" s="18" t="str" cm="1">
        <f t="array" ref="O266">_xlfn.IFS(
    G266="Premium","$8.50",
    G266="Boutique","$11.50",
    G266="Collectors","$20.00",
    G266="Special Pricing","SPECIAL PRICING"
)</f>
        <v>$8.50</v>
      </c>
      <c r="P266" s="21" t="str">
        <f t="shared" si="14"/>
        <v/>
      </c>
      <c r="Q266" s="405" t="s">
        <v>1253</v>
      </c>
      <c r="R266" s="403"/>
      <c r="S266" s="382" t="str" cm="1">
        <f t="array" ref="S266">_xlfn.IFS(
    G266="Premium","$17.99 - $22.99",
    G266="Boutique","$26.99 - $29.99",
    G266="Collectors","$99.99 - $114.99",
    G266="Special Pricing","SPECIAL PRICING"
)</f>
        <v>$17.99 - $22.99</v>
      </c>
      <c r="T266" s="404"/>
      <c r="U266" s="88"/>
      <c r="V266" s="10"/>
      <c r="W266" s="390">
        <f t="shared" si="15"/>
        <v>4</v>
      </c>
      <c r="X266" s="369">
        <f>VLOOKUP(Z266,'[1]IGC Availability'!$A:$O,15,FALSE)</f>
        <v>0</v>
      </c>
      <c r="Y266" s="364" t="str" cm="1">
        <f t="array" ref="Y266">IF(X266="","",
IFERROR(
    IF(
        X266&gt;= _xlfn.XLOOKUP(
            F266 &amp; "|" &amp; G266,
            'Min table'!$A$2:$A$17 &amp; "|" &amp; 'Min table'!$B$2:$B$17,
            'Min table'!$C$2:$C$17,
            "MISSING"
        ),
        "Show",
        "Hide"
    ),
"MISSING"))</f>
        <v>Hide</v>
      </c>
      <c r="Z266" s="364" t="s">
        <v>336</v>
      </c>
      <c r="AA266" s="360" t="s">
        <v>335</v>
      </c>
      <c r="AC266" s="322"/>
      <c r="AD266" s="322"/>
    </row>
    <row r="267" spans="3:30" ht="19.5" hidden="1" x14ac:dyDescent="0.3">
      <c r="C267" s="314"/>
      <c r="D267" s="8"/>
      <c r="E267" s="8"/>
      <c r="F267" s="20" t="s">
        <v>69</v>
      </c>
      <c r="G267" s="19" t="s">
        <v>724</v>
      </c>
      <c r="H267" s="384"/>
      <c r="I267" s="385"/>
      <c r="J267" s="449" t="s">
        <v>337</v>
      </c>
      <c r="K267" s="386"/>
      <c r="L267" s="1"/>
      <c r="M267" s="2"/>
      <c r="N267" s="438"/>
      <c r="O267" s="18" t="str" cm="1">
        <f t="array" ref="O267">_xlfn.IFS(
    G267="Premium","$8.50",
    G267="Boutique","$11.50",
    G267="Collectors","$20.00",
    G267="Special Pricing","SPECIAL PRICING"
)</f>
        <v>$8.50</v>
      </c>
      <c r="P267" s="21" t="str">
        <f t="shared" si="14"/>
        <v/>
      </c>
      <c r="Q267" s="405" t="s">
        <v>437</v>
      </c>
      <c r="R267" s="403"/>
      <c r="S267" s="382" t="str" cm="1">
        <f t="array" ref="S267">_xlfn.IFS(
    G267="Premium","$17.99 - $22.99",
    G267="Boutique","$26.99 - $29.99",
    G267="Collectors","$99.99 - $114.99",
    G267="Special Pricing","SPECIAL PRICING"
)</f>
        <v>$17.99 - $22.99</v>
      </c>
      <c r="T267" s="404"/>
      <c r="U267" s="88"/>
      <c r="V267" s="10"/>
      <c r="W267" s="390">
        <f t="shared" si="15"/>
        <v>4</v>
      </c>
      <c r="X267" s="369">
        <f>VLOOKUP(Z267,'[1]IGC Availability'!$A:$O,15,FALSE)</f>
        <v>0.5</v>
      </c>
      <c r="Y267" s="364" t="str" cm="1">
        <f t="array" ref="Y267">IF(X267="","",
IFERROR(
    IF(
        X267&gt;= _xlfn.XLOOKUP(
            F267 &amp; "|" &amp; G267,
            'Min table'!$A$2:$A$17 &amp; "|" &amp; 'Min table'!$B$2:$B$17,
            'Min table'!$C$2:$C$17,
            "MISSING"
        ),
        "Show",
        "Hide"
    ),
"MISSING"))</f>
        <v>Hide</v>
      </c>
      <c r="Z267" s="364" t="s">
        <v>338</v>
      </c>
      <c r="AA267" s="360" t="s">
        <v>337</v>
      </c>
      <c r="AC267" s="322"/>
      <c r="AD267" s="322"/>
    </row>
    <row r="268" spans="3:30" ht="19.5" hidden="1" x14ac:dyDescent="0.3">
      <c r="C268" s="314"/>
      <c r="D268" s="8"/>
      <c r="E268" s="8"/>
      <c r="F268" s="20" t="s">
        <v>69</v>
      </c>
      <c r="G268" s="19" t="s">
        <v>724</v>
      </c>
      <c r="H268" s="384"/>
      <c r="I268" s="385"/>
      <c r="J268" s="449" t="s">
        <v>339</v>
      </c>
      <c r="K268" s="386"/>
      <c r="L268" s="1"/>
      <c r="M268" s="2"/>
      <c r="N268" s="438"/>
      <c r="O268" s="18" t="str" cm="1">
        <f t="array" ref="O268">_xlfn.IFS(
    G268="Premium","$8.50",
    G268="Boutique","$11.50",
    G268="Collectors","$20.00",
    G268="Special Pricing","SPECIAL PRICING"
)</f>
        <v>$8.50</v>
      </c>
      <c r="P268" s="21" t="str">
        <f t="shared" si="14"/>
        <v/>
      </c>
      <c r="Q268" s="405" t="s">
        <v>437</v>
      </c>
      <c r="R268" s="403"/>
      <c r="S268" s="382" t="str" cm="1">
        <f t="array" ref="S268">_xlfn.IFS(
    G268="Premium","$17.99 - $22.99",
    G268="Boutique","$26.99 - $29.99",
    G268="Collectors","$99.99 - $114.99",
    G268="Special Pricing","SPECIAL PRICING"
)</f>
        <v>$17.99 - $22.99</v>
      </c>
      <c r="T268" s="404"/>
      <c r="U268" s="88"/>
      <c r="V268" s="10"/>
      <c r="W268" s="390">
        <f t="shared" si="15"/>
        <v>4</v>
      </c>
      <c r="X268" s="369">
        <f>VLOOKUP(Z268,'[1]IGC Availability'!$A:$O,15,FALSE)</f>
        <v>0</v>
      </c>
      <c r="Y268" s="364" t="str" cm="1">
        <f t="array" ref="Y268">IF(X268="","",
IFERROR(
    IF(
        X268&gt;= _xlfn.XLOOKUP(
            F268 &amp; "|" &amp; G268,
            'Min table'!$A$2:$A$17 &amp; "|" &amp; 'Min table'!$B$2:$B$17,
            'Min table'!$C$2:$C$17,
            "MISSING"
        ),
        "Show",
        "Hide"
    ),
"MISSING"))</f>
        <v>Hide</v>
      </c>
      <c r="Z268" s="364" t="s">
        <v>340</v>
      </c>
      <c r="AA268" s="360" t="s">
        <v>339</v>
      </c>
      <c r="AC268" s="322"/>
      <c r="AD268" s="322"/>
    </row>
    <row r="269" spans="3:30" ht="19.5" hidden="1" x14ac:dyDescent="0.3">
      <c r="C269" s="314"/>
      <c r="D269" s="8"/>
      <c r="E269" s="8"/>
      <c r="F269" s="20" t="s">
        <v>69</v>
      </c>
      <c r="G269" s="19" t="s">
        <v>724</v>
      </c>
      <c r="H269" s="423"/>
      <c r="I269" s="424"/>
      <c r="J269" s="450" t="s">
        <v>341</v>
      </c>
      <c r="K269" s="416"/>
      <c r="L269" s="1"/>
      <c r="M269" s="2"/>
      <c r="N269" s="438"/>
      <c r="O269" s="18" t="str" cm="1">
        <f t="array" ref="O269">_xlfn.IFS(
    G269="Premium","$8.50",
    G269="Boutique","$11.50",
    G269="Collectors","$20.00",
    G269="Special Pricing","SPECIAL PRICING"
)</f>
        <v>$8.50</v>
      </c>
      <c r="P269" s="21" t="str">
        <f t="shared" ref="P269:P300" si="16">IF(AND(L269="",M269="",N269=""),"", (L269*O269) + (M269*(O269+2.25)) + (N269*(O269+2.25)))</f>
        <v/>
      </c>
      <c r="Q269" s="405" t="s">
        <v>437</v>
      </c>
      <c r="R269" s="403"/>
      <c r="S269" s="382" t="str" cm="1">
        <f t="array" ref="S269">_xlfn.IFS(
    G269="Premium","$17.99 - $22.99",
    G269="Boutique","$26.99 - $29.99",
    G269="Collectors","$99.99 - $114.99",
    G269="Special Pricing","SPECIAL PRICING"
)</f>
        <v>$17.99 - $22.99</v>
      </c>
      <c r="T269" s="404"/>
      <c r="U269" s="88"/>
      <c r="V269" s="10"/>
      <c r="W269" s="390">
        <f t="shared" si="15"/>
        <v>4</v>
      </c>
      <c r="X269" s="369">
        <f>VLOOKUP(Z269,'[1]IGC Availability'!$A:$O,15,FALSE)</f>
        <v>0</v>
      </c>
      <c r="Y269" s="364" t="str" cm="1">
        <f t="array" ref="Y269">IF(X269="","",
IFERROR(
    IF(
        X269&gt;= _xlfn.XLOOKUP(
            F269 &amp; "|" &amp; G269,
            'Min table'!$A$2:$A$17 &amp; "|" &amp; 'Min table'!$B$2:$B$17,
            'Min table'!$C$2:$C$17,
            "MISSING"
        ),
        "Show",
        "Hide"
    ),
"MISSING"))</f>
        <v>Hide</v>
      </c>
      <c r="Z269" s="364" t="s">
        <v>342</v>
      </c>
      <c r="AA269" s="360" t="s">
        <v>341</v>
      </c>
      <c r="AC269" s="322"/>
      <c r="AD269" s="322"/>
    </row>
    <row r="270" spans="3:30" ht="19.5" hidden="1" x14ac:dyDescent="0.3">
      <c r="C270" s="314"/>
      <c r="D270" s="8"/>
      <c r="E270" s="8"/>
      <c r="F270" s="20" t="s">
        <v>69</v>
      </c>
      <c r="G270" s="405" t="s">
        <v>724</v>
      </c>
      <c r="H270" s="384"/>
      <c r="I270" s="385"/>
      <c r="J270" s="446" t="s">
        <v>343</v>
      </c>
      <c r="K270" s="386"/>
      <c r="L270" s="408"/>
      <c r="M270" s="2"/>
      <c r="N270" s="438"/>
      <c r="O270" s="18" t="str" cm="1">
        <f t="array" ref="O270">_xlfn.IFS(
    G270="Premium","$8.50",
    G270="Boutique","$11.50",
    G270="Collectors","$20.00",
    G270="Special Pricing","SPECIAL PRICING"
)</f>
        <v>$8.50</v>
      </c>
      <c r="P270" s="21" t="str">
        <f t="shared" si="16"/>
        <v/>
      </c>
      <c r="Q270" s="405" t="s">
        <v>437</v>
      </c>
      <c r="R270" s="403"/>
      <c r="S270" s="382" t="str" cm="1">
        <f t="array" ref="S270">_xlfn.IFS(
    G270="Premium","$17.99 - $22.99",
    G270="Boutique","$26.99 - $29.99",
    G270="Collectors","$99.99 - $114.99",
    G270="Special Pricing","SPECIAL PRICING"
)</f>
        <v>$17.99 - $22.99</v>
      </c>
      <c r="T270" s="404"/>
      <c r="U270" s="88"/>
      <c r="V270" s="10"/>
      <c r="W270" s="390">
        <f t="shared" si="15"/>
        <v>4</v>
      </c>
      <c r="X270" s="369">
        <f>VLOOKUP(Z270,'[1]IGC Availability'!$A:$O,15,FALSE)</f>
        <v>0</v>
      </c>
      <c r="Y270" s="364" t="str" cm="1">
        <f t="array" ref="Y270">IF(X270="","",
IFERROR(
    IF(
        X270&gt;= _xlfn.XLOOKUP(
            F270 &amp; "|" &amp; G270,
            'Min table'!$A$2:$A$17 &amp; "|" &amp; 'Min table'!$B$2:$B$17,
            'Min table'!$C$2:$C$17,
            "MISSING"
        ),
        "Show",
        "Hide"
    ),
"MISSING"))</f>
        <v>Hide</v>
      </c>
      <c r="Z270" s="364" t="s">
        <v>344</v>
      </c>
      <c r="AA270" s="360" t="s">
        <v>343</v>
      </c>
      <c r="AC270" s="322"/>
      <c r="AD270" s="322"/>
    </row>
    <row r="271" spans="3:30" ht="19.5" hidden="1" x14ac:dyDescent="0.3">
      <c r="C271" s="314"/>
      <c r="D271" s="8"/>
      <c r="E271" s="8"/>
      <c r="F271" s="20" t="s">
        <v>69</v>
      </c>
      <c r="G271" s="19" t="s">
        <v>724</v>
      </c>
      <c r="H271" s="425"/>
      <c r="I271" s="426"/>
      <c r="J271" s="448" t="s">
        <v>345</v>
      </c>
      <c r="K271" s="410"/>
      <c r="L271" s="1"/>
      <c r="M271" s="2"/>
      <c r="N271" s="438"/>
      <c r="O271" s="18" t="str" cm="1">
        <f t="array" ref="O271">_xlfn.IFS(
    G271="Premium","$8.50",
    G271="Boutique","$11.50",
    G271="Collectors","$20.00",
    G271="Special Pricing","SPECIAL PRICING"
)</f>
        <v>$8.50</v>
      </c>
      <c r="P271" s="21" t="str">
        <f t="shared" si="16"/>
        <v/>
      </c>
      <c r="Q271" s="379" t="s">
        <v>782</v>
      </c>
      <c r="R271" s="403"/>
      <c r="S271" s="382" t="str" cm="1">
        <f t="array" ref="S271">_xlfn.IFS(
    G271="Premium","$17.99 - $22.99",
    G271="Boutique","$26.99 - $29.99",
    G271="Collectors","$99.99 - $114.99",
    G271="Special Pricing","SPECIAL PRICING"
)</f>
        <v>$17.99 - $22.99</v>
      </c>
      <c r="T271" s="404"/>
      <c r="U271" s="101"/>
      <c r="V271" s="10"/>
      <c r="W271" s="390">
        <f t="shared" si="15"/>
        <v>4</v>
      </c>
      <c r="X271" s="369">
        <f>VLOOKUP(Z271,'[1]IGC Availability'!$A:$O,15,FALSE)</f>
        <v>4.2</v>
      </c>
      <c r="Y271" s="364" t="str" cm="1">
        <f t="array" ref="Y271">IF(X271="","",
IFERROR(
    IF(
        X271&gt;= _xlfn.XLOOKUP(
            F271 &amp; "|" &amp; G271,
            'Min table'!$A$2:$A$17 &amp; "|" &amp; 'Min table'!$B$2:$B$17,
            'Min table'!$C$2:$C$17,
            "MISSING"
        ),
        "Show",
        "Hide"
    ),
"MISSING"))</f>
        <v>Hide</v>
      </c>
      <c r="Z271" s="364" t="s">
        <v>346</v>
      </c>
      <c r="AA271" s="360" t="s">
        <v>345</v>
      </c>
      <c r="AC271" s="322"/>
      <c r="AD271" s="322"/>
    </row>
    <row r="272" spans="3:30" ht="19.5" hidden="1" x14ac:dyDescent="0.3">
      <c r="C272" s="314"/>
      <c r="D272" s="8"/>
      <c r="E272" s="8"/>
      <c r="F272" s="20" t="s">
        <v>69</v>
      </c>
      <c r="G272" s="19" t="s">
        <v>724</v>
      </c>
      <c r="H272" s="423"/>
      <c r="I272" s="424"/>
      <c r="J272" s="450" t="s">
        <v>347</v>
      </c>
      <c r="K272" s="416"/>
      <c r="L272" s="1"/>
      <c r="M272" s="2"/>
      <c r="N272" s="438"/>
      <c r="O272" s="18" t="str" cm="1">
        <f t="array" ref="O272">_xlfn.IFS(
    G272="Premium","$8.50",
    G272="Boutique","$11.50",
    G272="Collectors","$20.00",
    G272="Special Pricing","SPECIAL PRICING"
)</f>
        <v>$8.50</v>
      </c>
      <c r="P272" s="21" t="str">
        <f t="shared" si="16"/>
        <v/>
      </c>
      <c r="Q272" s="379" t="s">
        <v>437</v>
      </c>
      <c r="R272" s="403"/>
      <c r="S272" s="382" t="str" cm="1">
        <f t="array" ref="S272">_xlfn.IFS(
    G272="Premium","$17.99 - $22.99",
    G272="Boutique","$26.99 - $29.99",
    G272="Collectors","$99.99 - $114.99",
    G272="Special Pricing","SPECIAL PRICING"
)</f>
        <v>$17.99 - $22.99</v>
      </c>
      <c r="T272" s="404"/>
      <c r="U272" s="88"/>
      <c r="V272" s="10"/>
      <c r="W272" s="390">
        <f t="shared" si="15"/>
        <v>4</v>
      </c>
      <c r="X272" s="369">
        <f>VLOOKUP(Z272,'[1]IGC Availability'!$A:$O,15,FALSE)</f>
        <v>0</v>
      </c>
      <c r="Y272" s="364" t="str" cm="1">
        <f t="array" ref="Y272">IF(X272="","",
IFERROR(
    IF(
        X272&gt;= _xlfn.XLOOKUP(
            F272 &amp; "|" &amp; G272,
            'Min table'!$A$2:$A$17 &amp; "|" &amp; 'Min table'!$B$2:$B$17,
            'Min table'!$C$2:$C$17,
            "MISSING"
        ),
        "Show",
        "Hide"
    ),
"MISSING"))</f>
        <v>Hide</v>
      </c>
      <c r="Z272" s="364" t="s">
        <v>348</v>
      </c>
      <c r="AA272" s="360" t="s">
        <v>347</v>
      </c>
      <c r="AC272" s="323"/>
      <c r="AD272" s="323"/>
    </row>
    <row r="273" spans="3:30" ht="19.5" hidden="1" x14ac:dyDescent="0.3">
      <c r="C273" s="314"/>
      <c r="D273" s="8"/>
      <c r="E273" s="8"/>
      <c r="F273" s="20" t="s">
        <v>69</v>
      </c>
      <c r="G273" s="405" t="s">
        <v>724</v>
      </c>
      <c r="H273" s="384"/>
      <c r="I273" s="385"/>
      <c r="J273" s="446" t="s">
        <v>1225</v>
      </c>
      <c r="K273" s="386"/>
      <c r="L273" s="408"/>
      <c r="M273" s="2"/>
      <c r="N273" s="438"/>
      <c r="O273" s="18" t="str" cm="1">
        <f t="array" ref="O273">_xlfn.IFS(
    G273="Premium","$8.50",
    G273="Boutique","$11.50",
    G273="Collectors","$20.00",
    G273="Special Pricing","SPECIAL PRICING"
)</f>
        <v>$8.50</v>
      </c>
      <c r="P273" s="21" t="str">
        <f t="shared" si="16"/>
        <v/>
      </c>
      <c r="Q273" s="379" t="s">
        <v>1253</v>
      </c>
      <c r="R273" s="403"/>
      <c r="S273" s="382" t="str" cm="1">
        <f t="array" ref="S273">_xlfn.IFS(
    G273="Premium","$17.99 - $22.99",
    G273="Boutique","$26.99 - $29.99",
    G273="Collectors","$99.99 - $114.99",
    G273="Special Pricing","SPECIAL PRICING"
)</f>
        <v>$17.99 - $22.99</v>
      </c>
      <c r="T273" s="404"/>
      <c r="U273" s="88"/>
      <c r="V273" s="10"/>
      <c r="W273" s="390">
        <f t="shared" si="15"/>
        <v>4</v>
      </c>
      <c r="X273" s="369">
        <f>VLOOKUP(Z273,'[1]IGC Availability'!$A:$O,15,FALSE)</f>
        <v>0</v>
      </c>
      <c r="Y273" s="364" t="str" cm="1">
        <f t="array" ref="Y273">IF(X273="","",
IFERROR(
    IF(
        X273&gt;= _xlfn.XLOOKUP(
            F273 &amp; "|" &amp; G273,
            'Min table'!$A$2:$A$17 &amp; "|" &amp; 'Min table'!$B$2:$B$17,
            'Min table'!$C$2:$C$17,
            "MISSING"
        ),
        "Show",
        "Hide"
    ),
"MISSING"))</f>
        <v>Hide</v>
      </c>
      <c r="Z273" s="364" t="s">
        <v>349</v>
      </c>
      <c r="AA273" s="360" t="s">
        <v>1225</v>
      </c>
      <c r="AC273" s="323"/>
      <c r="AD273" s="323"/>
    </row>
    <row r="274" spans="3:30" ht="19.5" hidden="1" x14ac:dyDescent="0.3">
      <c r="C274" s="314"/>
      <c r="D274" s="8"/>
      <c r="E274" s="8"/>
      <c r="F274" s="20" t="s">
        <v>69</v>
      </c>
      <c r="G274" s="19" t="s">
        <v>724</v>
      </c>
      <c r="H274" s="425"/>
      <c r="I274" s="426"/>
      <c r="J274" s="448" t="s">
        <v>350</v>
      </c>
      <c r="K274" s="410"/>
      <c r="L274" s="1"/>
      <c r="M274" s="2"/>
      <c r="N274" s="438"/>
      <c r="O274" s="18" t="str" cm="1">
        <f t="array" ref="O274">_xlfn.IFS(
    G274="Premium","$8.50",
    G274="Boutique","$11.50",
    G274="Collectors","$20.00",
    G274="Special Pricing","SPECIAL PRICING"
)</f>
        <v>$8.50</v>
      </c>
      <c r="P274" s="21" t="str">
        <f t="shared" si="16"/>
        <v/>
      </c>
      <c r="Q274" s="379" t="s">
        <v>437</v>
      </c>
      <c r="R274" s="403"/>
      <c r="S274" s="382" t="str" cm="1">
        <f t="array" ref="S274">_xlfn.IFS(
    G274="Premium","$17.99 - $22.99",
    G274="Boutique","$26.99 - $29.99",
    G274="Collectors","$99.99 - $114.99",
    G274="Special Pricing","SPECIAL PRICING"
)</f>
        <v>$17.99 - $22.99</v>
      </c>
      <c r="T274" s="404"/>
      <c r="U274" s="88"/>
      <c r="V274" s="10"/>
      <c r="W274" s="390">
        <f t="shared" si="15"/>
        <v>4</v>
      </c>
      <c r="X274" s="369">
        <f>VLOOKUP(Z274,'[1]IGC Availability'!$A:$O,15,FALSE)</f>
        <v>0</v>
      </c>
      <c r="Y274" s="364" t="str" cm="1">
        <f t="array" ref="Y274">IF(X274="","",
IFERROR(
    IF(
        X274&gt;= _xlfn.XLOOKUP(
            F274 &amp; "|" &amp; G274,
            'Min table'!$A$2:$A$17 &amp; "|" &amp; 'Min table'!$B$2:$B$17,
            'Min table'!$C$2:$C$17,
            "MISSING"
        ),
        "Show",
        "Hide"
    ),
"MISSING"))</f>
        <v>Hide</v>
      </c>
      <c r="Z274" s="364" t="s">
        <v>351</v>
      </c>
      <c r="AA274" s="360" t="s">
        <v>350</v>
      </c>
      <c r="AC274" s="324"/>
      <c r="AD274" s="324"/>
    </row>
    <row r="275" spans="3:30" ht="19.5" hidden="1" x14ac:dyDescent="0.3">
      <c r="C275" s="314"/>
      <c r="D275" s="8"/>
      <c r="E275" s="8"/>
      <c r="F275" s="20" t="s">
        <v>69</v>
      </c>
      <c r="G275" s="19" t="s">
        <v>724</v>
      </c>
      <c r="H275" s="384"/>
      <c r="I275" s="385"/>
      <c r="J275" s="449" t="s">
        <v>1226</v>
      </c>
      <c r="K275" s="386"/>
      <c r="L275" s="1"/>
      <c r="M275" s="2"/>
      <c r="N275" s="438"/>
      <c r="O275" s="18" t="str" cm="1">
        <f t="array" ref="O275">_xlfn.IFS(
    G275="Premium","$8.50",
    G275="Boutique","$11.50",
    G275="Collectors","$20.00",
    G275="Special Pricing","SPECIAL PRICING"
)</f>
        <v>$8.50</v>
      </c>
      <c r="P275" s="21" t="str">
        <f t="shared" si="16"/>
        <v/>
      </c>
      <c r="Q275" s="405" t="s">
        <v>1253</v>
      </c>
      <c r="R275" s="403"/>
      <c r="S275" s="382" t="str" cm="1">
        <f t="array" ref="S275">_xlfn.IFS(
    G275="Premium","$17.99 - $22.99",
    G275="Boutique","$26.99 - $29.99",
    G275="Collectors","$99.99 - $114.99",
    G275="Special Pricing","SPECIAL PRICING"
)</f>
        <v>$17.99 - $22.99</v>
      </c>
      <c r="T275" s="404"/>
      <c r="U275" s="88"/>
      <c r="V275" s="10"/>
      <c r="W275" s="390">
        <f t="shared" si="15"/>
        <v>4</v>
      </c>
      <c r="X275" s="369">
        <f>VLOOKUP(Z275,'[1]IGC Availability'!$A:$O,15,FALSE)</f>
        <v>0</v>
      </c>
      <c r="Y275" s="364" t="str" cm="1">
        <f t="array" ref="Y275">IF(X275="","",
IFERROR(
    IF(
        X275&gt;= _xlfn.XLOOKUP(
            F275 &amp; "|" &amp; G275,
            'Min table'!$A$2:$A$17 &amp; "|" &amp; 'Min table'!$B$2:$B$17,
            'Min table'!$C$2:$C$17,
            "MISSING"
        ),
        "Show",
        "Hide"
    ),
"MISSING"))</f>
        <v>Hide</v>
      </c>
      <c r="Z275" s="364" t="s">
        <v>352</v>
      </c>
      <c r="AA275" s="360" t="s">
        <v>1226</v>
      </c>
      <c r="AC275" s="325"/>
      <c r="AD275" s="325"/>
    </row>
    <row r="276" spans="3:30" ht="19.5" hidden="1" x14ac:dyDescent="0.3">
      <c r="C276" s="314"/>
      <c r="D276" s="8"/>
      <c r="E276" s="8"/>
      <c r="F276" s="20" t="s">
        <v>69</v>
      </c>
      <c r="G276" s="19" t="s">
        <v>724</v>
      </c>
      <c r="H276" s="384"/>
      <c r="I276" s="385"/>
      <c r="J276" s="449" t="s">
        <v>353</v>
      </c>
      <c r="K276" s="386"/>
      <c r="L276" s="1"/>
      <c r="M276" s="2"/>
      <c r="N276" s="438"/>
      <c r="O276" s="18" t="str" cm="1">
        <f t="array" ref="O276">_xlfn.IFS(
    G276="Premium","$8.50",
    G276="Boutique","$11.50",
    G276="Collectors","$20.00",
    G276="Special Pricing","SPECIAL PRICING"
)</f>
        <v>$8.50</v>
      </c>
      <c r="P276" s="21" t="str">
        <f t="shared" si="16"/>
        <v/>
      </c>
      <c r="Q276" s="405" t="s">
        <v>1263</v>
      </c>
      <c r="R276" s="403"/>
      <c r="S276" s="382" t="str" cm="1">
        <f t="array" ref="S276">_xlfn.IFS(
    G276="Premium","$17.99 - $22.99",
    G276="Boutique","$26.99 - $29.99",
    G276="Collectors","$99.99 - $114.99",
    G276="Special Pricing","SPECIAL PRICING"
)</f>
        <v>$17.99 - $22.99</v>
      </c>
      <c r="T276" s="404"/>
      <c r="U276" s="88"/>
      <c r="V276" s="10"/>
      <c r="W276" s="390">
        <f t="shared" si="15"/>
        <v>4</v>
      </c>
      <c r="X276" s="369">
        <f>VLOOKUP(Z276,'[1]IGC Availability'!$A:$O,15,FALSE)</f>
        <v>0</v>
      </c>
      <c r="Y276" s="364" t="str" cm="1">
        <f t="array" ref="Y276">IF(X276="","",
IFERROR(
    IF(
        X276&gt;= _xlfn.XLOOKUP(
            F276 &amp; "|" &amp; G276,
            'Min table'!$A$2:$A$17 &amp; "|" &amp; 'Min table'!$B$2:$B$17,
            'Min table'!$C$2:$C$17,
            "MISSING"
        ),
        "Show",
        "Hide"
    ),
"MISSING"))</f>
        <v>Hide</v>
      </c>
      <c r="Z276" s="364" t="s">
        <v>354</v>
      </c>
      <c r="AA276" s="360" t="s">
        <v>353</v>
      </c>
    </row>
    <row r="277" spans="3:30" ht="19.5" hidden="1" x14ac:dyDescent="0.3">
      <c r="C277" s="314"/>
      <c r="D277" s="8"/>
      <c r="E277" s="8"/>
      <c r="F277" s="20" t="s">
        <v>69</v>
      </c>
      <c r="G277" s="19" t="s">
        <v>724</v>
      </c>
      <c r="H277" s="384"/>
      <c r="I277" s="385"/>
      <c r="J277" s="449" t="s">
        <v>355</v>
      </c>
      <c r="K277" s="386"/>
      <c r="L277" s="1"/>
      <c r="M277" s="2"/>
      <c r="N277" s="438"/>
      <c r="O277" s="18" t="str" cm="1">
        <f t="array" ref="O277">_xlfn.IFS(
    G277="Premium","$8.50",
    G277="Boutique","$11.50",
    G277="Collectors","$20.00",
    G277="Special Pricing","SPECIAL PRICING"
)</f>
        <v>$8.50</v>
      </c>
      <c r="P277" s="21" t="str">
        <f t="shared" si="16"/>
        <v/>
      </c>
      <c r="Q277" s="405" t="s">
        <v>1263</v>
      </c>
      <c r="R277" s="403"/>
      <c r="S277" s="382" t="str" cm="1">
        <f t="array" ref="S277">_xlfn.IFS(
    G277="Premium","$17.99 - $22.99",
    G277="Boutique","$26.99 - $29.99",
    G277="Collectors","$99.99 - $114.99",
    G277="Special Pricing","SPECIAL PRICING"
)</f>
        <v>$17.99 - $22.99</v>
      </c>
      <c r="T277" s="404"/>
      <c r="U277" s="88"/>
      <c r="V277" s="10"/>
      <c r="W277" s="390">
        <f t="shared" si="15"/>
        <v>4</v>
      </c>
      <c r="X277" s="369">
        <f>VLOOKUP(Z277,'[1]IGC Availability'!$A:$O,15,FALSE)</f>
        <v>0</v>
      </c>
      <c r="Y277" s="364" t="str" cm="1">
        <f t="array" ref="Y277">IF(X277="","",
IFERROR(
    IF(
        X277&gt;= _xlfn.XLOOKUP(
            F277 &amp; "|" &amp; G277,
            'Min table'!$A$2:$A$17 &amp; "|" &amp; 'Min table'!$B$2:$B$17,
            'Min table'!$C$2:$C$17,
            "MISSING"
        ),
        "Show",
        "Hide"
    ),
"MISSING"))</f>
        <v>Hide</v>
      </c>
      <c r="Z277" s="364" t="s">
        <v>356</v>
      </c>
      <c r="AA277" s="360" t="s">
        <v>355</v>
      </c>
    </row>
    <row r="278" spans="3:30" ht="19.5" hidden="1" x14ac:dyDescent="0.3">
      <c r="C278" s="314"/>
      <c r="D278" s="8"/>
      <c r="E278" s="8"/>
      <c r="F278" s="20" t="s">
        <v>69</v>
      </c>
      <c r="G278" s="19" t="s">
        <v>724</v>
      </c>
      <c r="H278" s="384"/>
      <c r="I278" s="385"/>
      <c r="J278" s="449" t="s">
        <v>357</v>
      </c>
      <c r="K278" s="386"/>
      <c r="L278" s="1"/>
      <c r="M278" s="2"/>
      <c r="N278" s="438"/>
      <c r="O278" s="18" t="str" cm="1">
        <f t="array" ref="O278">_xlfn.IFS(
    G278="Premium","$8.50",
    G278="Boutique","$11.50",
    G278="Collectors","$20.00",
    G278="Special Pricing","SPECIAL PRICING"
)</f>
        <v>$8.50</v>
      </c>
      <c r="P278" s="21" t="str">
        <f t="shared" si="16"/>
        <v/>
      </c>
      <c r="Q278" s="379" t="s">
        <v>1253</v>
      </c>
      <c r="R278" s="403"/>
      <c r="S278" s="382" t="str" cm="1">
        <f t="array" ref="S278">_xlfn.IFS(
    G278="Premium","$17.99 - $22.99",
    G278="Boutique","$26.99 - $29.99",
    G278="Collectors","$99.99 - $114.99",
    G278="Special Pricing","SPECIAL PRICING"
)</f>
        <v>$17.99 - $22.99</v>
      </c>
      <c r="T278" s="404"/>
      <c r="U278" s="88"/>
      <c r="V278" s="10"/>
      <c r="W278" s="390">
        <f t="shared" si="15"/>
        <v>4</v>
      </c>
      <c r="X278" s="369">
        <f>VLOOKUP(Z278,'[1]IGC Availability'!$A:$O,15,FALSE)</f>
        <v>0</v>
      </c>
      <c r="Y278" s="364" t="str" cm="1">
        <f t="array" ref="Y278">IF(X278="","",
IFERROR(
    IF(
        X278&gt;= _xlfn.XLOOKUP(
            F278 &amp; "|" &amp; G278,
            'Min table'!$A$2:$A$17 &amp; "|" &amp; 'Min table'!$B$2:$B$17,
            'Min table'!$C$2:$C$17,
            "MISSING"
        ),
        "Show",
        "Hide"
    ),
"MISSING"))</f>
        <v>Hide</v>
      </c>
      <c r="Z278" s="364" t="s">
        <v>358</v>
      </c>
      <c r="AA278" s="360" t="s">
        <v>357</v>
      </c>
    </row>
    <row r="279" spans="3:30" ht="19.5" hidden="1" x14ac:dyDescent="0.3">
      <c r="C279" s="314"/>
      <c r="D279" s="8"/>
      <c r="E279" s="8"/>
      <c r="F279" s="20" t="s">
        <v>69</v>
      </c>
      <c r="G279" s="19" t="s">
        <v>724</v>
      </c>
      <c r="H279" s="423"/>
      <c r="I279" s="424"/>
      <c r="J279" s="450" t="s">
        <v>359</v>
      </c>
      <c r="K279" s="416"/>
      <c r="L279" s="1"/>
      <c r="M279" s="2"/>
      <c r="N279" s="438"/>
      <c r="O279" s="18" t="str" cm="1">
        <f t="array" ref="O279">_xlfn.IFS(
    G279="Premium","$8.50",
    G279="Boutique","$11.50",
    G279="Collectors","$20.00",
    G279="Special Pricing","SPECIAL PRICING"
)</f>
        <v>$8.50</v>
      </c>
      <c r="P279" s="21" t="str">
        <f t="shared" si="16"/>
        <v/>
      </c>
      <c r="Q279" s="405" t="s">
        <v>1253</v>
      </c>
      <c r="R279" s="403"/>
      <c r="S279" s="382" t="str" cm="1">
        <f t="array" ref="S279">_xlfn.IFS(
    G279="Premium","$17.99 - $22.99",
    G279="Boutique","$26.99 - $29.99",
    G279="Collectors","$99.99 - $114.99",
    G279="Special Pricing","SPECIAL PRICING"
)</f>
        <v>$17.99 - $22.99</v>
      </c>
      <c r="T279" s="404"/>
      <c r="U279" s="88"/>
      <c r="V279" s="10"/>
      <c r="W279" s="390">
        <f t="shared" si="15"/>
        <v>4</v>
      </c>
      <c r="X279" s="369">
        <f>VLOOKUP(Z279,'[1]IGC Availability'!$A:$O,15,FALSE)</f>
        <v>0</v>
      </c>
      <c r="Y279" s="364" t="str" cm="1">
        <f t="array" ref="Y279">IF(X279="","",
IFERROR(
    IF(
        X279&gt;= _xlfn.XLOOKUP(
            F279 &amp; "|" &amp; G279,
            'Min table'!$A$2:$A$17 &amp; "|" &amp; 'Min table'!$B$2:$B$17,
            'Min table'!$C$2:$C$17,
            "MISSING"
        ),
        "Show",
        "Hide"
    ),
"MISSING"))</f>
        <v>Hide</v>
      </c>
      <c r="Z279" s="364" t="s">
        <v>360</v>
      </c>
      <c r="AA279" s="360" t="s">
        <v>359</v>
      </c>
    </row>
    <row r="280" spans="3:30" ht="19.5" hidden="1" x14ac:dyDescent="0.3">
      <c r="C280" s="314"/>
      <c r="D280" s="8"/>
      <c r="E280" s="8"/>
      <c r="F280" s="20" t="s">
        <v>69</v>
      </c>
      <c r="G280" s="405" t="s">
        <v>724</v>
      </c>
      <c r="H280" s="423"/>
      <c r="I280" s="424"/>
      <c r="J280" s="445" t="s">
        <v>362</v>
      </c>
      <c r="K280" s="416"/>
      <c r="L280" s="408"/>
      <c r="M280" s="2"/>
      <c r="N280" s="438"/>
      <c r="O280" s="18" t="str" cm="1">
        <f t="array" ref="O280">_xlfn.IFS(
    G280="Premium","$8.50",
    G280="Boutique","$11.50",
    G280="Collectors","$20.00",
    G280="Special Pricing","SPECIAL PRICING"
)</f>
        <v>$8.50</v>
      </c>
      <c r="P280" s="21" t="str">
        <f t="shared" si="16"/>
        <v/>
      </c>
      <c r="Q280" s="379" t="s">
        <v>1253</v>
      </c>
      <c r="R280" s="403"/>
      <c r="S280" s="382" t="str" cm="1">
        <f t="array" ref="S280">_xlfn.IFS(
    G280="Premium","$17.99 - $22.99",
    G280="Boutique","$26.99 - $29.99",
    G280="Collectors","$99.99 - $114.99",
    G280="Special Pricing","SPECIAL PRICING"
)</f>
        <v>$17.99 - $22.99</v>
      </c>
      <c r="T280" s="404"/>
      <c r="U280" s="88"/>
      <c r="V280" s="10"/>
      <c r="W280" s="390">
        <f t="shared" si="15"/>
        <v>4</v>
      </c>
      <c r="X280" s="369">
        <f>VLOOKUP(Z280,'[1]IGC Availability'!$A:$O,15,FALSE)</f>
        <v>0</v>
      </c>
      <c r="Y280" s="364" t="str" cm="1">
        <f t="array" ref="Y280">IF(X280="","",
IFERROR(
    IF(
        X280&gt;= _xlfn.XLOOKUP(
            F280 &amp; "|" &amp; G280,
            'Min table'!$A$2:$A$17 &amp; "|" &amp; 'Min table'!$B$2:$B$17,
            'Min table'!$C$2:$C$17,
            "MISSING"
        ),
        "Show",
        "Hide"
    ),
"MISSING"))</f>
        <v>Hide</v>
      </c>
      <c r="Z280" s="364" t="s">
        <v>363</v>
      </c>
      <c r="AA280" s="360" t="s">
        <v>362</v>
      </c>
    </row>
    <row r="281" spans="3:30" ht="19.5" hidden="1" x14ac:dyDescent="0.3">
      <c r="C281" s="314"/>
      <c r="D281" s="8"/>
      <c r="E281" s="8"/>
      <c r="F281" s="20" t="s">
        <v>69</v>
      </c>
      <c r="G281" s="405" t="s">
        <v>724</v>
      </c>
      <c r="H281" s="384"/>
      <c r="I281" s="385" t="s">
        <v>1083</v>
      </c>
      <c r="J281" s="446" t="s">
        <v>2008</v>
      </c>
      <c r="K281" s="386"/>
      <c r="L281" s="408"/>
      <c r="M281" s="2"/>
      <c r="N281" s="438"/>
      <c r="O281" s="18" t="str" cm="1">
        <f t="array" ref="O281">_xlfn.IFS(
    G281="Premium","$8.50",
    G281="Boutique","$11.50",
    G281="Collectors","$20.00",
    G281="Special Pricing","SPECIAL PRICING"
)</f>
        <v>$8.50</v>
      </c>
      <c r="P281" s="21" t="str">
        <f t="shared" si="16"/>
        <v/>
      </c>
      <c r="Q281" s="379" t="s">
        <v>1254</v>
      </c>
      <c r="R281" s="403"/>
      <c r="S281" s="382" t="str" cm="1">
        <f t="array" ref="S281">_xlfn.IFS(
    G281="Premium","$17.99 - $22.99",
    G281="Boutique","$26.99 - $29.99",
    G281="Collectors","$99.99 - $114.99",
    G281="Special Pricing","SPECIAL PRICING"
)</f>
        <v>$17.99 - $22.99</v>
      </c>
      <c r="T281" s="404"/>
      <c r="U281" s="88"/>
      <c r="V281" s="10"/>
      <c r="W281" s="390">
        <f t="shared" si="15"/>
        <v>4</v>
      </c>
      <c r="X281" s="369">
        <f>VLOOKUP(Z281,'[1]IGC Availability'!$A:$O,15,FALSE)</f>
        <v>0</v>
      </c>
      <c r="Y281" s="364" t="str" cm="1">
        <f t="array" ref="Y281">IF(X281="","",
IFERROR(
    IF(
        X281&gt;= _xlfn.XLOOKUP(
            F281 &amp; "|" &amp; G281,
            'Min table'!$A$2:$A$17 &amp; "|" &amp; 'Min table'!$B$2:$B$17,
            'Min table'!$C$2:$C$17,
            "MISSING"
        ),
        "Show",
        "Hide"
    ),
"MISSING"))</f>
        <v>Hide</v>
      </c>
      <c r="Z281" s="364" t="s">
        <v>1283</v>
      </c>
      <c r="AA281" s="360" t="s">
        <v>1227</v>
      </c>
    </row>
    <row r="282" spans="3:30" ht="19.5" hidden="1" x14ac:dyDescent="0.3">
      <c r="C282" s="314"/>
      <c r="D282" s="8"/>
      <c r="E282" s="8"/>
      <c r="F282" s="20" t="s">
        <v>69</v>
      </c>
      <c r="G282" s="19" t="s">
        <v>724</v>
      </c>
      <c r="H282" s="425"/>
      <c r="I282" s="426"/>
      <c r="J282" s="448" t="s">
        <v>2007</v>
      </c>
      <c r="K282" s="410"/>
      <c r="L282" s="1"/>
      <c r="M282" s="2"/>
      <c r="N282" s="438"/>
      <c r="O282" s="18" t="str" cm="1">
        <f t="array" ref="O282">_xlfn.IFS(
    G282="Premium","$8.50",
    G282="Boutique","$11.50",
    G282="Collectors","$20.00",
    G282="Special Pricing","SPECIAL PRICING"
)</f>
        <v>$8.50</v>
      </c>
      <c r="P282" s="21" t="str">
        <f t="shared" si="16"/>
        <v/>
      </c>
      <c r="Q282" s="379" t="s">
        <v>1254</v>
      </c>
      <c r="R282" s="403"/>
      <c r="S282" s="382" t="str" cm="1">
        <f t="array" ref="S282">_xlfn.IFS(
    G282="Premium","$17.99 - $22.99",
    G282="Boutique","$26.99 - $29.99",
    G282="Collectors","$99.99 - $114.99",
    G282="Special Pricing","SPECIAL PRICING"
)</f>
        <v>$17.99 - $22.99</v>
      </c>
      <c r="T282" s="404"/>
      <c r="U282" s="88"/>
      <c r="V282" s="10"/>
      <c r="W282" s="390">
        <f t="shared" si="15"/>
        <v>4</v>
      </c>
      <c r="X282" s="369">
        <f>VLOOKUP(Z282,'[1]IGC Availability'!$A:$O,15,FALSE)</f>
        <v>0</v>
      </c>
      <c r="Y282" s="364" t="str" cm="1">
        <f t="array" ref="Y282">IF(X282="","",
IFERROR(
    IF(
        X282&gt;= _xlfn.XLOOKUP(
            F282 &amp; "|" &amp; G282,
            'Min table'!$A$2:$A$17 &amp; "|" &amp; 'Min table'!$B$2:$B$17,
            'Min table'!$C$2:$C$17,
            "MISSING"
        ),
        "Show",
        "Hide"
    ),
"MISSING"))</f>
        <v>Hide</v>
      </c>
      <c r="Z282" s="364" t="s">
        <v>1284</v>
      </c>
      <c r="AA282" s="360" t="s">
        <v>1228</v>
      </c>
    </row>
    <row r="283" spans="3:30" ht="19.5" hidden="1" x14ac:dyDescent="0.3">
      <c r="C283" s="314"/>
      <c r="D283" s="8"/>
      <c r="E283" s="8"/>
      <c r="F283" s="20" t="s">
        <v>69</v>
      </c>
      <c r="G283" s="19" t="s">
        <v>724</v>
      </c>
      <c r="H283" s="384"/>
      <c r="I283" s="385"/>
      <c r="J283" s="449" t="s">
        <v>1229</v>
      </c>
      <c r="K283" s="386"/>
      <c r="L283" s="1"/>
      <c r="M283" s="2"/>
      <c r="N283" s="438"/>
      <c r="O283" s="18" t="str" cm="1">
        <f t="array" ref="O283">_xlfn.IFS(
    G283="Premium","$8.50",
    G283="Boutique","$11.50",
    G283="Collectors","$20.00",
    G283="Special Pricing","SPECIAL PRICING"
)</f>
        <v>$8.50</v>
      </c>
      <c r="P283" s="21" t="str">
        <f t="shared" si="16"/>
        <v/>
      </c>
      <c r="Q283" s="407" t="s">
        <v>1254</v>
      </c>
      <c r="R283" s="403"/>
      <c r="S283" s="382" t="str" cm="1">
        <f t="array" ref="S283">_xlfn.IFS(
    G283="Premium","$17.99 - $22.99",
    G283="Boutique","$26.99 - $29.99",
    G283="Collectors","$99.99 - $114.99",
    G283="Special Pricing","SPECIAL PRICING"
)</f>
        <v>$17.99 - $22.99</v>
      </c>
      <c r="T283" s="404"/>
      <c r="U283" s="88"/>
      <c r="V283" s="10"/>
      <c r="W283" s="390">
        <f t="shared" si="15"/>
        <v>4</v>
      </c>
      <c r="X283" s="369">
        <f>VLOOKUP(Z283,'[1]IGC Availability'!$A:$O,15,FALSE)</f>
        <v>0</v>
      </c>
      <c r="Y283" s="364" t="str" cm="1">
        <f t="array" ref="Y283">IF(X283="","",
IFERROR(
    IF(
        X283&gt;= _xlfn.XLOOKUP(
            F283 &amp; "|" &amp; G283,
            'Min table'!$A$2:$A$17 &amp; "|" &amp; 'Min table'!$B$2:$B$17,
            'Min table'!$C$2:$C$17,
            "MISSING"
        ),
        "Show",
        "Hide"
    ),
"MISSING"))</f>
        <v>Hide</v>
      </c>
      <c r="Z283" s="364" t="s">
        <v>1285</v>
      </c>
      <c r="AA283" s="360" t="s">
        <v>1229</v>
      </c>
    </row>
    <row r="284" spans="3:30" ht="19.5" hidden="1" x14ac:dyDescent="0.3">
      <c r="C284" s="314"/>
      <c r="D284" s="8"/>
      <c r="E284" s="8"/>
      <c r="F284" s="20" t="s">
        <v>69</v>
      </c>
      <c r="G284" s="19" t="s">
        <v>724</v>
      </c>
      <c r="H284" s="384"/>
      <c r="I284" s="385"/>
      <c r="J284" s="449" t="s">
        <v>1230</v>
      </c>
      <c r="K284" s="386"/>
      <c r="L284" s="1"/>
      <c r="M284" s="2"/>
      <c r="N284" s="438"/>
      <c r="O284" s="18" t="str" cm="1">
        <f t="array" ref="O284">_xlfn.IFS(
    G284="Premium","$8.50",
    G284="Boutique","$11.50",
    G284="Collectors","$20.00",
    G284="Special Pricing","SPECIAL PRICING"
)</f>
        <v>$8.50</v>
      </c>
      <c r="P284" s="21" t="str">
        <f t="shared" si="16"/>
        <v/>
      </c>
      <c r="Q284" s="379" t="s">
        <v>1254</v>
      </c>
      <c r="R284" s="403"/>
      <c r="S284" s="382" t="str" cm="1">
        <f t="array" ref="S284">_xlfn.IFS(
    G284="Premium","$17.99 - $22.99",
    G284="Boutique","$26.99 - $29.99",
    G284="Collectors","$99.99 - $114.99",
    G284="Special Pricing","SPECIAL PRICING"
)</f>
        <v>$17.99 - $22.99</v>
      </c>
      <c r="T284" s="404"/>
      <c r="U284" s="88"/>
      <c r="V284" s="10"/>
      <c r="W284" s="390">
        <f t="shared" si="15"/>
        <v>4</v>
      </c>
      <c r="X284" s="369">
        <f>VLOOKUP(Z284,'[1]IGC Availability'!$A:$O,15,FALSE)</f>
        <v>0</v>
      </c>
      <c r="Y284" s="364" t="str" cm="1">
        <f t="array" ref="Y284">IF(X284="","",
IFERROR(
    IF(
        X284&gt;= _xlfn.XLOOKUP(
            F284 &amp; "|" &amp; G284,
            'Min table'!$A$2:$A$17 &amp; "|" &amp; 'Min table'!$B$2:$B$17,
            'Min table'!$C$2:$C$17,
            "MISSING"
        ),
        "Show",
        "Hide"
    ),
"MISSING"))</f>
        <v>Hide</v>
      </c>
      <c r="Z284" s="364" t="s">
        <v>1286</v>
      </c>
      <c r="AA284" s="360" t="s">
        <v>1230</v>
      </c>
    </row>
    <row r="285" spans="3:30" ht="19.5" hidden="1" x14ac:dyDescent="0.3">
      <c r="C285" s="314"/>
      <c r="D285" s="8"/>
      <c r="E285" s="8"/>
      <c r="F285" s="20" t="s">
        <v>69</v>
      </c>
      <c r="G285" s="19" t="s">
        <v>724</v>
      </c>
      <c r="H285" s="423"/>
      <c r="I285" s="424"/>
      <c r="J285" s="455" t="s">
        <v>364</v>
      </c>
      <c r="K285" s="416"/>
      <c r="L285" s="1"/>
      <c r="M285" s="2"/>
      <c r="N285" s="438"/>
      <c r="O285" s="18" t="str" cm="1">
        <f t="array" ref="O285">_xlfn.IFS(
    G285="Premium","$8.50",
    G285="Boutique","$11.50",
    G285="Collectors","$20.00",
    G285="Special Pricing","SPECIAL PRICING"
)</f>
        <v>$8.50</v>
      </c>
      <c r="P285" s="21" t="str">
        <f t="shared" si="16"/>
        <v/>
      </c>
      <c r="Q285" s="379" t="s">
        <v>1264</v>
      </c>
      <c r="R285" s="403"/>
      <c r="S285" s="382" t="str" cm="1">
        <f t="array" ref="S285">_xlfn.IFS(
    G285="Premium","$17.99 - $22.99",
    G285="Boutique","$26.99 - $29.99",
    G285="Collectors","$99.99 - $114.99",
    G285="Special Pricing","SPECIAL PRICING"
)</f>
        <v>$17.99 - $22.99</v>
      </c>
      <c r="T285" s="404"/>
      <c r="U285" s="88"/>
      <c r="V285" s="10"/>
      <c r="W285" s="390">
        <f t="shared" si="15"/>
        <v>4</v>
      </c>
      <c r="X285" s="369">
        <f>VLOOKUP(Z285,'[1]IGC Availability'!$A:$O,15,FALSE)</f>
        <v>-14.8</v>
      </c>
      <c r="Y285" s="364" t="str" cm="1">
        <f t="array" ref="Y285">IF(X285="","",
IFERROR(
    IF(
        X285&gt;= _xlfn.XLOOKUP(
            F285 &amp; "|" &amp; G285,
            'Min table'!$A$2:$A$17 &amp; "|" &amp; 'Min table'!$B$2:$B$17,
            'Min table'!$C$2:$C$17,
            "MISSING"
        ),
        "Show",
        "Hide"
    ),
"MISSING"))</f>
        <v>Hide</v>
      </c>
      <c r="Z285" s="364" t="s">
        <v>1287</v>
      </c>
      <c r="AA285" s="360" t="s">
        <v>364</v>
      </c>
      <c r="AB285" s="390"/>
    </row>
    <row r="286" spans="3:30" ht="19.5" hidden="1" x14ac:dyDescent="0.3">
      <c r="C286" s="314"/>
      <c r="D286" s="8"/>
      <c r="E286" s="8"/>
      <c r="F286" s="20" t="s">
        <v>69</v>
      </c>
      <c r="G286" s="405" t="s">
        <v>1904</v>
      </c>
      <c r="H286" s="384"/>
      <c r="I286" s="385"/>
      <c r="J286" s="450" t="s">
        <v>1231</v>
      </c>
      <c r="K286" s="386"/>
      <c r="L286" s="408"/>
      <c r="M286" s="2"/>
      <c r="N286" s="438"/>
      <c r="O286" s="18">
        <v>12</v>
      </c>
      <c r="P286" s="21" t="str">
        <f t="shared" si="16"/>
        <v/>
      </c>
      <c r="Q286" s="405" t="s">
        <v>1103</v>
      </c>
      <c r="R286" s="403"/>
      <c r="S286" s="382" t="s">
        <v>223</v>
      </c>
      <c r="T286" s="404"/>
      <c r="U286" s="88"/>
      <c r="V286" s="10"/>
      <c r="W286" s="390">
        <f t="shared" ref="W286:W317" si="17">IF(G286="Special Pricing",1,
 IF(G286="Collectors",2,
 IF(G286="Boutique",3,
 IF(G286="Premium",4,99))))</f>
        <v>99</v>
      </c>
      <c r="X286" s="369">
        <f>VLOOKUP(Z286,'[1]IGC Availability'!$A:$O,15,FALSE)</f>
        <v>0</v>
      </c>
      <c r="Y286" s="364" t="str" cm="1">
        <f t="array" ref="Y286">IF(X286="","",
IFERROR(
    IF(
        X286&gt;= _xlfn.XLOOKUP(
            F286 &amp; "|" &amp; G286,
            'Min table'!$A$2:$A$17 &amp; "|" &amp; 'Min table'!$B$2:$B$17,
            'Min table'!$C$2:$C$17,
            "MISSING"
        ),
        "Show",
        "Hide"
    ),
"MISSING"))</f>
        <v>Hide</v>
      </c>
      <c r="Z286" s="364" t="s">
        <v>1288</v>
      </c>
      <c r="AA286" s="360" t="s">
        <v>1231</v>
      </c>
    </row>
    <row r="287" spans="3:30" ht="19.5" hidden="1" x14ac:dyDescent="0.3">
      <c r="C287" s="314"/>
      <c r="D287" s="8"/>
      <c r="E287" s="8"/>
      <c r="F287" s="20" t="s">
        <v>69</v>
      </c>
      <c r="G287" s="19" t="s">
        <v>724</v>
      </c>
      <c r="H287" s="425"/>
      <c r="I287" s="426"/>
      <c r="J287" s="450" t="s">
        <v>1059</v>
      </c>
      <c r="K287" s="410"/>
      <c r="L287" s="1"/>
      <c r="M287" s="2"/>
      <c r="N287" s="438"/>
      <c r="O287" s="18" t="str" cm="1">
        <f t="array" ref="O287">_xlfn.IFS(
    G287="Premium","$8.50",
    G287="Boutique","$11.50",
    G287="Collectors","$20.00",
    G287="Special Pricing","SPECIAL PRICING"
)</f>
        <v>$8.50</v>
      </c>
      <c r="P287" s="21" t="str">
        <f t="shared" si="16"/>
        <v/>
      </c>
      <c r="Q287" s="405" t="s">
        <v>394</v>
      </c>
      <c r="R287" s="403"/>
      <c r="S287" s="382" t="str" cm="1">
        <f t="array" ref="S287">_xlfn.IFS(
    G287="Premium","$17.99 - $22.99",
    G287="Boutique","$26.99 - $29.99",
    G287="Collectors","$99.99 - $114.99",
    G287="Special Pricing","SPECIAL PRICING"
)</f>
        <v>$17.99 - $22.99</v>
      </c>
      <c r="T287" s="404"/>
      <c r="U287" s="88"/>
      <c r="V287" s="10"/>
      <c r="W287" s="390">
        <f t="shared" si="17"/>
        <v>4</v>
      </c>
      <c r="X287" s="369">
        <f>VLOOKUP(Z287,'[1]IGC Availability'!$A:$O,15,FALSE)</f>
        <v>0</v>
      </c>
      <c r="Y287" s="364" t="str" cm="1">
        <f t="array" ref="Y287">IF(X287="","",
IFERROR(
    IF(
        X287&gt;= _xlfn.XLOOKUP(
            F287 &amp; "|" &amp; G287,
            'Min table'!$A$2:$A$17 &amp; "|" &amp; 'Min table'!$B$2:$B$17,
            'Min table'!$C$2:$C$17,
            "MISSING"
        ),
        "Show",
        "Hide"
    ),
"MISSING"))</f>
        <v>Hide</v>
      </c>
      <c r="Z287" s="364" t="s">
        <v>1289</v>
      </c>
      <c r="AA287" s="360" t="s">
        <v>1059</v>
      </c>
    </row>
    <row r="288" spans="3:30" ht="19.5" hidden="1" x14ac:dyDescent="0.3">
      <c r="C288" s="314"/>
      <c r="D288" s="8"/>
      <c r="E288" s="8"/>
      <c r="F288" s="20" t="s">
        <v>69</v>
      </c>
      <c r="G288" s="19" t="s">
        <v>724</v>
      </c>
      <c r="H288" s="423"/>
      <c r="I288" s="424"/>
      <c r="J288" s="450" t="s">
        <v>1232</v>
      </c>
      <c r="K288" s="416"/>
      <c r="L288" s="1"/>
      <c r="M288" s="2"/>
      <c r="N288" s="438"/>
      <c r="O288" s="18" t="str" cm="1">
        <f t="array" ref="O288">_xlfn.IFS(
    G288="Premium","$8.50",
    G288="Boutique","$11.50",
    G288="Collectors","$20.00",
    G288="Special Pricing","SPECIAL PRICING"
)</f>
        <v>$8.50</v>
      </c>
      <c r="P288" s="21" t="str">
        <f t="shared" si="16"/>
        <v/>
      </c>
      <c r="Q288" s="405" t="s">
        <v>1264</v>
      </c>
      <c r="R288" s="403"/>
      <c r="S288" s="382" t="str" cm="1">
        <f t="array" ref="S288">_xlfn.IFS(
    G288="Premium","$17.99 - $22.99",
    G288="Boutique","$26.99 - $29.99",
    G288="Collectors","$99.99 - $114.99",
    G288="Special Pricing","SPECIAL PRICING"
)</f>
        <v>$17.99 - $22.99</v>
      </c>
      <c r="T288" s="404"/>
      <c r="U288" s="88"/>
      <c r="V288" s="10"/>
      <c r="W288" s="390">
        <f t="shared" si="17"/>
        <v>4</v>
      </c>
      <c r="X288" s="369">
        <f>VLOOKUP(Z288,'[1]IGC Availability'!$A:$O,15,FALSE)</f>
        <v>0</v>
      </c>
      <c r="Y288" s="364" t="str" cm="1">
        <f t="array" ref="Y288">IF(X288="","",
IFERROR(
    IF(
        X288&gt;= _xlfn.XLOOKUP(
            F288 &amp; "|" &amp; G288,
            'Min table'!$A$2:$A$17 &amp; "|" &amp; 'Min table'!$B$2:$B$17,
            'Min table'!$C$2:$C$17,
            "MISSING"
        ),
        "Show",
        "Hide"
    ),
"MISSING"))</f>
        <v>Hide</v>
      </c>
      <c r="Z288" s="364" t="s">
        <v>1290</v>
      </c>
      <c r="AA288" s="360" t="s">
        <v>1232</v>
      </c>
    </row>
    <row r="289" spans="3:28" ht="19.5" x14ac:dyDescent="0.3">
      <c r="C289" s="314"/>
      <c r="D289" s="8"/>
      <c r="E289" s="8"/>
      <c r="F289" s="20" t="s">
        <v>69</v>
      </c>
      <c r="G289" s="405" t="s">
        <v>722</v>
      </c>
      <c r="H289" s="384"/>
      <c r="I289" s="385"/>
      <c r="J289" s="455" t="s">
        <v>1242</v>
      </c>
      <c r="K289" s="386"/>
      <c r="L289" s="408"/>
      <c r="M289" s="2"/>
      <c r="N289" s="438"/>
      <c r="O289" s="18" t="str" cm="1">
        <f t="array" ref="O289">_xlfn.IFS(
    G289="Premium","$8.50",
    G289="Boutique","$11.50",
    G289="Collectors","$20.00",
    G289="Special Pricing","SPECIAL PRICING"
)</f>
        <v>$11.50</v>
      </c>
      <c r="P289" s="21" t="str">
        <f t="shared" si="16"/>
        <v/>
      </c>
      <c r="Q289" s="36" t="s">
        <v>115</v>
      </c>
      <c r="R289" s="403"/>
      <c r="S289" s="382" t="str" cm="1">
        <f t="array" ref="S289">_xlfn.IFS(
    G289="Premium","$17.99 - $22.99",
    G289="Boutique","$26.99 - $29.99",
    G289="Collectors","$99.99 - $114.99",
    G289="Special Pricing","SPECIAL PRICING"
)</f>
        <v>$26.99 - $29.99</v>
      </c>
      <c r="T289" s="404"/>
      <c r="U289" s="169"/>
      <c r="V289" s="10"/>
      <c r="W289" s="390">
        <f t="shared" si="17"/>
        <v>3</v>
      </c>
      <c r="X289" s="369">
        <f>VLOOKUP(Z289,'[1]IGC Availability'!$A:$O,15,FALSE)</f>
        <v>20.900000000000002</v>
      </c>
      <c r="Y289" s="364" t="str" cm="1">
        <f t="array" ref="Y289">IF(X289="","",
IFERROR(
    IF(
        X289&gt;= _xlfn.XLOOKUP(
            F289 &amp; "|" &amp; G289,
            'Min table'!$A$2:$A$17 &amp; "|" &amp; 'Min table'!$B$2:$B$17,
            'Min table'!$C$2:$C$17,
            "MISSING"
        ),
        "Show",
        "Hide"
    ),
"MISSING"))</f>
        <v>Show</v>
      </c>
      <c r="Z289" s="364" t="s">
        <v>408</v>
      </c>
      <c r="AA289" s="360" t="s">
        <v>1242</v>
      </c>
    </row>
    <row r="290" spans="3:28" ht="19.5" hidden="1" x14ac:dyDescent="0.3">
      <c r="C290" s="314"/>
      <c r="D290" s="8"/>
      <c r="E290" s="8"/>
      <c r="F290" s="20" t="s">
        <v>69</v>
      </c>
      <c r="G290" s="19" t="s">
        <v>722</v>
      </c>
      <c r="H290" s="425"/>
      <c r="I290" s="426"/>
      <c r="J290" s="450" t="s">
        <v>1233</v>
      </c>
      <c r="K290" s="410"/>
      <c r="L290" s="1"/>
      <c r="M290" s="2"/>
      <c r="N290" s="438"/>
      <c r="O290" s="18" t="str" cm="1">
        <f t="array" ref="O290">_xlfn.IFS(
    G290="Premium","$8.50",
    G290="Boutique","$11.50",
    G290="Collectors","$20.00",
    G290="Special Pricing","SPECIAL PRICING"
)</f>
        <v>$11.50</v>
      </c>
      <c r="P290" s="21" t="str">
        <f t="shared" si="16"/>
        <v/>
      </c>
      <c r="Q290" s="379" t="s">
        <v>1264</v>
      </c>
      <c r="R290" s="403"/>
      <c r="S290" s="382" t="str" cm="1">
        <f t="array" ref="S290">_xlfn.IFS(
    G290="Premium","$17.99 - $22.99",
    G290="Boutique","$26.99 - $29.99",
    G290="Collectors","$99.99 - $114.99",
    G290="Special Pricing","SPECIAL PRICING"
)</f>
        <v>$26.99 - $29.99</v>
      </c>
      <c r="T290" s="404"/>
      <c r="U290" s="88"/>
      <c r="V290" s="10"/>
      <c r="W290" s="390">
        <f t="shared" si="17"/>
        <v>3</v>
      </c>
      <c r="X290" s="369">
        <f>VLOOKUP(Z290,'[1]IGC Availability'!$A:$O,15,FALSE)</f>
        <v>0</v>
      </c>
      <c r="Y290" s="364" t="str" cm="1">
        <f t="array" ref="Y290">IF(X290="","",
IFERROR(
    IF(
        X290&gt;= _xlfn.XLOOKUP(
            F290 &amp; "|" &amp; G290,
            'Min table'!$A$2:$A$17 &amp; "|" &amp; 'Min table'!$B$2:$B$17,
            'Min table'!$C$2:$C$17,
            "MISSING"
        ),
        "Show",
        "Hide"
    ),
"MISSING"))</f>
        <v>Hide</v>
      </c>
      <c r="Z290" s="364" t="s">
        <v>1292</v>
      </c>
      <c r="AA290" s="360" t="s">
        <v>1233</v>
      </c>
    </row>
    <row r="291" spans="3:28" ht="19.5" hidden="1" x14ac:dyDescent="0.3">
      <c r="C291" s="314"/>
      <c r="D291" s="8"/>
      <c r="E291" s="8"/>
      <c r="F291" s="20" t="s">
        <v>69</v>
      </c>
      <c r="G291" s="19" t="s">
        <v>722</v>
      </c>
      <c r="H291" s="384"/>
      <c r="I291" s="385"/>
      <c r="J291" s="450" t="s">
        <v>1234</v>
      </c>
      <c r="K291" s="386"/>
      <c r="L291" s="1"/>
      <c r="M291" s="2"/>
      <c r="N291" s="438"/>
      <c r="O291" s="18" t="str" cm="1">
        <f t="array" ref="O291">_xlfn.IFS(
    G291="Premium","$8.50",
    G291="Boutique","$11.50",
    G291="Collectors","$20.00",
    G291="Special Pricing","SPECIAL PRICING"
)</f>
        <v>$11.50</v>
      </c>
      <c r="P291" s="21" t="str">
        <f t="shared" si="16"/>
        <v/>
      </c>
      <c r="Q291" s="379" t="s">
        <v>1264</v>
      </c>
      <c r="R291" s="403"/>
      <c r="S291" s="382" t="str" cm="1">
        <f t="array" ref="S291">_xlfn.IFS(
    G291="Premium","$17.99 - $22.99",
    G291="Boutique","$26.99 - $29.99",
    G291="Collectors","$99.99 - $114.99",
    G291="Special Pricing","SPECIAL PRICING"
)</f>
        <v>$26.99 - $29.99</v>
      </c>
      <c r="T291" s="404"/>
      <c r="U291" s="88"/>
      <c r="V291" s="10"/>
      <c r="W291" s="390">
        <f t="shared" si="17"/>
        <v>3</v>
      </c>
      <c r="X291" s="369">
        <f>VLOOKUP(Z291,'[1]IGC Availability'!$A:$O,15,FALSE)</f>
        <v>0</v>
      </c>
      <c r="Y291" s="364" t="str" cm="1">
        <f t="array" ref="Y291">IF(X291="","",
IFERROR(
    IF(
        X291&gt;= _xlfn.XLOOKUP(
            F291 &amp; "|" &amp; G291,
            'Min table'!$A$2:$A$17 &amp; "|" &amp; 'Min table'!$B$2:$B$17,
            'Min table'!$C$2:$C$17,
            "MISSING"
        ),
        "Show",
        "Hide"
    ),
"MISSING"))</f>
        <v>Hide</v>
      </c>
      <c r="Z291" s="364" t="s">
        <v>1293</v>
      </c>
      <c r="AA291" s="360" t="s">
        <v>1234</v>
      </c>
    </row>
    <row r="292" spans="3:28" ht="19.5" hidden="1" x14ac:dyDescent="0.3">
      <c r="C292" s="314"/>
      <c r="D292" s="8"/>
      <c r="E292" s="8"/>
      <c r="F292" s="20" t="s">
        <v>69</v>
      </c>
      <c r="G292" s="19" t="s">
        <v>724</v>
      </c>
      <c r="H292" s="384"/>
      <c r="I292" s="385"/>
      <c r="J292" s="450" t="s">
        <v>365</v>
      </c>
      <c r="K292" s="386"/>
      <c r="L292" s="1"/>
      <c r="M292" s="2"/>
      <c r="N292" s="438"/>
      <c r="O292" s="18" t="str" cm="1">
        <f t="array" ref="O292">_xlfn.IFS(
    G292="Premium","$8.50",
    G292="Boutique","$11.50",
    G292="Collectors","$20.00",
    G292="Special Pricing","SPECIAL PRICING"
)</f>
        <v>$8.50</v>
      </c>
      <c r="P292" s="21" t="str">
        <f t="shared" si="16"/>
        <v/>
      </c>
      <c r="Q292" s="379" t="s">
        <v>1139</v>
      </c>
      <c r="R292" s="403"/>
      <c r="S292" s="382" t="str" cm="1">
        <f t="array" ref="S292">_xlfn.IFS(
    G292="Premium","$17.99 - $22.99",
    G292="Boutique","$26.99 - $29.99",
    G292="Collectors","$99.99 - $114.99",
    G292="Special Pricing","SPECIAL PRICING"
)</f>
        <v>$17.99 - $22.99</v>
      </c>
      <c r="T292" s="404"/>
      <c r="U292" s="88"/>
      <c r="V292" s="10"/>
      <c r="W292" s="390">
        <f t="shared" si="17"/>
        <v>4</v>
      </c>
      <c r="X292" s="369">
        <f>VLOOKUP(Z292,'[1]IGC Availability'!$A:$O,15,FALSE)</f>
        <v>0</v>
      </c>
      <c r="Y292" s="364" t="str" cm="1">
        <f t="array" ref="Y292">IF(X292="","",
IFERROR(
    IF(
        X292&gt;= _xlfn.XLOOKUP(
            F292 &amp; "|" &amp; G292,
            'Min table'!$A$2:$A$17 &amp; "|" &amp; 'Min table'!$B$2:$B$17,
            'Min table'!$C$2:$C$17,
            "MISSING"
        ),
        "Show",
        "Hide"
    ),
"MISSING"))</f>
        <v>Hide</v>
      </c>
      <c r="Z292" s="364" t="s">
        <v>366</v>
      </c>
      <c r="AA292" s="360" t="s">
        <v>365</v>
      </c>
    </row>
    <row r="293" spans="3:28" ht="19.5" hidden="1" x14ac:dyDescent="0.3">
      <c r="C293" s="314"/>
      <c r="D293" s="8"/>
      <c r="E293" s="8"/>
      <c r="F293" s="20" t="s">
        <v>69</v>
      </c>
      <c r="G293" s="19" t="s">
        <v>724</v>
      </c>
      <c r="H293" s="384"/>
      <c r="I293" s="385"/>
      <c r="J293" s="450" t="s">
        <v>367</v>
      </c>
      <c r="K293" s="386"/>
      <c r="L293" s="1"/>
      <c r="M293" s="2"/>
      <c r="N293" s="438"/>
      <c r="O293" s="18" t="str" cm="1">
        <f t="array" ref="O293">_xlfn.IFS(
    G293="Premium","$8.50",
    G293="Boutique","$11.50",
    G293="Collectors","$20.00",
    G293="Special Pricing","SPECIAL PRICING"
)</f>
        <v>$8.50</v>
      </c>
      <c r="P293" s="21" t="str">
        <f t="shared" si="16"/>
        <v/>
      </c>
      <c r="Q293" s="379" t="s">
        <v>1139</v>
      </c>
      <c r="R293" s="403"/>
      <c r="S293" s="382" t="str" cm="1">
        <f t="array" ref="S293">_xlfn.IFS(
    G293="Premium","$17.99 - $22.99",
    G293="Boutique","$26.99 - $29.99",
    G293="Collectors","$99.99 - $114.99",
    G293="Special Pricing","SPECIAL PRICING"
)</f>
        <v>$17.99 - $22.99</v>
      </c>
      <c r="T293" s="404"/>
      <c r="U293" s="88"/>
      <c r="V293" s="10"/>
      <c r="W293" s="390">
        <f t="shared" si="17"/>
        <v>4</v>
      </c>
      <c r="X293" s="369">
        <f>VLOOKUP(Z293,'[1]IGC Availability'!$A:$O,15,FALSE)</f>
        <v>0</v>
      </c>
      <c r="Y293" s="364" t="str" cm="1">
        <f t="array" ref="Y293">IF(X293="","",
IFERROR(
    IF(
        X293&gt;= _xlfn.XLOOKUP(
            F293 &amp; "|" &amp; G293,
            'Min table'!$A$2:$A$17 &amp; "|" &amp; 'Min table'!$B$2:$B$17,
            'Min table'!$C$2:$C$17,
            "MISSING"
        ),
        "Show",
        "Hide"
    ),
"MISSING"))</f>
        <v>Hide</v>
      </c>
      <c r="Z293" s="364" t="s">
        <v>368</v>
      </c>
      <c r="AA293" s="360" t="s">
        <v>367</v>
      </c>
    </row>
    <row r="294" spans="3:28" ht="19.5" hidden="1" x14ac:dyDescent="0.3">
      <c r="C294" s="314"/>
      <c r="D294" s="8"/>
      <c r="E294" s="8"/>
      <c r="F294" s="20" t="s">
        <v>69</v>
      </c>
      <c r="G294" s="19" t="s">
        <v>724</v>
      </c>
      <c r="H294" s="384"/>
      <c r="I294" s="385"/>
      <c r="J294" s="450" t="s">
        <v>369</v>
      </c>
      <c r="K294" s="386"/>
      <c r="L294" s="1"/>
      <c r="M294" s="2"/>
      <c r="N294" s="438"/>
      <c r="O294" s="18" t="str" cm="1">
        <f t="array" ref="O294">_xlfn.IFS(
    G294="Premium","$8.50",
    G294="Boutique","$11.50",
    G294="Collectors","$20.00",
    G294="Special Pricing","SPECIAL PRICING"
)</f>
        <v>$8.50</v>
      </c>
      <c r="P294" s="21" t="str">
        <f t="shared" si="16"/>
        <v/>
      </c>
      <c r="Q294" s="379" t="s">
        <v>1265</v>
      </c>
      <c r="R294" s="403"/>
      <c r="S294" s="382" t="str" cm="1">
        <f t="array" ref="S294">_xlfn.IFS(
    G294="Premium","$17.99 - $22.99",
    G294="Boutique","$26.99 - $29.99",
    G294="Collectors","$99.99 - $114.99",
    G294="Special Pricing","SPECIAL PRICING"
)</f>
        <v>$17.99 - $22.99</v>
      </c>
      <c r="T294" s="404"/>
      <c r="U294" s="88"/>
      <c r="V294" s="10"/>
      <c r="W294" s="390">
        <f t="shared" si="17"/>
        <v>4</v>
      </c>
      <c r="X294" s="369">
        <f>VLOOKUP(Z294,'[1]IGC Availability'!$A:$O,15,FALSE)</f>
        <v>13.5</v>
      </c>
      <c r="Y294" s="364" t="str" cm="1">
        <f t="array" ref="Y294">IF(X294="","",
IFERROR(
    IF(
        X294&gt;= _xlfn.XLOOKUP(
            F294 &amp; "|" &amp; G294,
            'Min table'!$A$2:$A$17 &amp; "|" &amp; 'Min table'!$B$2:$B$17,
            'Min table'!$C$2:$C$17,
            "MISSING"
        ),
        "Show",
        "Hide"
    ),
"MISSING"))</f>
        <v>Hide</v>
      </c>
      <c r="Z294" s="364" t="s">
        <v>370</v>
      </c>
      <c r="AA294" s="360" t="s">
        <v>369</v>
      </c>
    </row>
    <row r="295" spans="3:28" ht="19.5" hidden="1" x14ac:dyDescent="0.3">
      <c r="C295" s="314"/>
      <c r="D295" s="8"/>
      <c r="E295" s="8"/>
      <c r="F295" s="20" t="s">
        <v>69</v>
      </c>
      <c r="G295" s="19" t="s">
        <v>724</v>
      </c>
      <c r="H295" s="384"/>
      <c r="I295" s="385"/>
      <c r="J295" s="450" t="s">
        <v>371</v>
      </c>
      <c r="K295" s="386"/>
      <c r="L295" s="1"/>
      <c r="M295" s="2"/>
      <c r="N295" s="438"/>
      <c r="O295" s="18" t="str" cm="1">
        <f t="array" ref="O295">_xlfn.IFS(
    G295="Premium","$8.50",
    G295="Boutique","$11.50",
    G295="Collectors","$20.00",
    G295="Special Pricing","SPECIAL PRICING"
)</f>
        <v>$8.50</v>
      </c>
      <c r="P295" s="21" t="str">
        <f t="shared" si="16"/>
        <v/>
      </c>
      <c r="Q295" s="379" t="s">
        <v>782</v>
      </c>
      <c r="R295" s="403"/>
      <c r="S295" s="382" t="str" cm="1">
        <f t="array" ref="S295">_xlfn.IFS(
    G295="Premium","$17.99 - $22.99",
    G295="Boutique","$26.99 - $29.99",
    G295="Collectors","$99.99 - $114.99",
    G295="Special Pricing","SPECIAL PRICING"
)</f>
        <v>$17.99 - $22.99</v>
      </c>
      <c r="T295" s="404"/>
      <c r="U295" s="88"/>
      <c r="V295" s="10"/>
      <c r="W295" s="390">
        <f t="shared" si="17"/>
        <v>4</v>
      </c>
      <c r="X295" s="369">
        <f>VLOOKUP(Z295,'[1]IGC Availability'!$A:$O,15,FALSE)</f>
        <v>0</v>
      </c>
      <c r="Y295" s="364" t="str" cm="1">
        <f t="array" ref="Y295">IF(X295="","",
IFERROR(
    IF(
        X295&gt;= _xlfn.XLOOKUP(
            F295 &amp; "|" &amp; G295,
            'Min table'!$A$2:$A$17 &amp; "|" &amp; 'Min table'!$B$2:$B$17,
            'Min table'!$C$2:$C$17,
            "MISSING"
        ),
        "Show",
        "Hide"
    ),
"MISSING"))</f>
        <v>Hide</v>
      </c>
      <c r="Z295" s="364" t="s">
        <v>372</v>
      </c>
      <c r="AA295" s="360" t="s">
        <v>371</v>
      </c>
    </row>
    <row r="296" spans="3:28" ht="19.5" hidden="1" x14ac:dyDescent="0.3">
      <c r="C296" s="314"/>
      <c r="D296" s="8"/>
      <c r="E296" s="8"/>
      <c r="F296" s="20" t="s">
        <v>69</v>
      </c>
      <c r="G296" s="19" t="s">
        <v>724</v>
      </c>
      <c r="H296" s="384"/>
      <c r="I296" s="385"/>
      <c r="J296" s="451" t="s">
        <v>373</v>
      </c>
      <c r="K296" s="386"/>
      <c r="L296" s="1"/>
      <c r="M296" s="2"/>
      <c r="N296" s="438"/>
      <c r="O296" s="18" t="str" cm="1">
        <f t="array" ref="O296">_xlfn.IFS(
    G296="Premium","$8.50",
    G296="Boutique","$11.50",
    G296="Collectors","$20.00",
    G296="Special Pricing","SPECIAL PRICING"
)</f>
        <v>$8.50</v>
      </c>
      <c r="P296" s="21" t="str">
        <f t="shared" si="16"/>
        <v/>
      </c>
      <c r="Q296" s="379" t="s">
        <v>1266</v>
      </c>
      <c r="R296" s="403"/>
      <c r="S296" s="382" t="str" cm="1">
        <f t="array" ref="S296">_xlfn.IFS(
    G296="Premium","$17.99 - $22.99",
    G296="Boutique","$26.99 - $29.99",
    G296="Collectors","$99.99 - $114.99",
    G296="Special Pricing","SPECIAL PRICING"
)</f>
        <v>$17.99 - $22.99</v>
      </c>
      <c r="T296" s="404"/>
      <c r="U296" s="88"/>
      <c r="V296" s="10"/>
      <c r="W296" s="390">
        <f t="shared" si="17"/>
        <v>4</v>
      </c>
      <c r="X296" s="369">
        <f>VLOOKUP(Z296,'[1]IGC Availability'!$A:$O,15,FALSE)</f>
        <v>13.200000000000001</v>
      </c>
      <c r="Y296" s="364" t="str" cm="1">
        <f t="array" ref="Y296">IF(X296="","",
IFERROR(
    IF(
        X296&gt;= _xlfn.XLOOKUP(
            F296 &amp; "|" &amp; G296,
            'Min table'!$A$2:$A$17 &amp; "|" &amp; 'Min table'!$B$2:$B$17,
            'Min table'!$C$2:$C$17,
            "MISSING"
        ),
        "Show",
        "Hide"
    ),
"MISSING"))</f>
        <v>Hide</v>
      </c>
      <c r="Z296" s="364" t="s">
        <v>374</v>
      </c>
      <c r="AA296" s="360" t="s">
        <v>373</v>
      </c>
      <c r="AB296" s="390"/>
    </row>
    <row r="297" spans="3:28" ht="19.5" hidden="1" x14ac:dyDescent="0.3">
      <c r="C297" s="314"/>
      <c r="D297" s="8"/>
      <c r="E297" s="8"/>
      <c r="F297" s="20" t="s">
        <v>69</v>
      </c>
      <c r="G297" s="19" t="s">
        <v>724</v>
      </c>
      <c r="H297" s="384"/>
      <c r="I297" s="385"/>
      <c r="J297" s="449" t="s">
        <v>2009</v>
      </c>
      <c r="K297" s="386"/>
      <c r="L297" s="1"/>
      <c r="M297" s="2"/>
      <c r="N297" s="438"/>
      <c r="O297" s="18" t="str" cm="1">
        <f t="array" ref="O297">_xlfn.IFS(
    G297="Premium","$8.50",
    G297="Boutique","$11.50",
    G297="Collectors","$20.00",
    G297="Special Pricing","SPECIAL PRICING"
)</f>
        <v>$8.50</v>
      </c>
      <c r="P297" s="21" t="str">
        <f t="shared" si="16"/>
        <v/>
      </c>
      <c r="Q297" s="379" t="s">
        <v>1267</v>
      </c>
      <c r="R297" s="403"/>
      <c r="S297" s="382" t="str" cm="1">
        <f t="array" ref="S297">_xlfn.IFS(
    G297="Premium","$17.99 - $22.99",
    G297="Boutique","$26.99 - $29.99",
    G297="Collectors","$99.99 - $114.99",
    G297="Special Pricing","SPECIAL PRICING"
)</f>
        <v>$17.99 - $22.99</v>
      </c>
      <c r="T297" s="404"/>
      <c r="U297" s="88"/>
      <c r="V297" s="10"/>
      <c r="W297" s="390">
        <f t="shared" si="17"/>
        <v>4</v>
      </c>
      <c r="X297" s="369">
        <f>VLOOKUP(Z297,'[1]IGC Availability'!$A:$O,15,FALSE)</f>
        <v>0</v>
      </c>
      <c r="Y297" s="364" t="str" cm="1">
        <f t="array" ref="Y297">IF(X297="","",
IFERROR(
    IF(
        X297&gt;= _xlfn.XLOOKUP(
            F297 &amp; "|" &amp; G297,
            'Min table'!$A$2:$A$17 &amp; "|" &amp; 'Min table'!$B$2:$B$17,
            'Min table'!$C$2:$C$17,
            "MISSING"
        ),
        "Show",
        "Hide"
    ),
"MISSING"))</f>
        <v>Hide</v>
      </c>
      <c r="Z297" s="364" t="s">
        <v>375</v>
      </c>
      <c r="AA297" s="360" t="s">
        <v>1235</v>
      </c>
      <c r="AB297" s="318"/>
    </row>
    <row r="298" spans="3:28" ht="19.5" hidden="1" x14ac:dyDescent="0.3">
      <c r="C298" s="314"/>
      <c r="D298" s="8"/>
      <c r="E298" s="8"/>
      <c r="F298" s="20" t="s">
        <v>69</v>
      </c>
      <c r="G298" s="405" t="s">
        <v>724</v>
      </c>
      <c r="H298" s="384"/>
      <c r="I298" s="385"/>
      <c r="J298" s="449" t="s">
        <v>1236</v>
      </c>
      <c r="K298" s="386"/>
      <c r="L298" s="408"/>
      <c r="M298" s="2"/>
      <c r="N298" s="438"/>
      <c r="O298" s="18" t="str" cm="1">
        <f t="array" ref="O298">_xlfn.IFS(
    G298="Premium","$8.50",
    G298="Boutique","$11.50",
    G298="Collectors","$20.00",
    G298="Special Pricing","SPECIAL PRICING"
)</f>
        <v>$8.50</v>
      </c>
      <c r="P298" s="21" t="str">
        <f t="shared" si="16"/>
        <v/>
      </c>
      <c r="Q298" s="379" t="s">
        <v>1268</v>
      </c>
      <c r="R298" s="403"/>
      <c r="S298" s="382" t="str" cm="1">
        <f t="array" ref="S298">_xlfn.IFS(
    G298="Premium","$17.99 - $22.99",
    G298="Boutique","$26.99 - $29.99",
    G298="Collectors","$99.99 - $114.99",
    G298="Special Pricing","SPECIAL PRICING"
)</f>
        <v>$17.99 - $22.99</v>
      </c>
      <c r="T298" s="404"/>
      <c r="U298" s="88"/>
      <c r="V298" s="10"/>
      <c r="W298" s="390">
        <f t="shared" si="17"/>
        <v>4</v>
      </c>
      <c r="X298" s="369">
        <f>VLOOKUP(Z298,'[1]IGC Availability'!$A:$O,15,FALSE)</f>
        <v>8.9</v>
      </c>
      <c r="Y298" s="364" t="str" cm="1">
        <f t="array" ref="Y298">IF(X298="","",
IFERROR(
    IF(
        X298&gt;= _xlfn.XLOOKUP(
            F298 &amp; "|" &amp; G298,
            'Min table'!$A$2:$A$17 &amp; "|" &amp; 'Min table'!$B$2:$B$17,
            'Min table'!$C$2:$C$17,
            "MISSING"
        ),
        "Show",
        "Hide"
    ),
"MISSING"))</f>
        <v>Hide</v>
      </c>
      <c r="Z298" s="364" t="s">
        <v>1294</v>
      </c>
      <c r="AA298" s="360" t="s">
        <v>1236</v>
      </c>
    </row>
    <row r="299" spans="3:28" ht="19.5" hidden="1" x14ac:dyDescent="0.3">
      <c r="C299" s="314"/>
      <c r="D299" s="8"/>
      <c r="E299" s="8"/>
      <c r="F299" s="20" t="s">
        <v>69</v>
      </c>
      <c r="G299" s="19" t="s">
        <v>724</v>
      </c>
      <c r="H299" s="384"/>
      <c r="I299" s="385"/>
      <c r="J299" s="451" t="s">
        <v>376</v>
      </c>
      <c r="K299" s="386"/>
      <c r="L299" s="1"/>
      <c r="M299" s="2"/>
      <c r="N299" s="438"/>
      <c r="O299" s="18" t="str" cm="1">
        <f t="array" ref="O299">_xlfn.IFS(
    G299="Premium","$8.50",
    G299="Boutique","$11.50",
    G299="Collectors","$20.00",
    G299="Special Pricing","SPECIAL PRICING"
)</f>
        <v>$8.50</v>
      </c>
      <c r="P299" s="21" t="str">
        <f t="shared" si="16"/>
        <v/>
      </c>
      <c r="Q299" s="379" t="s">
        <v>437</v>
      </c>
      <c r="R299" s="403"/>
      <c r="S299" s="382" t="str" cm="1">
        <f t="array" ref="S299">_xlfn.IFS(
    G299="Premium","$17.99 - $22.99",
    G299="Boutique","$26.99 - $29.99",
    G299="Collectors","$99.99 - $114.99",
    G299="Special Pricing","SPECIAL PRICING"
)</f>
        <v>$17.99 - $22.99</v>
      </c>
      <c r="T299" s="404"/>
      <c r="U299" s="101"/>
      <c r="V299" s="10"/>
      <c r="W299" s="390">
        <f t="shared" si="17"/>
        <v>4</v>
      </c>
      <c r="X299" s="369">
        <f>VLOOKUP(Z299,'[1]IGC Availability'!$A:$O,15,FALSE)</f>
        <v>-9.9</v>
      </c>
      <c r="Y299" s="364" t="str" cm="1">
        <f t="array" ref="Y299">IF(X299="","",
IFERROR(
    IF(
        X299&gt;= _xlfn.XLOOKUP(
            F299 &amp; "|" &amp; G299,
            'Min table'!$A$2:$A$17 &amp; "|" &amp; 'Min table'!$B$2:$B$17,
            'Min table'!$C$2:$C$17,
            "MISSING"
        ),
        "Show",
        "Hide"
    ),
"MISSING"))</f>
        <v>Hide</v>
      </c>
      <c r="Z299" s="364" t="s">
        <v>377</v>
      </c>
      <c r="AA299" s="360" t="s">
        <v>376</v>
      </c>
    </row>
    <row r="300" spans="3:28" ht="19.5" hidden="1" x14ac:dyDescent="0.3">
      <c r="C300" s="314"/>
      <c r="D300" s="8"/>
      <c r="E300" s="8"/>
      <c r="F300" s="20" t="s">
        <v>69</v>
      </c>
      <c r="G300" s="19" t="s">
        <v>724</v>
      </c>
      <c r="H300" s="384"/>
      <c r="I300" s="385"/>
      <c r="J300" s="449" t="s">
        <v>1237</v>
      </c>
      <c r="K300" s="386"/>
      <c r="L300" s="1"/>
      <c r="M300" s="2"/>
      <c r="N300" s="438"/>
      <c r="O300" s="18" t="str" cm="1">
        <f t="array" ref="O300">_xlfn.IFS(
    G300="Premium","$8.50",
    G300="Boutique","$11.50",
    G300="Collectors","$20.00",
    G300="Special Pricing","SPECIAL PRICING"
)</f>
        <v>$8.50</v>
      </c>
      <c r="P300" s="21" t="str">
        <f t="shared" si="16"/>
        <v/>
      </c>
      <c r="Q300" s="379" t="s">
        <v>1253</v>
      </c>
      <c r="R300" s="403"/>
      <c r="S300" s="382" t="str" cm="1">
        <f t="array" ref="S300">_xlfn.IFS(
    G300="Premium","$17.99 - $22.99",
    G300="Boutique","$26.99 - $29.99",
    G300="Collectors","$99.99 - $114.99",
    G300="Special Pricing","SPECIAL PRICING"
)</f>
        <v>$17.99 - $22.99</v>
      </c>
      <c r="T300" s="404"/>
      <c r="U300" s="88"/>
      <c r="V300" s="10"/>
      <c r="W300" s="390">
        <f t="shared" si="17"/>
        <v>4</v>
      </c>
      <c r="X300" s="369">
        <f>VLOOKUP(Z300,'[1]IGC Availability'!$A:$O,15,FALSE)</f>
        <v>0</v>
      </c>
      <c r="Y300" s="364" t="str" cm="1">
        <f t="array" ref="Y300">IF(X300="","",
IFERROR(
    IF(
        X300&gt;= _xlfn.XLOOKUP(
            F300 &amp; "|" &amp; G300,
            'Min table'!$A$2:$A$17 &amp; "|" &amp; 'Min table'!$B$2:$B$17,
            'Min table'!$C$2:$C$17,
            "MISSING"
        ),
        "Show",
        "Hide"
    ),
"MISSING"))</f>
        <v>Hide</v>
      </c>
      <c r="Z300" s="364" t="s">
        <v>378</v>
      </c>
      <c r="AA300" s="360" t="s">
        <v>1237</v>
      </c>
    </row>
    <row r="301" spans="3:28" ht="19.5" x14ac:dyDescent="0.3">
      <c r="C301" s="314"/>
      <c r="D301" s="8"/>
      <c r="E301" s="8"/>
      <c r="F301" s="20" t="s">
        <v>69</v>
      </c>
      <c r="G301" s="19" t="s">
        <v>724</v>
      </c>
      <c r="H301" s="384"/>
      <c r="I301" s="385"/>
      <c r="J301" s="449" t="s">
        <v>219</v>
      </c>
      <c r="K301" s="386"/>
      <c r="L301" s="1"/>
      <c r="M301" s="2"/>
      <c r="N301" s="438"/>
      <c r="O301" s="18" t="str" cm="1">
        <f t="array" ref="O301">_xlfn.IFS(
    G301="Premium","$8.50",
    G301="Boutique","$11.50",
    G301="Collectors","$20.00",
    G301="Special Pricing","SPECIAL PRICING"
)</f>
        <v>$8.50</v>
      </c>
      <c r="P301" s="21" t="str">
        <f t="shared" ref="P301:P332" si="18">IF(AND(L301="",M301="",N301=""),"", (L301*O301) + (M301*(O301+2.25)) + (N301*(O301+2.25)))</f>
        <v/>
      </c>
      <c r="Q301" s="405" t="s">
        <v>1089</v>
      </c>
      <c r="R301" s="403"/>
      <c r="S301" s="382" t="str" cm="1">
        <f t="array" ref="S301">_xlfn.IFS(
    G301="Premium","$17.99 - $22.99",
    G301="Boutique","$26.99 - $29.99",
    G301="Collectors","$99.99 - $114.99",
    G301="Special Pricing","SPECIAL PRICING"
)</f>
        <v>$17.99 - $22.99</v>
      </c>
      <c r="T301" s="404"/>
      <c r="U301" s="88"/>
      <c r="V301" s="26"/>
      <c r="W301" s="390">
        <f t="shared" si="17"/>
        <v>4</v>
      </c>
      <c r="X301" s="369">
        <f>VLOOKUP(Z301,'[1]IGC Availability'!$A:$O,15,FALSE)</f>
        <v>69.100000000000009</v>
      </c>
      <c r="Y301" s="364" t="str" cm="1">
        <f t="array" ref="Y301">IF(X301="","",
IFERROR(
    IF(
        X301&gt;= _xlfn.XLOOKUP(
            F301 &amp; "|" &amp; G301,
            'Min table'!$A$2:$A$17 &amp; "|" &amp; 'Min table'!$B$2:$B$17,
            'Min table'!$C$2:$C$17,
            "MISSING"
        ),
        "Show",
        "Hide"
    ),
"MISSING"))</f>
        <v>Show</v>
      </c>
      <c r="Z301" s="364" t="s">
        <v>220</v>
      </c>
      <c r="AA301" s="360" t="s">
        <v>219</v>
      </c>
    </row>
    <row r="302" spans="3:28" ht="19.5" hidden="1" x14ac:dyDescent="0.3">
      <c r="C302" s="314"/>
      <c r="D302" s="8"/>
      <c r="E302" s="8"/>
      <c r="F302" s="20" t="s">
        <v>69</v>
      </c>
      <c r="G302" s="19" t="s">
        <v>724</v>
      </c>
      <c r="H302" s="387"/>
      <c r="I302" s="388"/>
      <c r="J302" s="449" t="s">
        <v>381</v>
      </c>
      <c r="K302" s="389"/>
      <c r="L302" s="1"/>
      <c r="M302" s="2"/>
      <c r="N302" s="438"/>
      <c r="O302" s="18" t="str" cm="1">
        <f t="array" ref="O302">_xlfn.IFS(
    G302="Premium","$8.50",
    G302="Boutique","$11.50",
    G302="Collectors","$20.00",
    G302="Special Pricing","SPECIAL PRICING"
)</f>
        <v>$8.50</v>
      </c>
      <c r="P302" s="21" t="str">
        <f t="shared" si="18"/>
        <v/>
      </c>
      <c r="Q302" s="379" t="s">
        <v>437</v>
      </c>
      <c r="R302" s="403"/>
      <c r="S302" s="382" t="str" cm="1">
        <f t="array" ref="S302">_xlfn.IFS(
    G302="Premium","$17.99 - $22.99",
    G302="Boutique","$26.99 - $29.99",
    G302="Collectors","$99.99 - $114.99",
    G302="Special Pricing","SPECIAL PRICING"
)</f>
        <v>$17.99 - $22.99</v>
      </c>
      <c r="T302" s="404"/>
      <c r="U302" s="88"/>
      <c r="V302" s="10"/>
      <c r="W302" s="390">
        <f t="shared" si="17"/>
        <v>4</v>
      </c>
      <c r="X302" s="369">
        <f>VLOOKUP(Z302,'[1]IGC Availability'!$A:$O,15,FALSE)</f>
        <v>11.3</v>
      </c>
      <c r="Y302" s="364" t="str" cm="1">
        <f t="array" ref="Y302">IF(X302="","",
IFERROR(
    IF(
        X302&gt;= _xlfn.XLOOKUP(
            F302 &amp; "|" &amp; G302,
            'Min table'!$A$2:$A$17 &amp; "|" &amp; 'Min table'!$B$2:$B$17,
            'Min table'!$C$2:$C$17,
            "MISSING"
        ),
        "Show",
        "Hide"
    ),
"MISSING"))</f>
        <v>Hide</v>
      </c>
      <c r="Z302" s="364" t="s">
        <v>382</v>
      </c>
      <c r="AA302" s="360" t="s">
        <v>381</v>
      </c>
    </row>
    <row r="303" spans="3:28" ht="19.5" x14ac:dyDescent="0.3">
      <c r="C303" s="314"/>
      <c r="D303" s="8"/>
      <c r="E303" s="8"/>
      <c r="F303" s="20" t="s">
        <v>69</v>
      </c>
      <c r="G303" s="19" t="s">
        <v>724</v>
      </c>
      <c r="H303" s="384"/>
      <c r="I303" s="385"/>
      <c r="J303" s="449" t="s">
        <v>229</v>
      </c>
      <c r="K303" s="386"/>
      <c r="L303" s="1"/>
      <c r="M303" s="2"/>
      <c r="N303" s="438"/>
      <c r="O303" s="18" t="str" cm="1">
        <f t="array" ref="O303">_xlfn.IFS(
    G303="Premium","$8.50",
    G303="Boutique","$11.50",
    G303="Collectors","$20.00",
    G303="Special Pricing","SPECIAL PRICING"
)</f>
        <v>$8.50</v>
      </c>
      <c r="P303" s="21" t="str">
        <f t="shared" si="18"/>
        <v/>
      </c>
      <c r="Q303" s="405" t="s">
        <v>782</v>
      </c>
      <c r="R303" s="403"/>
      <c r="S303" s="382" t="str" cm="1">
        <f t="array" ref="S303">_xlfn.IFS(
    G303="Premium","$17.99 - $22.99",
    G303="Boutique","$26.99 - $29.99",
    G303="Collectors","$99.99 - $114.99",
    G303="Special Pricing","SPECIAL PRICING"
)</f>
        <v>$17.99 - $22.99</v>
      </c>
      <c r="T303" s="404"/>
      <c r="U303" s="88"/>
      <c r="V303" s="10"/>
      <c r="W303" s="390">
        <f t="shared" si="17"/>
        <v>4</v>
      </c>
      <c r="X303" s="369">
        <f>VLOOKUP(Z303,'[1]IGC Availability'!$A:$O,15,FALSE)</f>
        <v>472.70000000000005</v>
      </c>
      <c r="Y303" s="364" t="str" cm="1">
        <f t="array" ref="Y303">IF(X303="","",
IFERROR(
    IF(
        X303&gt;= _xlfn.XLOOKUP(
            F303 &amp; "|" &amp; G303,
            'Min table'!$A$2:$A$17 &amp; "|" &amp; 'Min table'!$B$2:$B$17,
            'Min table'!$C$2:$C$17,
            "MISSING"
        ),
        "Show",
        "Hide"
    ),
"MISSING"))</f>
        <v>Show</v>
      </c>
      <c r="Z303" s="364" t="s">
        <v>230</v>
      </c>
      <c r="AA303" s="360" t="s">
        <v>229</v>
      </c>
    </row>
    <row r="304" spans="3:28" ht="19.5" hidden="1" x14ac:dyDescent="0.3">
      <c r="C304" s="314"/>
      <c r="D304" s="8"/>
      <c r="E304" s="8"/>
      <c r="F304" s="20" t="s">
        <v>69</v>
      </c>
      <c r="G304" s="19" t="s">
        <v>724</v>
      </c>
      <c r="H304" s="384"/>
      <c r="I304" s="385"/>
      <c r="J304" s="449" t="s">
        <v>385</v>
      </c>
      <c r="K304" s="386"/>
      <c r="L304" s="1"/>
      <c r="M304" s="2"/>
      <c r="N304" s="438"/>
      <c r="O304" s="18" t="str" cm="1">
        <f t="array" ref="O304">_xlfn.IFS(
    G304="Premium","$8.50",
    G304="Boutique","$11.50",
    G304="Collectors","$20.00",
    G304="Special Pricing","SPECIAL PRICING"
)</f>
        <v>$8.50</v>
      </c>
      <c r="P304" s="21" t="str">
        <f t="shared" si="18"/>
        <v/>
      </c>
      <c r="Q304" s="379" t="s">
        <v>1253</v>
      </c>
      <c r="R304" s="403"/>
      <c r="S304" s="382" t="str" cm="1">
        <f t="array" ref="S304">_xlfn.IFS(
    G304="Premium","$17.99 - $22.99",
    G304="Boutique","$26.99 - $29.99",
    G304="Collectors","$99.99 - $114.99",
    G304="Special Pricing","SPECIAL PRICING"
)</f>
        <v>$17.99 - $22.99</v>
      </c>
      <c r="T304" s="404"/>
      <c r="U304" s="101"/>
      <c r="V304" s="10"/>
      <c r="W304" s="390">
        <f t="shared" si="17"/>
        <v>4</v>
      </c>
      <c r="X304" s="369">
        <f>VLOOKUP(Z304,'[1]IGC Availability'!$A:$O,15,FALSE)</f>
        <v>0.4</v>
      </c>
      <c r="Y304" s="364" t="str" cm="1">
        <f t="array" ref="Y304">IF(X304="","",
IFERROR(
    IF(
        X304&gt;= _xlfn.XLOOKUP(
            F304 &amp; "|" &amp; G304,
            'Min table'!$A$2:$A$17 &amp; "|" &amp; 'Min table'!$B$2:$B$17,
            'Min table'!$C$2:$C$17,
            "MISSING"
        ),
        "Show",
        "Hide"
    ),
"MISSING"))</f>
        <v>Hide</v>
      </c>
      <c r="Z304" s="364" t="s">
        <v>386</v>
      </c>
      <c r="AA304" s="360" t="s">
        <v>385</v>
      </c>
    </row>
    <row r="305" spans="3:28" ht="19.5" hidden="1" x14ac:dyDescent="0.3">
      <c r="C305" s="314"/>
      <c r="D305" s="8"/>
      <c r="E305" s="8"/>
      <c r="F305" s="20" t="s">
        <v>69</v>
      </c>
      <c r="G305" s="19" t="s">
        <v>724</v>
      </c>
      <c r="H305" s="384"/>
      <c r="I305" s="385"/>
      <c r="J305" s="449" t="s">
        <v>387</v>
      </c>
      <c r="K305" s="386"/>
      <c r="L305" s="1"/>
      <c r="M305" s="2"/>
      <c r="N305" s="438"/>
      <c r="O305" s="18" t="str" cm="1">
        <f t="array" ref="O305">_xlfn.IFS(
    G305="Premium","$8.50",
    G305="Boutique","$11.50",
    G305="Collectors","$20.00",
    G305="Special Pricing","SPECIAL PRICING"
)</f>
        <v>$8.50</v>
      </c>
      <c r="P305" s="21" t="str">
        <f t="shared" si="18"/>
        <v/>
      </c>
      <c r="Q305" s="405" t="s">
        <v>1253</v>
      </c>
      <c r="R305" s="403"/>
      <c r="S305" s="382" t="str" cm="1">
        <f t="array" ref="S305">_xlfn.IFS(
    G305="Premium","$17.99 - $22.99",
    G305="Boutique","$26.99 - $29.99",
    G305="Collectors","$99.99 - $114.99",
    G305="Special Pricing","SPECIAL PRICING"
)</f>
        <v>$17.99 - $22.99</v>
      </c>
      <c r="T305" s="404"/>
      <c r="U305" s="101"/>
      <c r="V305" s="10"/>
      <c r="W305" s="390">
        <f t="shared" si="17"/>
        <v>4</v>
      </c>
      <c r="X305" s="369">
        <f>VLOOKUP(Z305,'[1]IGC Availability'!$A:$O,15,FALSE)</f>
        <v>13.9</v>
      </c>
      <c r="Y305" s="364" t="str" cm="1">
        <f t="array" ref="Y305">IF(X305="","",
IFERROR(
    IF(
        X305&gt;= _xlfn.XLOOKUP(
            F305 &amp; "|" &amp; G305,
            'Min table'!$A$2:$A$17 &amp; "|" &amp; 'Min table'!$B$2:$B$17,
            'Min table'!$C$2:$C$17,
            "MISSING"
        ),
        "Show",
        "Hide"
    ),
"MISSING"))</f>
        <v>Hide</v>
      </c>
      <c r="Z305" s="364" t="s">
        <v>388</v>
      </c>
      <c r="AA305" s="360" t="s">
        <v>387</v>
      </c>
      <c r="AB305" s="390"/>
    </row>
    <row r="306" spans="3:28" ht="19.5" hidden="1" x14ac:dyDescent="0.3">
      <c r="C306" s="314"/>
      <c r="D306" s="8"/>
      <c r="E306" s="8"/>
      <c r="F306" s="20" t="s">
        <v>69</v>
      </c>
      <c r="G306" s="19" t="s">
        <v>724</v>
      </c>
      <c r="H306" s="423"/>
      <c r="I306" s="424"/>
      <c r="J306" s="450" t="s">
        <v>389</v>
      </c>
      <c r="K306" s="416"/>
      <c r="L306" s="1"/>
      <c r="M306" s="2"/>
      <c r="N306" s="438"/>
      <c r="O306" s="18" t="str" cm="1">
        <f t="array" ref="O306">_xlfn.IFS(
    G306="Premium","$8.50",
    G306="Boutique","$11.50",
    G306="Collectors","$20.00",
    G306="Special Pricing","SPECIAL PRICING"
)</f>
        <v>$8.50</v>
      </c>
      <c r="P306" s="21" t="str">
        <f t="shared" si="18"/>
        <v/>
      </c>
      <c r="Q306" s="381" t="s">
        <v>437</v>
      </c>
      <c r="R306" s="403"/>
      <c r="S306" s="382" t="str" cm="1">
        <f t="array" ref="S306">_xlfn.IFS(
    G306="Premium","$17.99 - $22.99",
    G306="Boutique","$26.99 - $29.99",
    G306="Collectors","$99.99 - $114.99",
    G306="Special Pricing","SPECIAL PRICING"
)</f>
        <v>$17.99 - $22.99</v>
      </c>
      <c r="T306" s="404"/>
      <c r="U306" s="101"/>
      <c r="V306" s="10"/>
      <c r="W306" s="390">
        <f t="shared" si="17"/>
        <v>4</v>
      </c>
      <c r="X306" s="369">
        <f>VLOOKUP(Z306,'[1]IGC Availability'!$A:$O,15,FALSE)</f>
        <v>0</v>
      </c>
      <c r="Y306" s="364" t="str" cm="1">
        <f t="array" ref="Y306">IF(X306="","",
IFERROR(
    IF(
        X306&gt;= _xlfn.XLOOKUP(
            F306 &amp; "|" &amp; G306,
            'Min table'!$A$2:$A$17 &amp; "|" &amp; 'Min table'!$B$2:$B$17,
            'Min table'!$C$2:$C$17,
            "MISSING"
        ),
        "Show",
        "Hide"
    ),
"MISSING"))</f>
        <v>Hide</v>
      </c>
      <c r="Z306" s="364" t="s">
        <v>390</v>
      </c>
      <c r="AA306" s="360" t="s">
        <v>389</v>
      </c>
      <c r="AB306" s="390"/>
    </row>
    <row r="307" spans="3:28" ht="19.5" x14ac:dyDescent="0.3">
      <c r="C307" s="314"/>
      <c r="D307" s="8"/>
      <c r="E307" s="8"/>
      <c r="F307" s="20" t="s">
        <v>69</v>
      </c>
      <c r="G307" s="405" t="s">
        <v>724</v>
      </c>
      <c r="H307" s="384"/>
      <c r="I307" s="385"/>
      <c r="J307" s="452" t="s">
        <v>231</v>
      </c>
      <c r="K307" s="386"/>
      <c r="L307" s="408"/>
      <c r="M307" s="2"/>
      <c r="N307" s="438"/>
      <c r="O307" s="18" t="str" cm="1">
        <f t="array" ref="O307">_xlfn.IFS(
    G307="Premium","$8.50",
    G307="Boutique","$11.50",
    G307="Collectors","$20.00",
    G307="Special Pricing","SPECIAL PRICING"
)</f>
        <v>$8.50</v>
      </c>
      <c r="P307" s="21" t="str">
        <f t="shared" si="18"/>
        <v/>
      </c>
      <c r="Q307" s="379" t="s">
        <v>1260</v>
      </c>
      <c r="R307" s="403"/>
      <c r="S307" s="382" t="str" cm="1">
        <f t="array" ref="S307">_xlfn.IFS(
    G307="Premium","$17.99 - $22.99",
    G307="Boutique","$26.99 - $29.99",
    G307="Collectors","$99.99 - $114.99",
    G307="Special Pricing","SPECIAL PRICING"
)</f>
        <v>$17.99 - $22.99</v>
      </c>
      <c r="T307" s="404"/>
      <c r="U307" s="88"/>
      <c r="V307" s="10"/>
      <c r="W307" s="390">
        <f t="shared" si="17"/>
        <v>4</v>
      </c>
      <c r="X307" s="369">
        <f>VLOOKUP(Z307,'[1]IGC Availability'!$A:$O,15,FALSE)</f>
        <v>39.300000000000004</v>
      </c>
      <c r="Y307" s="364" t="str" cm="1">
        <f t="array" ref="Y307">IF(X307="","",
IFERROR(
    IF(
        X307&gt;= _xlfn.XLOOKUP(
            F307 &amp; "|" &amp; G307,
            'Min table'!$A$2:$A$17 &amp; "|" &amp; 'Min table'!$B$2:$B$17,
            'Min table'!$C$2:$C$17,
            "MISSING"
        ),
        "Show",
        "Hide"
    ),
"MISSING"))</f>
        <v>Show</v>
      </c>
      <c r="Z307" s="364" t="s">
        <v>232</v>
      </c>
      <c r="AA307" s="360" t="s">
        <v>231</v>
      </c>
    </row>
    <row r="308" spans="3:28" ht="19.5" x14ac:dyDescent="0.3">
      <c r="C308" s="314"/>
      <c r="D308" s="8"/>
      <c r="E308" s="8"/>
      <c r="F308" s="20" t="s">
        <v>69</v>
      </c>
      <c r="G308" s="19" t="s">
        <v>724</v>
      </c>
      <c r="H308" s="384"/>
      <c r="I308" s="385"/>
      <c r="J308" s="449" t="s">
        <v>233</v>
      </c>
      <c r="K308" s="386"/>
      <c r="L308" s="1"/>
      <c r="M308" s="2"/>
      <c r="N308" s="438"/>
      <c r="O308" s="18" t="str" cm="1">
        <f t="array" ref="O308">_xlfn.IFS(
    G308="Premium","$8.50",
    G308="Boutique","$11.50",
    G308="Collectors","$20.00",
    G308="Special Pricing","SPECIAL PRICING"
)</f>
        <v>$8.50</v>
      </c>
      <c r="P308" s="21" t="str">
        <f t="shared" si="18"/>
        <v/>
      </c>
      <c r="Q308" s="379" t="s">
        <v>782</v>
      </c>
      <c r="R308" s="403"/>
      <c r="S308" s="382" t="str" cm="1">
        <f t="array" ref="S308">_xlfn.IFS(
    G308="Premium","$17.99 - $22.99",
    G308="Boutique","$26.99 - $29.99",
    G308="Collectors","$99.99 - $114.99",
    G308="Special Pricing","SPECIAL PRICING"
)</f>
        <v>$17.99 - $22.99</v>
      </c>
      <c r="T308" s="404"/>
      <c r="U308" s="88"/>
      <c r="V308" s="10"/>
      <c r="W308" s="390">
        <f t="shared" si="17"/>
        <v>4</v>
      </c>
      <c r="X308" s="369">
        <f>VLOOKUP(Z308,'[1]IGC Availability'!$A:$O,15,FALSE)</f>
        <v>296.90000000000003</v>
      </c>
      <c r="Y308" s="364" t="str" cm="1">
        <f t="array" ref="Y308">IF(X308="","",
IFERROR(
    IF(
        X308&gt;= _xlfn.XLOOKUP(
            F308 &amp; "|" &amp; G308,
            'Min table'!$A$2:$A$17 &amp; "|" &amp; 'Min table'!$B$2:$B$17,
            'Min table'!$C$2:$C$17,
            "MISSING"
        ),
        "Show",
        "Hide"
    ),
"MISSING"))</f>
        <v>Show</v>
      </c>
      <c r="Z308" s="364" t="s">
        <v>234</v>
      </c>
      <c r="AA308" s="360" t="s">
        <v>233</v>
      </c>
    </row>
    <row r="309" spans="3:28" ht="19.5" x14ac:dyDescent="0.3">
      <c r="C309" s="314"/>
      <c r="D309" s="8"/>
      <c r="E309" s="8"/>
      <c r="F309" s="20" t="s">
        <v>69</v>
      </c>
      <c r="G309" s="19" t="s">
        <v>724</v>
      </c>
      <c r="H309" s="384"/>
      <c r="I309" s="385"/>
      <c r="J309" s="449" t="s">
        <v>97</v>
      </c>
      <c r="K309" s="386"/>
      <c r="L309" s="1"/>
      <c r="M309" s="2"/>
      <c r="N309" s="438"/>
      <c r="O309" s="18" t="str" cm="1">
        <f t="array" ref="O309">_xlfn.IFS(
    G309="Premium","$8.50",
    G309="Boutique","$11.50",
    G309="Collectors","$20.00",
    G309="Special Pricing","SPECIAL PRICING"
)</f>
        <v>$8.50</v>
      </c>
      <c r="P309" s="21" t="str">
        <f t="shared" si="18"/>
        <v/>
      </c>
      <c r="Q309" s="379" t="s">
        <v>1264</v>
      </c>
      <c r="R309" s="403"/>
      <c r="S309" s="382" t="str" cm="1">
        <f t="array" ref="S309">_xlfn.IFS(
    G309="Premium","$17.99 - $22.99",
    G309="Boutique","$26.99 - $29.99",
    G309="Collectors","$99.99 - $114.99",
    G309="Special Pricing","SPECIAL PRICING"
)</f>
        <v>$17.99 - $22.99</v>
      </c>
      <c r="T309" s="404"/>
      <c r="U309" s="88"/>
      <c r="V309" s="10"/>
      <c r="W309" s="390">
        <f t="shared" si="17"/>
        <v>4</v>
      </c>
      <c r="X309" s="369">
        <f>VLOOKUP(Z309,'[1]IGC Availability'!$A:$O,15,FALSE)</f>
        <v>83.4</v>
      </c>
      <c r="Y309" s="364" t="str" cm="1">
        <f t="array" ref="Y309">IF(X309="","",
IFERROR(
    IF(
        X309&gt;= _xlfn.XLOOKUP(
            F309 &amp; "|" &amp; G309,
            'Min table'!$A$2:$A$17 &amp; "|" &amp; 'Min table'!$B$2:$B$17,
            'Min table'!$C$2:$C$17,
            "MISSING"
        ),
        "Show",
        "Hide"
    ),
"MISSING"))</f>
        <v>Show</v>
      </c>
      <c r="Z309" s="364" t="s">
        <v>1291</v>
      </c>
      <c r="AA309" s="360" t="s">
        <v>97</v>
      </c>
    </row>
    <row r="310" spans="3:28" ht="19.5" x14ac:dyDescent="0.3">
      <c r="C310" s="314"/>
      <c r="D310" s="8"/>
      <c r="E310" s="8"/>
      <c r="F310" s="20" t="s">
        <v>69</v>
      </c>
      <c r="G310" s="19" t="s">
        <v>724</v>
      </c>
      <c r="H310" s="384"/>
      <c r="I310" s="385"/>
      <c r="J310" s="449" t="s">
        <v>379</v>
      </c>
      <c r="K310" s="386"/>
      <c r="L310" s="1"/>
      <c r="M310" s="2"/>
      <c r="N310" s="438"/>
      <c r="O310" s="18" t="str" cm="1">
        <f t="array" ref="O310">_xlfn.IFS(
    G310="Premium","$8.50",
    G310="Boutique","$11.50",
    G310="Collectors","$20.00",
    G310="Special Pricing","SPECIAL PRICING"
)</f>
        <v>$8.50</v>
      </c>
      <c r="P310" s="21" t="str">
        <f t="shared" si="18"/>
        <v/>
      </c>
      <c r="Q310" s="379" t="s">
        <v>437</v>
      </c>
      <c r="R310" s="403"/>
      <c r="S310" s="382" t="str" cm="1">
        <f t="array" ref="S310">_xlfn.IFS(
    G310="Premium","$17.99 - $22.99",
    G310="Boutique","$26.99 - $29.99",
    G310="Collectors","$99.99 - $114.99",
    G310="Special Pricing","SPECIAL PRICING"
)</f>
        <v>$17.99 - $22.99</v>
      </c>
      <c r="T310" s="404"/>
      <c r="U310" s="101"/>
      <c r="V310" s="10"/>
      <c r="W310" s="390">
        <f t="shared" si="17"/>
        <v>4</v>
      </c>
      <c r="X310" s="369">
        <f>VLOOKUP(Z310,'[1]IGC Availability'!$A:$O,15,FALSE)</f>
        <v>67</v>
      </c>
      <c r="Y310" s="364" t="str" cm="1">
        <f t="array" ref="Y310">IF(X310="","",
IFERROR(
    IF(
        X310&gt;= _xlfn.XLOOKUP(
            F310 &amp; "|" &amp; G310,
            'Min table'!$A$2:$A$17 &amp; "|" &amp; 'Min table'!$B$2:$B$17,
            'Min table'!$C$2:$C$17,
            "MISSING"
        ),
        "Show",
        "Hide"
    ),
"MISSING"))</f>
        <v>Show</v>
      </c>
      <c r="Z310" s="364" t="s">
        <v>380</v>
      </c>
      <c r="AA310" s="360" t="s">
        <v>379</v>
      </c>
    </row>
    <row r="311" spans="3:28" ht="19.5" hidden="1" x14ac:dyDescent="0.3">
      <c r="C311" s="314"/>
      <c r="D311" s="8"/>
      <c r="E311" s="8"/>
      <c r="F311" s="20" t="s">
        <v>69</v>
      </c>
      <c r="G311" s="19" t="s">
        <v>1903</v>
      </c>
      <c r="H311" s="384"/>
      <c r="I311" s="385"/>
      <c r="J311" s="449" t="s">
        <v>1051</v>
      </c>
      <c r="K311" s="386"/>
      <c r="L311" s="1"/>
      <c r="M311" s="2"/>
      <c r="N311" s="438"/>
      <c r="O311" s="18">
        <v>16.25</v>
      </c>
      <c r="P311" s="21" t="str">
        <f t="shared" si="18"/>
        <v/>
      </c>
      <c r="Q311" s="405" t="s">
        <v>1099</v>
      </c>
      <c r="R311" s="403"/>
      <c r="S311" s="382" t="s">
        <v>1276</v>
      </c>
      <c r="T311" s="404"/>
      <c r="U311" s="88"/>
      <c r="V311" s="10"/>
      <c r="W311" s="390">
        <f t="shared" si="17"/>
        <v>99</v>
      </c>
      <c r="X311" s="369">
        <f>VLOOKUP(Z311,'[1]IGC Availability'!$A:$O,15,FALSE)</f>
        <v>0</v>
      </c>
      <c r="Y311" s="364" t="str" cm="1">
        <f t="array" ref="Y311">IF(X311="","",
IFERROR(
    IF(
        X311&gt;= _xlfn.XLOOKUP(
            F311 &amp; "|" &amp; G311,
            'Min table'!$A$2:$A$17 &amp; "|" &amp; 'Min table'!$B$2:$B$17,
            'Min table'!$C$2:$C$17,
            "MISSING"
        ),
        "Show",
        "Hide"
    ),
"MISSING"))</f>
        <v>Hide</v>
      </c>
      <c r="Z311" s="364" t="s">
        <v>1295</v>
      </c>
      <c r="AA311" s="360" t="s">
        <v>1051</v>
      </c>
      <c r="AB311" s="390"/>
    </row>
    <row r="312" spans="3:28" ht="19.5" hidden="1" x14ac:dyDescent="0.3">
      <c r="C312" s="314"/>
      <c r="D312" s="8"/>
      <c r="E312" s="8"/>
      <c r="F312" s="20" t="s">
        <v>69</v>
      </c>
      <c r="G312" s="19" t="s">
        <v>722</v>
      </c>
      <c r="H312" s="384"/>
      <c r="I312" s="385"/>
      <c r="J312" s="449" t="s">
        <v>398</v>
      </c>
      <c r="K312" s="386"/>
      <c r="L312" s="1"/>
      <c r="M312" s="2"/>
      <c r="N312" s="438"/>
      <c r="O312" s="18" t="str" cm="1">
        <f t="array" ref="O312">_xlfn.IFS(
    G312="Premium","$8.50",
    G312="Boutique","$11.50",
    G312="Collectors","$20.00",
    G312="Special Pricing","SPECIAL PRICING"
)</f>
        <v>$11.50</v>
      </c>
      <c r="P312" s="21" t="str">
        <f t="shared" si="18"/>
        <v/>
      </c>
      <c r="Q312" s="36" t="s">
        <v>115</v>
      </c>
      <c r="R312" s="403"/>
      <c r="S312" s="382" t="str" cm="1">
        <f t="array" ref="S312">_xlfn.IFS(
    G312="Premium","$17.99 - $22.99",
    G312="Boutique","$26.99 - $29.99",
    G312="Collectors","$99.99 - $114.99",
    G312="Special Pricing","SPECIAL PRICING"
)</f>
        <v>$26.99 - $29.99</v>
      </c>
      <c r="T312" s="404"/>
      <c r="U312" s="89"/>
      <c r="V312" s="10"/>
      <c r="W312" s="390">
        <f t="shared" si="17"/>
        <v>3</v>
      </c>
      <c r="X312" s="369">
        <f>VLOOKUP(Z312,'[1]IGC Availability'!$A:$O,15,FALSE)</f>
        <v>0</v>
      </c>
      <c r="Y312" s="364" t="str" cm="1">
        <f t="array" ref="Y312">IF(X312="","",
IFERROR(
    IF(
        X312&gt;= _xlfn.XLOOKUP(
            F312 &amp; "|" &amp; G312,
            'Min table'!$A$2:$A$17 &amp; "|" &amp; 'Min table'!$B$2:$B$17,
            'Min table'!$C$2:$C$17,
            "MISSING"
        ),
        "Show",
        "Hide"
    ),
"MISSING"))</f>
        <v>Hide</v>
      </c>
      <c r="Z312" s="364" t="s">
        <v>399</v>
      </c>
      <c r="AA312" s="360" t="s">
        <v>398</v>
      </c>
    </row>
    <row r="313" spans="3:28" ht="19.5" hidden="1" x14ac:dyDescent="0.3">
      <c r="C313" s="314"/>
      <c r="D313" s="8"/>
      <c r="E313" s="8"/>
      <c r="F313" s="20" t="s">
        <v>69</v>
      </c>
      <c r="G313" s="19" t="s">
        <v>724</v>
      </c>
      <c r="H313" s="384"/>
      <c r="I313" s="385"/>
      <c r="J313" s="449" t="s">
        <v>1240</v>
      </c>
      <c r="K313" s="386"/>
      <c r="L313" s="1"/>
      <c r="M313" s="2"/>
      <c r="N313" s="438"/>
      <c r="O313" s="18" t="str" cm="1">
        <f t="array" ref="O313">_xlfn.IFS(
    G313="Premium","$8.50",
    G313="Boutique","$11.50",
    G313="Collectors","$20.00",
    G313="Special Pricing","SPECIAL PRICING"
)</f>
        <v>$8.50</v>
      </c>
      <c r="P313" s="21" t="str">
        <f t="shared" si="18"/>
        <v/>
      </c>
      <c r="Q313" s="379" t="s">
        <v>1270</v>
      </c>
      <c r="R313" s="403"/>
      <c r="S313" s="382" t="str" cm="1">
        <f t="array" ref="S313">_xlfn.IFS(
    G313="Premium","$17.99 - $22.99",
    G313="Boutique","$26.99 - $29.99",
    G313="Collectors","$99.99 - $114.99",
    G313="Special Pricing","SPECIAL PRICING"
)</f>
        <v>$17.99 - $22.99</v>
      </c>
      <c r="T313" s="404"/>
      <c r="U313" s="101"/>
      <c r="V313" s="10"/>
      <c r="W313" s="390">
        <f t="shared" si="17"/>
        <v>4</v>
      </c>
      <c r="X313" s="369">
        <f>VLOOKUP(Z313,'[1]IGC Availability'!$A:$O,15,FALSE)</f>
        <v>0</v>
      </c>
      <c r="Y313" s="364" t="str" cm="1">
        <f t="array" ref="Y313">IF(X313="","",
IFERROR(
    IF(
        X313&gt;= _xlfn.XLOOKUP(
            F313 &amp; "|" &amp; G313,
            'Min table'!$A$2:$A$17 &amp; "|" &amp; 'Min table'!$B$2:$B$17,
            'Min table'!$C$2:$C$17,
            "MISSING"
        ),
        "Show",
        "Hide"
    ),
"MISSING"))</f>
        <v>Hide</v>
      </c>
      <c r="Z313" s="364" t="s">
        <v>1296</v>
      </c>
      <c r="AA313" s="360" t="s">
        <v>1240</v>
      </c>
    </row>
    <row r="314" spans="3:28" ht="19.5" x14ac:dyDescent="0.3">
      <c r="C314" s="314"/>
      <c r="D314" s="8"/>
      <c r="E314" s="8"/>
      <c r="F314" s="20" t="s">
        <v>69</v>
      </c>
      <c r="G314" s="19" t="s">
        <v>724</v>
      </c>
      <c r="H314" s="384"/>
      <c r="I314" s="385"/>
      <c r="J314" s="449" t="s">
        <v>383</v>
      </c>
      <c r="K314" s="386"/>
      <c r="L314" s="1"/>
      <c r="M314" s="2"/>
      <c r="N314" s="438"/>
      <c r="O314" s="18" t="str" cm="1">
        <f t="array" ref="O314">_xlfn.IFS(
    G314="Premium","$8.50",
    G314="Boutique","$11.50",
    G314="Collectors","$20.00",
    G314="Special Pricing","SPECIAL PRICING"
)</f>
        <v>$8.50</v>
      </c>
      <c r="P314" s="21" t="str">
        <f t="shared" si="18"/>
        <v/>
      </c>
      <c r="Q314" s="379" t="s">
        <v>437</v>
      </c>
      <c r="R314" s="403"/>
      <c r="S314" s="382" t="str" cm="1">
        <f t="array" ref="S314">_xlfn.IFS(
    G314="Premium","$17.99 - $22.99",
    G314="Boutique","$26.99 - $29.99",
    G314="Collectors","$99.99 - $114.99",
    G314="Special Pricing","SPECIAL PRICING"
)</f>
        <v>$17.99 - $22.99</v>
      </c>
      <c r="T314" s="404"/>
      <c r="U314" s="88"/>
      <c r="V314" s="10"/>
      <c r="W314" s="390">
        <f t="shared" si="17"/>
        <v>4</v>
      </c>
      <c r="X314" s="369">
        <f>VLOOKUP(Z314,'[1]IGC Availability'!$A:$O,15,FALSE)</f>
        <v>114.10000000000001</v>
      </c>
      <c r="Y314" s="364" t="str" cm="1">
        <f t="array" ref="Y314">IF(X314="","",
IFERROR(
    IF(
        X314&gt;= _xlfn.XLOOKUP(
            F314 &amp; "|" &amp; G314,
            'Min table'!$A$2:$A$17 &amp; "|" &amp; 'Min table'!$B$2:$B$17,
            'Min table'!$C$2:$C$17,
            "MISSING"
        ),
        "Show",
        "Hide"
    ),
"MISSING"))</f>
        <v>Show</v>
      </c>
      <c r="Z314" s="364" t="s">
        <v>384</v>
      </c>
      <c r="AA314" s="360" t="s">
        <v>383</v>
      </c>
    </row>
    <row r="315" spans="3:28" ht="19.5" hidden="1" x14ac:dyDescent="0.3">
      <c r="C315" s="314"/>
      <c r="D315" s="8"/>
      <c r="E315" s="8"/>
      <c r="F315" s="20" t="s">
        <v>69</v>
      </c>
      <c r="G315" s="19" t="s">
        <v>724</v>
      </c>
      <c r="H315" s="384"/>
      <c r="I315" s="385"/>
      <c r="J315" s="449" t="s">
        <v>403</v>
      </c>
      <c r="K315" s="386"/>
      <c r="L315" s="1"/>
      <c r="M315" s="2"/>
      <c r="N315" s="438"/>
      <c r="O315" s="18" t="str" cm="1">
        <f t="array" ref="O315">_xlfn.IFS(
    G315="Premium","$8.50",
    G315="Boutique","$11.50",
    G315="Collectors","$20.00",
    G315="Special Pricing","SPECIAL PRICING"
)</f>
        <v>$8.50</v>
      </c>
      <c r="P315" s="21" t="str">
        <f t="shared" si="18"/>
        <v/>
      </c>
      <c r="Q315" s="36" t="s">
        <v>115</v>
      </c>
      <c r="R315" s="403"/>
      <c r="S315" s="382" t="str" cm="1">
        <f t="array" ref="S315">_xlfn.IFS(
    G315="Premium","$17.99 - $22.99",
    G315="Boutique","$26.99 - $29.99",
    G315="Collectors","$99.99 - $114.99",
    G315="Special Pricing","SPECIAL PRICING"
)</f>
        <v>$17.99 - $22.99</v>
      </c>
      <c r="T315" s="404"/>
      <c r="U315" s="169"/>
      <c r="V315" s="10"/>
      <c r="W315" s="390">
        <f t="shared" si="17"/>
        <v>4</v>
      </c>
      <c r="X315" s="369">
        <f>VLOOKUP(Z315,'[1]IGC Availability'!$A:$O,15,FALSE)</f>
        <v>0</v>
      </c>
      <c r="Y315" s="364" t="str" cm="1">
        <f t="array" ref="Y315">IF(X315="","",
IFERROR(
    IF(
        X315&gt;= _xlfn.XLOOKUP(
            F315 &amp; "|" &amp; G315,
            'Min table'!$A$2:$A$17 &amp; "|" &amp; 'Min table'!$B$2:$B$17,
            'Min table'!$C$2:$C$17,
            "MISSING"
        ),
        "Show",
        "Hide"
    ),
"MISSING"))</f>
        <v>Hide</v>
      </c>
      <c r="Z315" s="364" t="s">
        <v>404</v>
      </c>
      <c r="AA315" s="360" t="s">
        <v>403</v>
      </c>
      <c r="AB315" s="390"/>
    </row>
    <row r="316" spans="3:28" ht="19.5" hidden="1" x14ac:dyDescent="0.3">
      <c r="C316" s="314"/>
      <c r="D316" s="8"/>
      <c r="E316" s="8"/>
      <c r="F316" s="20" t="s">
        <v>69</v>
      </c>
      <c r="G316" s="19" t="s">
        <v>724</v>
      </c>
      <c r="H316" s="384"/>
      <c r="I316" s="385"/>
      <c r="J316" s="449" t="s">
        <v>162</v>
      </c>
      <c r="K316" s="386"/>
      <c r="L316" s="1"/>
      <c r="M316" s="2"/>
      <c r="N316" s="438"/>
      <c r="O316" s="18" t="str" cm="1">
        <f t="array" ref="O316">_xlfn.IFS(
    G316="Premium","$8.50",
    G316="Boutique","$11.50",
    G316="Collectors","$20.00",
    G316="Special Pricing","SPECIAL PRICING"
)</f>
        <v>$8.50</v>
      </c>
      <c r="P316" s="21" t="str">
        <f t="shared" si="18"/>
        <v/>
      </c>
      <c r="Q316" s="379" t="s">
        <v>1270</v>
      </c>
      <c r="R316" s="403"/>
      <c r="S316" s="382" t="str" cm="1">
        <f t="array" ref="S316">_xlfn.IFS(
    G316="Premium","$17.99 - $22.99",
    G316="Boutique","$26.99 - $29.99",
    G316="Collectors","$99.99 - $114.99",
    G316="Special Pricing","SPECIAL PRICING"
)</f>
        <v>$17.99 - $22.99</v>
      </c>
      <c r="T316" s="404"/>
      <c r="U316" s="101"/>
      <c r="V316" s="10"/>
      <c r="W316" s="390">
        <f t="shared" si="17"/>
        <v>4</v>
      </c>
      <c r="X316" s="369">
        <f>VLOOKUP(Z316,'[1]IGC Availability'!$A:$O,15,FALSE)</f>
        <v>0</v>
      </c>
      <c r="Y316" s="364" t="str" cm="1">
        <f t="array" ref="Y316">IF(X316="","",
IFERROR(
    IF(
        X316&gt;= _xlfn.XLOOKUP(
            F316 &amp; "|" &amp; G316,
            'Min table'!$A$2:$A$17 &amp; "|" &amp; 'Min table'!$B$2:$B$17,
            'Min table'!$C$2:$C$17,
            "MISSING"
        ),
        "Show",
        "Hide"
    ),
"MISSING"))</f>
        <v>Hide</v>
      </c>
      <c r="Z316" s="364" t="s">
        <v>1297</v>
      </c>
      <c r="AA316" s="360" t="s">
        <v>162</v>
      </c>
    </row>
    <row r="317" spans="3:28" ht="19.5" hidden="1" x14ac:dyDescent="0.3">
      <c r="C317" s="314"/>
      <c r="D317" s="8"/>
      <c r="E317" s="8"/>
      <c r="F317" s="20" t="s">
        <v>69</v>
      </c>
      <c r="G317" s="19" t="s">
        <v>722</v>
      </c>
      <c r="H317" s="384"/>
      <c r="I317" s="385"/>
      <c r="J317" s="449" t="s">
        <v>1241</v>
      </c>
      <c r="K317" s="386"/>
      <c r="L317" s="1"/>
      <c r="M317" s="2"/>
      <c r="N317" s="438"/>
      <c r="O317" s="18" t="str" cm="1">
        <f t="array" ref="O317">_xlfn.IFS(
    G317="Premium","$8.50",
    G317="Boutique","$11.50",
    G317="Collectors","$20.00",
    G317="Special Pricing","SPECIAL PRICING"
)</f>
        <v>$11.50</v>
      </c>
      <c r="P317" s="21" t="str">
        <f t="shared" si="18"/>
        <v/>
      </c>
      <c r="Q317" s="36" t="s">
        <v>115</v>
      </c>
      <c r="R317" s="403"/>
      <c r="S317" s="382" t="str" cm="1">
        <f t="array" ref="S317">_xlfn.IFS(
    G317="Premium","$17.99 - $22.99",
    G317="Boutique","$26.99 - $29.99",
    G317="Collectors","$99.99 - $114.99",
    G317="Special Pricing","SPECIAL PRICING"
)</f>
        <v>$26.99 - $29.99</v>
      </c>
      <c r="T317" s="404"/>
      <c r="U317" s="89"/>
      <c r="V317" s="10"/>
      <c r="W317" s="390">
        <f t="shared" si="17"/>
        <v>3</v>
      </c>
      <c r="X317" s="369">
        <f>VLOOKUP(Z317,'[1]IGC Availability'!$A:$O,15,FALSE)</f>
        <v>7.1000000000000005</v>
      </c>
      <c r="Y317" s="364" t="str" cm="1">
        <f t="array" ref="Y317">IF(X317="","",
IFERROR(
    IF(
        X317&gt;= _xlfn.XLOOKUP(
            F317 &amp; "|" &amp; G317,
            'Min table'!$A$2:$A$17 &amp; "|" &amp; 'Min table'!$B$2:$B$17,
            'Min table'!$C$2:$C$17,
            "MISSING"
        ),
        "Show",
        "Hide"
    ),
"MISSING"))</f>
        <v>Hide</v>
      </c>
      <c r="Z317" s="364" t="s">
        <v>405</v>
      </c>
      <c r="AA317" s="360" t="s">
        <v>1241</v>
      </c>
    </row>
    <row r="318" spans="3:28" ht="19.5" hidden="1" x14ac:dyDescent="0.3">
      <c r="C318" s="314"/>
      <c r="D318" s="8"/>
      <c r="E318" s="8"/>
      <c r="F318" s="20" t="s">
        <v>69</v>
      </c>
      <c r="G318" s="19" t="s">
        <v>1903</v>
      </c>
      <c r="H318" s="384"/>
      <c r="I318" s="385"/>
      <c r="J318" s="449" t="s">
        <v>1054</v>
      </c>
      <c r="K318" s="386"/>
      <c r="L318" s="1"/>
      <c r="M318" s="2"/>
      <c r="N318" s="438"/>
      <c r="O318" s="18">
        <v>16.25</v>
      </c>
      <c r="P318" s="21" t="str">
        <f t="shared" si="18"/>
        <v/>
      </c>
      <c r="Q318" s="405" t="s">
        <v>1099</v>
      </c>
      <c r="R318" s="403"/>
      <c r="S318" s="382" t="s">
        <v>1276</v>
      </c>
      <c r="T318" s="404"/>
      <c r="U318" s="88"/>
      <c r="V318" s="10"/>
      <c r="W318" s="390">
        <f t="shared" ref="W318:W349" si="19">IF(G318="Special Pricing",1,
 IF(G318="Collectors",2,
 IF(G318="Boutique",3,
 IF(G318="Premium",4,99))))</f>
        <v>99</v>
      </c>
      <c r="X318" s="369">
        <f>VLOOKUP(Z318,'[1]IGC Availability'!$A:$O,15,FALSE)</f>
        <v>0</v>
      </c>
      <c r="Y318" s="364" t="str" cm="1">
        <f t="array" ref="Y318">IF(X318="","",
IFERROR(
    IF(
        X318&gt;= _xlfn.XLOOKUP(
            F318 &amp; "|" &amp; G318,
            'Min table'!$A$2:$A$17 &amp; "|" &amp; 'Min table'!$B$2:$B$17,
            'Min table'!$C$2:$C$17,
            "MISSING"
        ),
        "Show",
        "Hide"
    ),
"MISSING"))</f>
        <v>Hide</v>
      </c>
      <c r="Z318" s="364" t="s">
        <v>1298</v>
      </c>
      <c r="AA318" s="360" t="s">
        <v>1054</v>
      </c>
    </row>
    <row r="319" spans="3:28" ht="19.5" x14ac:dyDescent="0.3">
      <c r="C319" s="314"/>
      <c r="D319" s="8"/>
      <c r="E319" s="8"/>
      <c r="F319" s="20" t="s">
        <v>69</v>
      </c>
      <c r="G319" s="19" t="s">
        <v>724</v>
      </c>
      <c r="H319" s="384"/>
      <c r="I319" s="385"/>
      <c r="J319" s="452" t="s">
        <v>391</v>
      </c>
      <c r="K319" s="386"/>
      <c r="L319" s="1"/>
      <c r="M319" s="2"/>
      <c r="N319" s="438"/>
      <c r="O319" s="18" t="str" cm="1">
        <f t="array" ref="O319">_xlfn.IFS(
    G319="Premium","$8.50",
    G319="Boutique","$11.50",
    G319="Collectors","$20.00",
    G319="Special Pricing","SPECIAL PRICING"
)</f>
        <v>$8.50</v>
      </c>
      <c r="P319" s="21" t="str">
        <f t="shared" si="18"/>
        <v/>
      </c>
      <c r="Q319" s="405" t="s">
        <v>1253</v>
      </c>
      <c r="R319" s="403"/>
      <c r="S319" s="382" t="str" cm="1">
        <f t="array" ref="S319">_xlfn.IFS(
    G319="Premium","$17.99 - $22.99",
    G319="Boutique","$26.99 - $29.99",
    G319="Collectors","$99.99 - $114.99",
    G319="Special Pricing","SPECIAL PRICING"
)</f>
        <v>$17.99 - $22.99</v>
      </c>
      <c r="T319" s="404"/>
      <c r="U319" s="88"/>
      <c r="V319" s="10"/>
      <c r="W319" s="390">
        <f t="shared" si="19"/>
        <v>4</v>
      </c>
      <c r="X319" s="369">
        <f>VLOOKUP(Z319,'[1]IGC Availability'!$A:$O,15,FALSE)</f>
        <v>27</v>
      </c>
      <c r="Y319" s="364" t="str" cm="1">
        <f t="array" ref="Y319">IF(X319="","",
IFERROR(
    IF(
        X319&gt;= _xlfn.XLOOKUP(
            F319 &amp; "|" &amp; G319,
            'Min table'!$A$2:$A$17 &amp; "|" &amp; 'Min table'!$B$2:$B$17,
            'Min table'!$C$2:$C$17,
            "MISSING"
        ),
        "Show",
        "Hide"
    ),
"MISSING"))</f>
        <v>Show</v>
      </c>
      <c r="Z319" s="364" t="s">
        <v>392</v>
      </c>
      <c r="AA319" s="360" t="s">
        <v>391</v>
      </c>
    </row>
    <row r="320" spans="3:28" ht="19.5" x14ac:dyDescent="0.3">
      <c r="C320" s="314"/>
      <c r="D320" s="8"/>
      <c r="E320" s="8"/>
      <c r="F320" s="20" t="s">
        <v>69</v>
      </c>
      <c r="G320" s="19" t="s">
        <v>724</v>
      </c>
      <c r="H320" s="384"/>
      <c r="I320" s="385"/>
      <c r="J320" s="456" t="s">
        <v>1238</v>
      </c>
      <c r="K320" s="386"/>
      <c r="L320" s="1"/>
      <c r="M320" s="2"/>
      <c r="N320" s="438"/>
      <c r="O320" s="18" t="str" cm="1">
        <f t="array" ref="O320">_xlfn.IFS(
    G320="Premium","$8.50",
    G320="Boutique","$11.50",
    G320="Collectors","$20.00",
    G320="Special Pricing","SPECIAL PRICING"
)</f>
        <v>$8.50</v>
      </c>
      <c r="P320" s="21" t="str">
        <f t="shared" si="18"/>
        <v/>
      </c>
      <c r="Q320" s="379" t="s">
        <v>394</v>
      </c>
      <c r="R320" s="403"/>
      <c r="S320" s="382" t="str" cm="1">
        <f t="array" ref="S320">_xlfn.IFS(
    G320="Premium","$17.99 - $22.99",
    G320="Boutique","$26.99 - $29.99",
    G320="Collectors","$99.99 - $114.99",
    G320="Special Pricing","SPECIAL PRICING"
)</f>
        <v>$17.99 - $22.99</v>
      </c>
      <c r="T320" s="404"/>
      <c r="U320" s="88"/>
      <c r="V320" s="10"/>
      <c r="W320" s="390">
        <f t="shared" si="19"/>
        <v>4</v>
      </c>
      <c r="X320" s="369">
        <f>VLOOKUP(Z320,'[1]IGC Availability'!$A:$O,15,FALSE)</f>
        <v>110</v>
      </c>
      <c r="Y320" s="364" t="str" cm="1">
        <f t="array" ref="Y320">IF(X320="","",
IFERROR(
    IF(
        X320&gt;= _xlfn.XLOOKUP(
            F320 &amp; "|" &amp; G320,
            'Min table'!$A$2:$A$17 &amp; "|" &amp; 'Min table'!$B$2:$B$17,
            'Min table'!$C$2:$C$17,
            "MISSING"
        ),
        "Show",
        "Hide"
    ),
"MISSING"))</f>
        <v>Show</v>
      </c>
      <c r="Z320" s="364" t="s">
        <v>393</v>
      </c>
      <c r="AA320" s="360" t="s">
        <v>1238</v>
      </c>
      <c r="AB320" s="390"/>
    </row>
    <row r="321" spans="3:28" ht="19.5" hidden="1" x14ac:dyDescent="0.3">
      <c r="C321" s="314"/>
      <c r="D321" s="8"/>
      <c r="E321" s="8"/>
      <c r="F321" s="20" t="s">
        <v>69</v>
      </c>
      <c r="G321" s="19" t="s">
        <v>1903</v>
      </c>
      <c r="H321" s="423"/>
      <c r="I321" s="424"/>
      <c r="J321" s="450" t="s">
        <v>1052</v>
      </c>
      <c r="K321" s="416"/>
      <c r="L321" s="1"/>
      <c r="M321" s="2"/>
      <c r="N321" s="438"/>
      <c r="O321" s="18">
        <v>16.25</v>
      </c>
      <c r="P321" s="21" t="str">
        <f t="shared" si="18"/>
        <v/>
      </c>
      <c r="Q321" s="405" t="s">
        <v>1099</v>
      </c>
      <c r="R321" s="403"/>
      <c r="S321" s="382" t="s">
        <v>1276</v>
      </c>
      <c r="T321" s="404"/>
      <c r="U321" s="101"/>
      <c r="V321" s="10"/>
      <c r="W321" s="390">
        <f t="shared" si="19"/>
        <v>99</v>
      </c>
      <c r="X321" s="369">
        <f>VLOOKUP(Z321,'[1]IGC Availability'!$A:$O,15,FALSE)</f>
        <v>0</v>
      </c>
      <c r="Y321" s="364" t="str" cm="1">
        <f t="array" ref="Y321">IF(X321="","",
IFERROR(
    IF(
        X321&gt;= _xlfn.XLOOKUP(
            F321 &amp; "|" &amp; G321,
            'Min table'!$A$2:$A$17 &amp; "|" &amp; 'Min table'!$B$2:$B$17,
            'Min table'!$C$2:$C$17,
            "MISSING"
        ),
        "Show",
        "Hide"
    ),
"MISSING"))</f>
        <v>Hide</v>
      </c>
      <c r="Z321" s="364" t="s">
        <v>1299</v>
      </c>
      <c r="AA321" s="360" t="s">
        <v>1052</v>
      </c>
      <c r="AB321" s="390"/>
    </row>
    <row r="322" spans="3:28" ht="19.5" hidden="1" x14ac:dyDescent="0.3">
      <c r="C322" s="314"/>
      <c r="D322" s="8"/>
      <c r="E322" s="8"/>
      <c r="F322" s="20" t="s">
        <v>69</v>
      </c>
      <c r="G322" s="405" t="s">
        <v>722</v>
      </c>
      <c r="H322" s="384"/>
      <c r="I322" s="385"/>
      <c r="J322" s="446" t="s">
        <v>1243</v>
      </c>
      <c r="K322" s="386"/>
      <c r="L322" s="408"/>
      <c r="M322" s="2"/>
      <c r="N322" s="438"/>
      <c r="O322" s="18" t="str" cm="1">
        <f t="array" ref="O322">_xlfn.IFS(
    G322="Premium","$8.50",
    G322="Boutique","$11.50",
    G322="Collectors","$20.00",
    G322="Special Pricing","SPECIAL PRICING"
)</f>
        <v>$11.50</v>
      </c>
      <c r="P322" s="21" t="str">
        <f t="shared" si="18"/>
        <v/>
      </c>
      <c r="Q322" s="405" t="s">
        <v>115</v>
      </c>
      <c r="R322" s="403"/>
      <c r="S322" s="382" t="str" cm="1">
        <f t="array" ref="S322">_xlfn.IFS(
    G322="Premium","$17.99 - $22.99",
    G322="Boutique","$26.99 - $29.99",
    G322="Collectors","$99.99 - $114.99",
    G322="Special Pricing","SPECIAL PRICING"
)</f>
        <v>$26.99 - $29.99</v>
      </c>
      <c r="T322" s="404"/>
      <c r="U322" s="88"/>
      <c r="V322" s="10"/>
      <c r="W322" s="390">
        <f t="shared" si="19"/>
        <v>3</v>
      </c>
      <c r="X322" s="369">
        <f>VLOOKUP(Z322,'[1]IGC Availability'!$A:$O,15,FALSE)</f>
        <v>4.9000000000000004</v>
      </c>
      <c r="Y322" s="364" t="str" cm="1">
        <f t="array" ref="Y322">IF(X322="","",
IFERROR(
    IF(
        X322&gt;= _xlfn.XLOOKUP(
            F322 &amp; "|" &amp; G322,
            'Min table'!$A$2:$A$17 &amp; "|" &amp; 'Min table'!$B$2:$B$17,
            'Min table'!$C$2:$C$17,
            "MISSING"
        ),
        "Show",
        "Hide"
    ),
"MISSING"))</f>
        <v>Hide</v>
      </c>
      <c r="Z322" s="364" t="s">
        <v>409</v>
      </c>
      <c r="AA322" s="360" t="s">
        <v>1243</v>
      </c>
    </row>
    <row r="323" spans="3:28" ht="19.5" hidden="1" x14ac:dyDescent="0.3">
      <c r="C323" s="314"/>
      <c r="D323" s="8"/>
      <c r="E323" s="8"/>
      <c r="F323" s="20" t="s">
        <v>69</v>
      </c>
      <c r="G323" s="19" t="s">
        <v>1903</v>
      </c>
      <c r="H323" s="425"/>
      <c r="I323" s="426"/>
      <c r="J323" s="448" t="s">
        <v>1053</v>
      </c>
      <c r="K323" s="410"/>
      <c r="L323" s="1"/>
      <c r="M323" s="2"/>
      <c r="N323" s="438"/>
      <c r="O323" s="18">
        <v>16.25</v>
      </c>
      <c r="P323" s="21" t="str">
        <f t="shared" si="18"/>
        <v/>
      </c>
      <c r="Q323" s="405" t="s">
        <v>1099</v>
      </c>
      <c r="R323" s="403"/>
      <c r="S323" s="382" t="s">
        <v>1276</v>
      </c>
      <c r="T323" s="404"/>
      <c r="U323" s="101"/>
      <c r="V323" s="10"/>
      <c r="W323" s="390">
        <f t="shared" si="19"/>
        <v>99</v>
      </c>
      <c r="X323" s="369">
        <f>VLOOKUP(Z323,'[1]IGC Availability'!$A:$O,15,FALSE)</f>
        <v>0</v>
      </c>
      <c r="Y323" s="364" t="str" cm="1">
        <f t="array" ref="Y323">IF(X323="","",
IFERROR(
    IF(
        X323&gt;= _xlfn.XLOOKUP(
            F323 &amp; "|" &amp; G323,
            'Min table'!$A$2:$A$17 &amp; "|" &amp; 'Min table'!$B$2:$B$17,
            'Min table'!$C$2:$C$17,
            "MISSING"
        ),
        "Show",
        "Hide"
    ),
"MISSING"))</f>
        <v>Hide</v>
      </c>
      <c r="Z323" s="364" t="s">
        <v>1300</v>
      </c>
      <c r="AA323" s="360" t="s">
        <v>1053</v>
      </c>
      <c r="AB323" s="390"/>
    </row>
    <row r="324" spans="3:28" ht="19.5" hidden="1" x14ac:dyDescent="0.3">
      <c r="C324" s="314"/>
      <c r="D324" s="8"/>
      <c r="E324" s="8"/>
      <c r="F324" s="20" t="s">
        <v>69</v>
      </c>
      <c r="G324" s="19" t="s">
        <v>722</v>
      </c>
      <c r="H324" s="384"/>
      <c r="I324" s="385"/>
      <c r="J324" s="449" t="s">
        <v>410</v>
      </c>
      <c r="K324" s="386"/>
      <c r="L324" s="1"/>
      <c r="M324" s="2"/>
      <c r="N324" s="438"/>
      <c r="O324" s="18" t="str" cm="1">
        <f t="array" ref="O324">_xlfn.IFS(
    G324="Premium","$8.50",
    G324="Boutique","$11.50",
    G324="Collectors","$20.00",
    G324="Special Pricing","SPECIAL PRICING"
)</f>
        <v>$11.50</v>
      </c>
      <c r="P324" s="21" t="str">
        <f t="shared" si="18"/>
        <v/>
      </c>
      <c r="Q324" s="379" t="s">
        <v>115</v>
      </c>
      <c r="R324" s="403"/>
      <c r="S324" s="382" t="str" cm="1">
        <f t="array" ref="S324">_xlfn.IFS(
    G324="Premium","$17.99 - $22.99",
    G324="Boutique","$26.99 - $29.99",
    G324="Collectors","$99.99 - $114.99",
    G324="Special Pricing","SPECIAL PRICING"
)</f>
        <v>$26.99 - $29.99</v>
      </c>
      <c r="T324" s="404"/>
      <c r="U324" s="101"/>
      <c r="V324" s="10"/>
      <c r="W324" s="390">
        <f t="shared" si="19"/>
        <v>3</v>
      </c>
      <c r="X324" s="369">
        <f>VLOOKUP(Z324,'[1]IGC Availability'!$A:$O,15,FALSE)</f>
        <v>0</v>
      </c>
      <c r="Y324" s="364" t="str" cm="1">
        <f t="array" ref="Y324">IF(X324="","",
IFERROR(
    IF(
        X324&gt;= _xlfn.XLOOKUP(
            F324 &amp; "|" &amp; G324,
            'Min table'!$A$2:$A$17 &amp; "|" &amp; 'Min table'!$B$2:$B$17,
            'Min table'!$C$2:$C$17,
            "MISSING"
        ),
        "Show",
        "Hide"
    ),
"MISSING"))</f>
        <v>Hide</v>
      </c>
      <c r="Z324" s="364" t="s">
        <v>411</v>
      </c>
      <c r="AA324" s="360" t="s">
        <v>410</v>
      </c>
    </row>
    <row r="325" spans="3:28" ht="19.5" x14ac:dyDescent="0.3">
      <c r="C325" s="314"/>
      <c r="D325" s="8"/>
      <c r="E325" s="8"/>
      <c r="F325" s="20" t="s">
        <v>69</v>
      </c>
      <c r="G325" s="19" t="s">
        <v>724</v>
      </c>
      <c r="H325" s="387"/>
      <c r="I325" s="388"/>
      <c r="J325" s="449" t="s">
        <v>401</v>
      </c>
      <c r="K325" s="389"/>
      <c r="L325" s="1"/>
      <c r="M325" s="2"/>
      <c r="N325" s="438"/>
      <c r="O325" s="18" t="str" cm="1">
        <f t="array" ref="O325">_xlfn.IFS(
    G325="Premium","$8.50",
    G325="Boutique","$11.50",
    G325="Collectors","$20.00",
    G325="Special Pricing","SPECIAL PRICING"
)</f>
        <v>$8.50</v>
      </c>
      <c r="P325" s="21" t="str">
        <f t="shared" si="18"/>
        <v/>
      </c>
      <c r="Q325" s="379" t="s">
        <v>115</v>
      </c>
      <c r="R325" s="403"/>
      <c r="S325" s="382" t="str" cm="1">
        <f t="array" ref="S325">_xlfn.IFS(
    G325="Premium","$17.99 - $22.99",
    G325="Boutique","$26.99 - $29.99",
    G325="Collectors","$99.99 - $114.99",
    G325="Special Pricing","SPECIAL PRICING"
)</f>
        <v>$17.99 - $22.99</v>
      </c>
      <c r="T325" s="404"/>
      <c r="U325" s="101"/>
      <c r="V325" s="10"/>
      <c r="W325" s="390">
        <f t="shared" si="19"/>
        <v>4</v>
      </c>
      <c r="X325" s="369">
        <f>VLOOKUP(Z325,'[1]IGC Availability'!$A:$O,15,FALSE)</f>
        <v>161.20000000000002</v>
      </c>
      <c r="Y325" s="364" t="str" cm="1">
        <f t="array" ref="Y325">IF(X325="","",
IFERROR(
    IF(
        X325&gt;= _xlfn.XLOOKUP(
            F325 &amp; "|" &amp; G325,
            'Min table'!$A$2:$A$17 &amp; "|" &amp; 'Min table'!$B$2:$B$17,
            'Min table'!$C$2:$C$17,
            "MISSING"
        ),
        "Show",
        "Hide"
    ),
"MISSING"))</f>
        <v>Show</v>
      </c>
      <c r="Z325" s="364" t="s">
        <v>402</v>
      </c>
      <c r="AA325" s="360" t="s">
        <v>401</v>
      </c>
    </row>
    <row r="326" spans="3:28" ht="19.5" hidden="1" x14ac:dyDescent="0.3">
      <c r="C326" s="314"/>
      <c r="D326" s="8"/>
      <c r="E326" s="8"/>
      <c r="F326" s="20" t="s">
        <v>69</v>
      </c>
      <c r="G326" s="19" t="s">
        <v>1904</v>
      </c>
      <c r="H326" s="384"/>
      <c r="I326" s="385"/>
      <c r="J326" s="449" t="s">
        <v>1055</v>
      </c>
      <c r="K326" s="386"/>
      <c r="L326" s="1"/>
      <c r="M326" s="2"/>
      <c r="N326" s="438"/>
      <c r="O326" s="18">
        <v>13.25</v>
      </c>
      <c r="P326" s="21" t="str">
        <f t="shared" si="18"/>
        <v/>
      </c>
      <c r="Q326" s="405" t="s">
        <v>1099</v>
      </c>
      <c r="R326" s="403"/>
      <c r="S326" s="382" t="s">
        <v>223</v>
      </c>
      <c r="T326" s="404"/>
      <c r="U326" s="101"/>
      <c r="V326" s="10"/>
      <c r="W326" s="390">
        <f t="shared" si="19"/>
        <v>99</v>
      </c>
      <c r="X326" s="369">
        <f>VLOOKUP(Z326,'[1]IGC Availability'!$A:$O,15,FALSE)</f>
        <v>0</v>
      </c>
      <c r="Y326" s="364" t="str" cm="1">
        <f t="array" ref="Y326">IF(X326="","",
IFERROR(
    IF(
        X326&gt;= _xlfn.XLOOKUP(
            F326 &amp; "|" &amp; G326,
            'Min table'!$A$2:$A$17 &amp; "|" &amp; 'Min table'!$B$2:$B$17,
            'Min table'!$C$2:$C$17,
            "MISSING"
        ),
        "Show",
        "Hide"
    ),
"MISSING"))</f>
        <v>Hide</v>
      </c>
      <c r="Z326" s="364" t="s">
        <v>1302</v>
      </c>
      <c r="AA326" s="360" t="s">
        <v>1055</v>
      </c>
    </row>
    <row r="327" spans="3:28" ht="19.5" x14ac:dyDescent="0.3">
      <c r="C327" s="314"/>
      <c r="D327" s="8"/>
      <c r="E327" s="8"/>
      <c r="F327" s="20" t="s">
        <v>69</v>
      </c>
      <c r="G327" s="19" t="s">
        <v>724</v>
      </c>
      <c r="H327" s="384"/>
      <c r="I327" s="385"/>
      <c r="J327" s="452" t="s">
        <v>1244</v>
      </c>
      <c r="K327" s="386"/>
      <c r="L327" s="1"/>
      <c r="M327" s="2"/>
      <c r="N327" s="438"/>
      <c r="O327" s="18" t="str" cm="1">
        <f t="array" ref="O327">_xlfn.IFS(
    G327="Premium","$8.50",
    G327="Boutique","$11.50",
    G327="Collectors","$20.00",
    G327="Special Pricing","SPECIAL PRICING"
)</f>
        <v>$8.50</v>
      </c>
      <c r="P327" s="21" t="str">
        <f t="shared" si="18"/>
        <v/>
      </c>
      <c r="Q327" s="379" t="s">
        <v>1270</v>
      </c>
      <c r="R327" s="403"/>
      <c r="S327" s="382" t="str" cm="1">
        <f t="array" ref="S327">_xlfn.IFS(
    G327="Premium","$17.99 - $22.99",
    G327="Boutique","$26.99 - $29.99",
    G327="Collectors","$99.99 - $114.99",
    G327="Special Pricing","SPECIAL PRICING"
)</f>
        <v>$17.99 - $22.99</v>
      </c>
      <c r="T327" s="404"/>
      <c r="U327" s="88"/>
      <c r="V327" s="10"/>
      <c r="W327" s="390">
        <f t="shared" si="19"/>
        <v>4</v>
      </c>
      <c r="X327" s="369">
        <f>VLOOKUP(Z327,'[1]IGC Availability'!$A:$O,15,FALSE)</f>
        <v>38.700000000000003</v>
      </c>
      <c r="Y327" s="364" t="str" cm="1">
        <f t="array" ref="Y327">IF(X327="","",
IFERROR(
    IF(
        X327&gt;= _xlfn.XLOOKUP(
            F327 &amp; "|" &amp; G327,
            'Min table'!$A$2:$A$17 &amp; "|" &amp; 'Min table'!$B$2:$B$17,
            'Min table'!$C$2:$C$17,
            "MISSING"
        ),
        "Show",
        "Hide"
    ),
"MISSING"))</f>
        <v>Show</v>
      </c>
      <c r="Z327" s="364" t="s">
        <v>1301</v>
      </c>
      <c r="AA327" s="360" t="s">
        <v>1244</v>
      </c>
    </row>
    <row r="328" spans="3:28" ht="19.5" hidden="1" x14ac:dyDescent="0.3">
      <c r="C328" s="314"/>
      <c r="D328" s="8"/>
      <c r="E328" s="8"/>
      <c r="F328" s="20" t="s">
        <v>69</v>
      </c>
      <c r="G328" s="19" t="s">
        <v>724</v>
      </c>
      <c r="H328" s="384"/>
      <c r="I328" s="385"/>
      <c r="J328" s="449" t="s">
        <v>173</v>
      </c>
      <c r="K328" s="386"/>
      <c r="L328" s="1"/>
      <c r="M328" s="2"/>
      <c r="N328" s="438"/>
      <c r="O328" s="18" t="str" cm="1">
        <f t="array" ref="O328">_xlfn.IFS(
    G328="Premium","$8.50",
    G328="Boutique","$11.50",
    G328="Collectors","$20.00",
    G328="Special Pricing","SPECIAL PRICING"
)</f>
        <v>$8.50</v>
      </c>
      <c r="P328" s="21" t="str">
        <f t="shared" si="18"/>
        <v/>
      </c>
      <c r="Q328" s="405" t="s">
        <v>115</v>
      </c>
      <c r="R328" s="403"/>
      <c r="S328" s="382" t="str" cm="1">
        <f t="array" ref="S328">_xlfn.IFS(
    G328="Premium","$17.99 - $22.99",
    G328="Boutique","$26.99 - $29.99",
    G328="Collectors","$99.99 - $114.99",
    G328="Special Pricing","SPECIAL PRICING"
)</f>
        <v>$17.99 - $22.99</v>
      </c>
      <c r="T328" s="404"/>
      <c r="U328" s="88"/>
      <c r="V328" s="10"/>
      <c r="W328" s="390">
        <f t="shared" si="19"/>
        <v>4</v>
      </c>
      <c r="X328" s="369">
        <f>VLOOKUP(Z328,'[1]IGC Availability'!$A:$O,15,FALSE)</f>
        <v>0</v>
      </c>
      <c r="Y328" s="364" t="str" cm="1">
        <f t="array" ref="Y328">IF(X328="","",
IFERROR(
    IF(
        X328&gt;= _xlfn.XLOOKUP(
            F328 &amp; "|" &amp; G328,
            'Min table'!$A$2:$A$17 &amp; "|" &amp; 'Min table'!$B$2:$B$17,
            'Min table'!$C$2:$C$17,
            "MISSING"
        ),
        "Show",
        "Hide"
    ),
"MISSING"))</f>
        <v>Hide</v>
      </c>
      <c r="Z328" s="364" t="s">
        <v>414</v>
      </c>
      <c r="AA328" s="360" t="s">
        <v>173</v>
      </c>
      <c r="AB328" s="390"/>
    </row>
    <row r="329" spans="3:28" ht="19.5" x14ac:dyDescent="0.3">
      <c r="C329" s="314"/>
      <c r="D329" s="8"/>
      <c r="E329" s="8"/>
      <c r="F329" s="20" t="s">
        <v>69</v>
      </c>
      <c r="G329" s="19" t="s">
        <v>724</v>
      </c>
      <c r="H329" s="384"/>
      <c r="I329" s="385"/>
      <c r="J329" s="449" t="s">
        <v>412</v>
      </c>
      <c r="K329" s="386"/>
      <c r="L329" s="1"/>
      <c r="M329" s="2"/>
      <c r="N329" s="438"/>
      <c r="O329" s="18" t="str" cm="1">
        <f t="array" ref="O329">_xlfn.IFS(
    G329="Premium","$8.50",
    G329="Boutique","$11.50",
    G329="Collectors","$20.00",
    G329="Special Pricing","SPECIAL PRICING"
)</f>
        <v>$8.50</v>
      </c>
      <c r="P329" s="21" t="str">
        <f t="shared" si="18"/>
        <v/>
      </c>
      <c r="Q329" s="405" t="s">
        <v>115</v>
      </c>
      <c r="R329" s="403"/>
      <c r="S329" s="382" t="str" cm="1">
        <f t="array" ref="S329">_xlfn.IFS(
    G329="Premium","$17.99 - $22.99",
    G329="Boutique","$26.99 - $29.99",
    G329="Collectors","$99.99 - $114.99",
    G329="Special Pricing","SPECIAL PRICING"
)</f>
        <v>$17.99 - $22.99</v>
      </c>
      <c r="T329" s="404"/>
      <c r="U329" s="88"/>
      <c r="V329" s="10"/>
      <c r="W329" s="390">
        <f t="shared" si="19"/>
        <v>4</v>
      </c>
      <c r="X329" s="369">
        <f>VLOOKUP(Z329,'[1]IGC Availability'!$A:$O,15,FALSE)</f>
        <v>320</v>
      </c>
      <c r="Y329" s="364" t="str" cm="1">
        <f t="array" ref="Y329">IF(X329="","",
IFERROR(
    IF(
        X329&gt;= _xlfn.XLOOKUP(
            F329 &amp; "|" &amp; G329,
            'Min table'!$A$2:$A$17 &amp; "|" &amp; 'Min table'!$B$2:$B$17,
            'Min table'!$C$2:$C$17,
            "MISSING"
        ),
        "Show",
        "Hide"
    ),
"MISSING"))</f>
        <v>Show</v>
      </c>
      <c r="Z329" s="364" t="s">
        <v>413</v>
      </c>
      <c r="AA329" s="360" t="s">
        <v>412</v>
      </c>
    </row>
    <row r="330" spans="3:28" ht="19.5" hidden="1" x14ac:dyDescent="0.3">
      <c r="C330" s="314"/>
      <c r="D330" s="8"/>
      <c r="E330" s="8"/>
      <c r="F330" s="20" t="s">
        <v>69</v>
      </c>
      <c r="G330" s="19" t="s">
        <v>724</v>
      </c>
      <c r="H330" s="384"/>
      <c r="I330" s="385"/>
      <c r="J330" s="449" t="s">
        <v>417</v>
      </c>
      <c r="K330" s="386"/>
      <c r="L330" s="1"/>
      <c r="M330" s="2"/>
      <c r="N330" s="438"/>
      <c r="O330" s="18" t="str" cm="1">
        <f t="array" ref="O330">_xlfn.IFS(
    G330="Premium","$8.50",
    G330="Boutique","$11.50",
    G330="Collectors","$20.00",
    G330="Special Pricing","SPECIAL PRICING"
)</f>
        <v>$8.50</v>
      </c>
      <c r="P330" s="21" t="str">
        <f t="shared" si="18"/>
        <v/>
      </c>
      <c r="Q330" s="379" t="s">
        <v>1264</v>
      </c>
      <c r="R330" s="403"/>
      <c r="S330" s="382" t="str" cm="1">
        <f t="array" ref="S330">_xlfn.IFS(
    G330="Premium","$17.99 - $22.99",
    G330="Boutique","$26.99 - $29.99",
    G330="Collectors","$99.99 - $114.99",
    G330="Special Pricing","SPECIAL PRICING"
)</f>
        <v>$17.99 - $22.99</v>
      </c>
      <c r="T330" s="404"/>
      <c r="U330" s="88"/>
      <c r="V330" s="10"/>
      <c r="W330" s="390">
        <f t="shared" si="19"/>
        <v>4</v>
      </c>
      <c r="X330" s="369">
        <f>VLOOKUP(Z330,'[1]IGC Availability'!$A:$O,15,FALSE)</f>
        <v>-0.60000000000000009</v>
      </c>
      <c r="Y330" s="364" t="str" cm="1">
        <f t="array" ref="Y330">IF(X330="","",
IFERROR(
    IF(
        X330&gt;= _xlfn.XLOOKUP(
            F330 &amp; "|" &amp; G330,
            'Min table'!$A$2:$A$17 &amp; "|" &amp; 'Min table'!$B$2:$B$17,
            'Min table'!$C$2:$C$17,
            "MISSING"
        ),
        "Show",
        "Hide"
    ),
"MISSING"))</f>
        <v>Hide</v>
      </c>
      <c r="Z330" s="364" t="s">
        <v>1303</v>
      </c>
      <c r="AA330" s="360" t="s">
        <v>417</v>
      </c>
      <c r="AB330" s="390"/>
    </row>
    <row r="331" spans="3:28" ht="19.5" hidden="1" x14ac:dyDescent="0.3">
      <c r="C331" s="314"/>
      <c r="D331" s="8"/>
      <c r="E331" s="8"/>
      <c r="F331" s="20" t="s">
        <v>69</v>
      </c>
      <c r="G331" s="19" t="s">
        <v>724</v>
      </c>
      <c r="H331" s="384"/>
      <c r="I331" s="385"/>
      <c r="J331" s="449" t="s">
        <v>418</v>
      </c>
      <c r="K331" s="386"/>
      <c r="L331" s="1"/>
      <c r="M331" s="2"/>
      <c r="N331" s="438"/>
      <c r="O331" s="18" t="str" cm="1">
        <f t="array" ref="O331">_xlfn.IFS(
    G331="Premium","$8.50",
    G331="Boutique","$11.50",
    G331="Collectors","$20.00",
    G331="Special Pricing","SPECIAL PRICING"
)</f>
        <v>$8.50</v>
      </c>
      <c r="P331" s="21" t="str">
        <f t="shared" si="18"/>
        <v/>
      </c>
      <c r="Q331" s="405" t="s">
        <v>782</v>
      </c>
      <c r="R331" s="403"/>
      <c r="S331" s="382" t="str" cm="1">
        <f t="array" ref="S331">_xlfn.IFS(
    G331="Premium","$17.99 - $22.99",
    G331="Boutique","$26.99 - $29.99",
    G331="Collectors","$99.99 - $114.99",
    G331="Special Pricing","SPECIAL PRICING"
)</f>
        <v>$17.99 - $22.99</v>
      </c>
      <c r="T331" s="404"/>
      <c r="U331" s="88"/>
      <c r="V331" s="10"/>
      <c r="W331" s="390">
        <f t="shared" si="19"/>
        <v>4</v>
      </c>
      <c r="X331" s="369">
        <f>VLOOKUP(Z331,'[1]IGC Availability'!$A:$O,15,FALSE)</f>
        <v>0</v>
      </c>
      <c r="Y331" s="364" t="str" cm="1">
        <f t="array" ref="Y331">IF(X331="","",
IFERROR(
    IF(
        X331&gt;= _xlfn.XLOOKUP(
            F331 &amp; "|" &amp; G331,
            'Min table'!$A$2:$A$17 &amp; "|" &amp; 'Min table'!$B$2:$B$17,
            'Min table'!$C$2:$C$17,
            "MISSING"
        ),
        "Show",
        "Hide"
    ),
"MISSING"))</f>
        <v>Hide</v>
      </c>
      <c r="Z331" s="364" t="s">
        <v>419</v>
      </c>
      <c r="AA331" s="360" t="s">
        <v>418</v>
      </c>
    </row>
    <row r="332" spans="3:28" ht="19.5" hidden="1" x14ac:dyDescent="0.3">
      <c r="C332" s="314"/>
      <c r="D332" s="8"/>
      <c r="E332" s="8"/>
      <c r="F332" s="20" t="s">
        <v>69</v>
      </c>
      <c r="G332" s="19" t="s">
        <v>722</v>
      </c>
      <c r="H332" s="387"/>
      <c r="I332" s="388"/>
      <c r="J332" s="449" t="s">
        <v>420</v>
      </c>
      <c r="K332" s="389"/>
      <c r="L332" s="1"/>
      <c r="M332" s="2"/>
      <c r="N332" s="438"/>
      <c r="O332" s="18" t="str" cm="1">
        <f t="array" ref="O332">_xlfn.IFS(
    G332="Premium","$8.50",
    G332="Boutique","$11.50",
    G332="Collectors","$20.00",
    G332="Special Pricing","SPECIAL PRICING"
)</f>
        <v>$11.50</v>
      </c>
      <c r="P332" s="21" t="str">
        <f t="shared" si="18"/>
        <v/>
      </c>
      <c r="Q332" s="405" t="s">
        <v>1275</v>
      </c>
      <c r="R332" s="403"/>
      <c r="S332" s="382" t="str" cm="1">
        <f t="array" ref="S332">_xlfn.IFS(
    G332="Premium","$17.99 - $22.99",
    G332="Boutique","$26.99 - $29.99",
    G332="Collectors","$99.99 - $114.99",
    G332="Special Pricing","SPECIAL PRICING"
)</f>
        <v>$26.99 - $29.99</v>
      </c>
      <c r="T332" s="404"/>
      <c r="U332" s="88"/>
      <c r="V332" s="10"/>
      <c r="W332" s="390">
        <f t="shared" si="19"/>
        <v>3</v>
      </c>
      <c r="X332" s="369">
        <f>VLOOKUP(Z332,'[1]IGC Availability'!$A:$O,15,FALSE)</f>
        <v>10</v>
      </c>
      <c r="Y332" s="364" t="str" cm="1">
        <f t="array" ref="Y332">IF(X332="","",
IFERROR(
    IF(
        X332&gt;= _xlfn.XLOOKUP(
            F332 &amp; "|" &amp; G332,
            'Min table'!$A$2:$A$17 &amp; "|" &amp; 'Min table'!$B$2:$B$17,
            'Min table'!$C$2:$C$17,
            "MISSING"
        ),
        "Show",
        "Hide"
    ),
"MISSING"))</f>
        <v>Hide</v>
      </c>
      <c r="Z332" s="364" t="s">
        <v>421</v>
      </c>
      <c r="AA332" s="360" t="s">
        <v>420</v>
      </c>
    </row>
    <row r="333" spans="3:28" ht="19.5" hidden="1" x14ac:dyDescent="0.3">
      <c r="C333" s="314"/>
      <c r="D333" s="8"/>
      <c r="E333" s="8"/>
      <c r="F333" s="20" t="s">
        <v>69</v>
      </c>
      <c r="G333" s="19" t="s">
        <v>722</v>
      </c>
      <c r="H333" s="384"/>
      <c r="I333" s="385"/>
      <c r="J333" s="449" t="s">
        <v>422</v>
      </c>
      <c r="K333" s="386"/>
      <c r="L333" s="1"/>
      <c r="M333" s="2"/>
      <c r="N333" s="438"/>
      <c r="O333" s="18" t="str" cm="1">
        <f t="array" ref="O333">_xlfn.IFS(
    G333="Premium","$8.50",
    G333="Boutique","$11.50",
    G333="Collectors","$20.00",
    G333="Special Pricing","SPECIAL PRICING"
)</f>
        <v>$11.50</v>
      </c>
      <c r="P333" s="21" t="str">
        <f t="shared" ref="P333:P364" si="20">IF(AND(L333="",M333="",N333=""),"", (L333*O333) + (M333*(O333+2.25)) + (N333*(O333+2.25)))</f>
        <v/>
      </c>
      <c r="Q333" s="405" t="s">
        <v>782</v>
      </c>
      <c r="R333" s="403"/>
      <c r="S333" s="382" t="str" cm="1">
        <f t="array" ref="S333">_xlfn.IFS(
    G333="Premium","$17.99 - $22.99",
    G333="Boutique","$26.99 - $29.99",
    G333="Collectors","$99.99 - $114.99",
    G333="Special Pricing","SPECIAL PRICING"
)</f>
        <v>$26.99 - $29.99</v>
      </c>
      <c r="T333" s="404"/>
      <c r="U333" s="88"/>
      <c r="V333" s="10"/>
      <c r="W333" s="390">
        <f t="shared" si="19"/>
        <v>3</v>
      </c>
      <c r="X333" s="369">
        <f>VLOOKUP(Z333,'[1]IGC Availability'!$A:$O,15,FALSE)</f>
        <v>0</v>
      </c>
      <c r="Y333" s="364" t="str" cm="1">
        <f t="array" ref="Y333">IF(X333="","",
IFERROR(
    IF(
        X333&gt;= _xlfn.XLOOKUP(
            F333 &amp; "|" &amp; G333,
            'Min table'!$A$2:$A$17 &amp; "|" &amp; 'Min table'!$B$2:$B$17,
            'Min table'!$C$2:$C$17,
            "MISSING"
        ),
        "Show",
        "Hide"
    ),
"MISSING"))</f>
        <v>Hide</v>
      </c>
      <c r="Z333" s="364" t="s">
        <v>1304</v>
      </c>
      <c r="AA333" s="360" t="s">
        <v>422</v>
      </c>
      <c r="AB333" s="390"/>
    </row>
    <row r="334" spans="3:28" ht="19.5" hidden="1" x14ac:dyDescent="0.3">
      <c r="C334" s="314"/>
      <c r="D334" s="8"/>
      <c r="E334" s="8"/>
      <c r="F334" s="20" t="s">
        <v>69</v>
      </c>
      <c r="G334" s="19" t="s">
        <v>724</v>
      </c>
      <c r="H334" s="384"/>
      <c r="I334" s="385"/>
      <c r="J334" s="449" t="s">
        <v>423</v>
      </c>
      <c r="K334" s="386"/>
      <c r="L334" s="1"/>
      <c r="M334" s="2"/>
      <c r="N334" s="438"/>
      <c r="O334" s="18" t="str" cm="1">
        <f t="array" ref="O334">_xlfn.IFS(
    G334="Premium","$8.50",
    G334="Boutique","$11.50",
    G334="Collectors","$20.00",
    G334="Special Pricing","SPECIAL PRICING"
)</f>
        <v>$8.50</v>
      </c>
      <c r="P334" s="21" t="str">
        <f t="shared" si="20"/>
        <v/>
      </c>
      <c r="Q334" s="405" t="s">
        <v>782</v>
      </c>
      <c r="R334" s="403"/>
      <c r="S334" s="382" t="str" cm="1">
        <f t="array" ref="S334">_xlfn.IFS(
    G334="Premium","$17.99 - $22.99",
    G334="Boutique","$26.99 - $29.99",
    G334="Collectors","$99.99 - $114.99",
    G334="Special Pricing","SPECIAL PRICING"
)</f>
        <v>$17.99 - $22.99</v>
      </c>
      <c r="T334" s="404"/>
      <c r="U334" s="101"/>
      <c r="V334" s="10"/>
      <c r="W334" s="390">
        <f t="shared" si="19"/>
        <v>4</v>
      </c>
      <c r="X334" s="369">
        <f>VLOOKUP(Z334,'[1]IGC Availability'!$A:$O,15,FALSE)</f>
        <v>0</v>
      </c>
      <c r="Y334" s="364" t="str" cm="1">
        <f t="array" ref="Y334">IF(X334="","",
IFERROR(
    IF(
        X334&gt;= _xlfn.XLOOKUP(
            F334 &amp; "|" &amp; G334,
            'Min table'!$A$2:$A$17 &amp; "|" &amp; 'Min table'!$B$2:$B$17,
            'Min table'!$C$2:$C$17,
            "MISSING"
        ),
        "Show",
        "Hide"
    ),
"MISSING"))</f>
        <v>Hide</v>
      </c>
      <c r="Z334" s="364" t="s">
        <v>424</v>
      </c>
      <c r="AA334" s="360" t="s">
        <v>423</v>
      </c>
    </row>
    <row r="335" spans="3:28" ht="19.5" hidden="1" x14ac:dyDescent="0.3">
      <c r="C335" s="314"/>
      <c r="D335" s="8"/>
      <c r="E335" s="8"/>
      <c r="F335" s="20" t="s">
        <v>69</v>
      </c>
      <c r="G335" s="19" t="s">
        <v>724</v>
      </c>
      <c r="H335" s="384"/>
      <c r="I335" s="385"/>
      <c r="J335" s="449" t="s">
        <v>425</v>
      </c>
      <c r="K335" s="386"/>
      <c r="L335" s="1"/>
      <c r="M335" s="2"/>
      <c r="N335" s="438"/>
      <c r="O335" s="18" t="str" cm="1">
        <f t="array" ref="O335">_xlfn.IFS(
    G335="Premium","$8.50",
    G335="Boutique","$11.50",
    G335="Collectors","$20.00",
    G335="Special Pricing","SPECIAL PRICING"
)</f>
        <v>$8.50</v>
      </c>
      <c r="P335" s="21" t="str">
        <f t="shared" si="20"/>
        <v/>
      </c>
      <c r="Q335" s="379" t="s">
        <v>437</v>
      </c>
      <c r="R335" s="403"/>
      <c r="S335" s="382" t="str" cm="1">
        <f t="array" ref="S335">_xlfn.IFS(
    G335="Premium","$17.99 - $22.99",
    G335="Boutique","$26.99 - $29.99",
    G335="Collectors","$99.99 - $114.99",
    G335="Special Pricing","SPECIAL PRICING"
)</f>
        <v>$17.99 - $22.99</v>
      </c>
      <c r="T335" s="404"/>
      <c r="U335" s="88"/>
      <c r="V335" s="10"/>
      <c r="W335" s="390">
        <f t="shared" si="19"/>
        <v>4</v>
      </c>
      <c r="X335" s="369">
        <f>VLOOKUP(Z335,'[1]IGC Availability'!$A:$O,15,FALSE)</f>
        <v>0</v>
      </c>
      <c r="Y335" s="364" t="str" cm="1">
        <f t="array" ref="Y335">IF(X335="","",
IFERROR(
    IF(
        X335&gt;= _xlfn.XLOOKUP(
            F335 &amp; "|" &amp; G335,
            'Min table'!$A$2:$A$17 &amp; "|" &amp; 'Min table'!$B$2:$B$17,
            'Min table'!$C$2:$C$17,
            "MISSING"
        ),
        "Show",
        "Hide"
    ),
"MISSING"))</f>
        <v>Hide</v>
      </c>
      <c r="Z335" s="364" t="s">
        <v>426</v>
      </c>
      <c r="AA335" s="360" t="s">
        <v>425</v>
      </c>
    </row>
    <row r="336" spans="3:28" ht="19.5" hidden="1" x14ac:dyDescent="0.3">
      <c r="C336" s="314"/>
      <c r="D336" s="8"/>
      <c r="E336" s="8"/>
      <c r="F336" s="20" t="s">
        <v>69</v>
      </c>
      <c r="G336" s="19" t="s">
        <v>724</v>
      </c>
      <c r="H336" s="384"/>
      <c r="I336" s="385"/>
      <c r="J336" s="449" t="s">
        <v>1246</v>
      </c>
      <c r="K336" s="386"/>
      <c r="L336" s="1"/>
      <c r="M336" s="2"/>
      <c r="N336" s="438"/>
      <c r="O336" s="18" t="str" cm="1">
        <f t="array" ref="O336">_xlfn.IFS(
    G336="Premium","$8.50",
    G336="Boutique","$11.50",
    G336="Collectors","$20.00",
    G336="Special Pricing","SPECIAL PRICING"
)</f>
        <v>$8.50</v>
      </c>
      <c r="P336" s="21" t="str">
        <f t="shared" si="20"/>
        <v/>
      </c>
      <c r="Q336" s="379" t="s">
        <v>437</v>
      </c>
      <c r="R336" s="403"/>
      <c r="S336" s="382" t="str" cm="1">
        <f t="array" ref="S336">_xlfn.IFS(
    G336="Premium","$17.99 - $22.99",
    G336="Boutique","$26.99 - $29.99",
    G336="Collectors","$99.99 - $114.99",
    G336="Special Pricing","SPECIAL PRICING"
)</f>
        <v>$17.99 - $22.99</v>
      </c>
      <c r="T336" s="404"/>
      <c r="U336" s="88"/>
      <c r="V336" s="10"/>
      <c r="W336" s="390">
        <f t="shared" si="19"/>
        <v>4</v>
      </c>
      <c r="X336" s="369">
        <f>VLOOKUP(Z336,'[1]IGC Availability'!$A:$O,15,FALSE)</f>
        <v>0</v>
      </c>
      <c r="Y336" s="364" t="str" cm="1">
        <f t="array" ref="Y336">IF(X336="","",
IFERROR(
    IF(
        X336&gt;= _xlfn.XLOOKUP(
            F336 &amp; "|" &amp; G336,
            'Min table'!$A$2:$A$17 &amp; "|" &amp; 'Min table'!$B$2:$B$17,
            'Min table'!$C$2:$C$17,
            "MISSING"
        ),
        "Show",
        "Hide"
    ),
"MISSING"))</f>
        <v>Hide</v>
      </c>
      <c r="Z336" s="364" t="s">
        <v>1305</v>
      </c>
      <c r="AA336" s="360" t="s">
        <v>1246</v>
      </c>
    </row>
    <row r="337" spans="3:28" ht="19.5" hidden="1" x14ac:dyDescent="0.3">
      <c r="C337" s="314"/>
      <c r="D337" s="8"/>
      <c r="E337" s="8"/>
      <c r="F337" s="20" t="s">
        <v>69</v>
      </c>
      <c r="G337" s="19" t="s">
        <v>724</v>
      </c>
      <c r="H337" s="384"/>
      <c r="I337" s="385"/>
      <c r="J337" s="449" t="s">
        <v>427</v>
      </c>
      <c r="K337" s="386"/>
      <c r="L337" s="1"/>
      <c r="M337" s="2"/>
      <c r="N337" s="438"/>
      <c r="O337" s="18" t="str" cm="1">
        <f t="array" ref="O337">_xlfn.IFS(
    G337="Premium","$8.50",
    G337="Boutique","$11.50",
    G337="Collectors","$20.00",
    G337="Special Pricing","SPECIAL PRICING"
)</f>
        <v>$8.50</v>
      </c>
      <c r="P337" s="21" t="str">
        <f t="shared" si="20"/>
        <v/>
      </c>
      <c r="Q337" s="379" t="s">
        <v>1271</v>
      </c>
      <c r="R337" s="403"/>
      <c r="S337" s="382" t="str" cm="1">
        <f t="array" ref="S337">_xlfn.IFS(
    G337="Premium","$17.99 - $22.99",
    G337="Boutique","$26.99 - $29.99",
    G337="Collectors","$99.99 - $114.99",
    G337="Special Pricing","SPECIAL PRICING"
)</f>
        <v>$17.99 - $22.99</v>
      </c>
      <c r="T337" s="404"/>
      <c r="U337" s="88"/>
      <c r="V337" s="10"/>
      <c r="W337" s="390">
        <f t="shared" si="19"/>
        <v>4</v>
      </c>
      <c r="X337" s="369">
        <f>VLOOKUP(Z337,'[1]IGC Availability'!$A:$O,15,FALSE)</f>
        <v>0</v>
      </c>
      <c r="Y337" s="364" t="str" cm="1">
        <f t="array" ref="Y337">IF(X337="","",
IFERROR(
    IF(
        X337&gt;= _xlfn.XLOOKUP(
            F337 &amp; "|" &amp; G337,
            'Min table'!$A$2:$A$17 &amp; "|" &amp; 'Min table'!$B$2:$B$17,
            'Min table'!$C$2:$C$17,
            "MISSING"
        ),
        "Show",
        "Hide"
    ),
"MISSING"))</f>
        <v>Hide</v>
      </c>
      <c r="Z337" s="364" t="s">
        <v>428</v>
      </c>
      <c r="AA337" s="360" t="s">
        <v>427</v>
      </c>
    </row>
    <row r="338" spans="3:28" ht="19.5" hidden="1" x14ac:dyDescent="0.3">
      <c r="C338" s="314"/>
      <c r="D338" s="8"/>
      <c r="E338" s="8"/>
      <c r="F338" s="20" t="s">
        <v>69</v>
      </c>
      <c r="G338" s="19" t="s">
        <v>724</v>
      </c>
      <c r="H338" s="384"/>
      <c r="I338" s="385"/>
      <c r="J338" s="449" t="s">
        <v>1247</v>
      </c>
      <c r="K338" s="386"/>
      <c r="L338" s="1"/>
      <c r="M338" s="2"/>
      <c r="N338" s="438"/>
      <c r="O338" s="18" t="str" cm="1">
        <f t="array" ref="O338">_xlfn.IFS(
    G338="Premium","$8.50",
    G338="Boutique","$11.50",
    G338="Collectors","$20.00",
    G338="Special Pricing","SPECIAL PRICING"
)</f>
        <v>$8.50</v>
      </c>
      <c r="P338" s="21" t="str">
        <f t="shared" si="20"/>
        <v/>
      </c>
      <c r="Q338" s="379" t="s">
        <v>437</v>
      </c>
      <c r="R338" s="403"/>
      <c r="S338" s="382" t="str" cm="1">
        <f t="array" ref="S338">_xlfn.IFS(
    G338="Premium","$17.99 - $22.99",
    G338="Boutique","$26.99 - $29.99",
    G338="Collectors","$99.99 - $114.99",
    G338="Special Pricing","SPECIAL PRICING"
)</f>
        <v>$17.99 - $22.99</v>
      </c>
      <c r="T338" s="404"/>
      <c r="U338" s="88"/>
      <c r="V338" s="10"/>
      <c r="W338" s="390">
        <f t="shared" si="19"/>
        <v>4</v>
      </c>
      <c r="X338" s="369">
        <f>VLOOKUP(Z338,'[1]IGC Availability'!$A:$O,15,FALSE)</f>
        <v>0</v>
      </c>
      <c r="Y338" s="364" t="str" cm="1">
        <f t="array" ref="Y338">IF(X338="","",
IFERROR(
    IF(
        X338&gt;= _xlfn.XLOOKUP(
            F338 &amp; "|" &amp; G338,
            'Min table'!$A$2:$A$17 &amp; "|" &amp; 'Min table'!$B$2:$B$17,
            'Min table'!$C$2:$C$17,
            "MISSING"
        ),
        "Show",
        "Hide"
    ),
"MISSING"))</f>
        <v>Hide</v>
      </c>
      <c r="Z338" s="364" t="s">
        <v>429</v>
      </c>
      <c r="AA338" s="360" t="s">
        <v>1247</v>
      </c>
    </row>
    <row r="339" spans="3:28" ht="19.5" hidden="1" x14ac:dyDescent="0.3">
      <c r="C339" s="314"/>
      <c r="D339" s="8"/>
      <c r="E339" s="8"/>
      <c r="F339" s="20" t="s">
        <v>69</v>
      </c>
      <c r="G339" s="19" t="s">
        <v>724</v>
      </c>
      <c r="H339" s="384"/>
      <c r="I339" s="385"/>
      <c r="J339" s="449" t="s">
        <v>430</v>
      </c>
      <c r="K339" s="386"/>
      <c r="L339" s="1"/>
      <c r="M339" s="2"/>
      <c r="N339" s="438"/>
      <c r="O339" s="18" t="str" cm="1">
        <f t="array" ref="O339">_xlfn.IFS(
    G339="Premium","$8.50",
    G339="Boutique","$11.50",
    G339="Collectors","$20.00",
    G339="Special Pricing","SPECIAL PRICING"
)</f>
        <v>$8.50</v>
      </c>
      <c r="P339" s="21" t="str">
        <f t="shared" si="20"/>
        <v/>
      </c>
      <c r="Q339" s="379" t="s">
        <v>782</v>
      </c>
      <c r="R339" s="403"/>
      <c r="S339" s="382" t="str" cm="1">
        <f t="array" ref="S339">_xlfn.IFS(
    G339="Premium","$17.99 - $22.99",
    G339="Boutique","$26.99 - $29.99",
    G339="Collectors","$99.99 - $114.99",
    G339="Special Pricing","SPECIAL PRICING"
)</f>
        <v>$17.99 - $22.99</v>
      </c>
      <c r="T339" s="404"/>
      <c r="U339" s="88"/>
      <c r="V339" s="10"/>
      <c r="W339" s="390">
        <f t="shared" si="19"/>
        <v>4</v>
      </c>
      <c r="X339" s="369">
        <f>VLOOKUP(Z339,'[1]IGC Availability'!$A:$O,15,FALSE)</f>
        <v>0</v>
      </c>
      <c r="Y339" s="364" t="str" cm="1">
        <f t="array" ref="Y339">IF(X339="","",
IFERROR(
    IF(
        X339&gt;= _xlfn.XLOOKUP(
            F339 &amp; "|" &amp; G339,
            'Min table'!$A$2:$A$17 &amp; "|" &amp; 'Min table'!$B$2:$B$17,
            'Min table'!$C$2:$C$17,
            "MISSING"
        ),
        "Show",
        "Hide"
    ),
"MISSING"))</f>
        <v>Hide</v>
      </c>
      <c r="Z339" s="364" t="s">
        <v>431</v>
      </c>
      <c r="AA339" s="360" t="s">
        <v>430</v>
      </c>
    </row>
    <row r="340" spans="3:28" ht="19.5" hidden="1" x14ac:dyDescent="0.3">
      <c r="C340" s="314"/>
      <c r="D340" s="8"/>
      <c r="E340" s="8"/>
      <c r="F340" s="20" t="s">
        <v>69</v>
      </c>
      <c r="G340" s="19" t="s">
        <v>724</v>
      </c>
      <c r="H340" s="384"/>
      <c r="I340" s="385"/>
      <c r="J340" s="449" t="s">
        <v>1248</v>
      </c>
      <c r="K340" s="386"/>
      <c r="L340" s="1"/>
      <c r="M340" s="2"/>
      <c r="N340" s="438"/>
      <c r="O340" s="18" t="str" cm="1">
        <f t="array" ref="O340">_xlfn.IFS(
    G340="Premium","$8.50",
    G340="Boutique","$11.50",
    G340="Collectors","$20.00",
    G340="Special Pricing","SPECIAL PRICING"
)</f>
        <v>$8.50</v>
      </c>
      <c r="P340" s="21" t="str">
        <f t="shared" si="20"/>
        <v/>
      </c>
      <c r="Q340" s="405" t="s">
        <v>437</v>
      </c>
      <c r="R340" s="403"/>
      <c r="S340" s="382" t="str" cm="1">
        <f t="array" ref="S340">_xlfn.IFS(
    G340="Premium","$17.99 - $22.99",
    G340="Boutique","$26.99 - $29.99",
    G340="Collectors","$99.99 - $114.99",
    G340="Special Pricing","SPECIAL PRICING"
)</f>
        <v>$17.99 - $22.99</v>
      </c>
      <c r="T340" s="404"/>
      <c r="U340" s="88"/>
      <c r="V340" s="10"/>
      <c r="W340" s="390">
        <f t="shared" si="19"/>
        <v>4</v>
      </c>
      <c r="X340" s="369">
        <f>VLOOKUP(Z340,'[1]IGC Availability'!$A:$O,15,FALSE)</f>
        <v>0</v>
      </c>
      <c r="Y340" s="364" t="str" cm="1">
        <f t="array" ref="Y340">IF(X340="","",
IFERROR(
    IF(
        X340&gt;= _xlfn.XLOOKUP(
            F340 &amp; "|" &amp; G340,
            'Min table'!$A$2:$A$17 &amp; "|" &amp; 'Min table'!$B$2:$B$17,
            'Min table'!$C$2:$C$17,
            "MISSING"
        ),
        "Show",
        "Hide"
    ),
"MISSING"))</f>
        <v>Hide</v>
      </c>
      <c r="Z340" s="364" t="s">
        <v>432</v>
      </c>
      <c r="AA340" s="360" t="s">
        <v>1248</v>
      </c>
    </row>
    <row r="341" spans="3:28" ht="19.5" hidden="1" x14ac:dyDescent="0.3">
      <c r="C341" s="314"/>
      <c r="D341" s="8"/>
      <c r="E341" s="8"/>
      <c r="F341" s="20" t="s">
        <v>69</v>
      </c>
      <c r="G341" s="19" t="s">
        <v>724</v>
      </c>
      <c r="H341" s="384"/>
      <c r="I341" s="385"/>
      <c r="J341" s="449" t="s">
        <v>433</v>
      </c>
      <c r="K341" s="386"/>
      <c r="L341" s="1"/>
      <c r="M341" s="2"/>
      <c r="N341" s="438"/>
      <c r="O341" s="18" t="str" cm="1">
        <f t="array" ref="O341">_xlfn.IFS(
    G341="Premium","$8.50",
    G341="Boutique","$11.50",
    G341="Collectors","$20.00",
    G341="Special Pricing","SPECIAL PRICING"
)</f>
        <v>$8.50</v>
      </c>
      <c r="P341" s="21" t="str">
        <f t="shared" si="20"/>
        <v/>
      </c>
      <c r="Q341" s="379" t="s">
        <v>437</v>
      </c>
      <c r="R341" s="403"/>
      <c r="S341" s="382" t="str" cm="1">
        <f t="array" ref="S341">_xlfn.IFS(
    G341="Premium","$17.99 - $22.99",
    G341="Boutique","$26.99 - $29.99",
    G341="Collectors","$99.99 - $114.99",
    G341="Special Pricing","SPECIAL PRICING"
)</f>
        <v>$17.99 - $22.99</v>
      </c>
      <c r="T341" s="404"/>
      <c r="U341" s="88"/>
      <c r="V341" s="10"/>
      <c r="W341" s="390">
        <f t="shared" si="19"/>
        <v>4</v>
      </c>
      <c r="X341" s="369">
        <f>VLOOKUP(Z341,'[1]IGC Availability'!$A:$O,15,FALSE)</f>
        <v>10.100000000000001</v>
      </c>
      <c r="Y341" s="364" t="str" cm="1">
        <f t="array" ref="Y341">IF(X341="","",
IFERROR(
    IF(
        X341&gt;= _xlfn.XLOOKUP(
            F341 &amp; "|" &amp; G341,
            'Min table'!$A$2:$A$17 &amp; "|" &amp; 'Min table'!$B$2:$B$17,
            'Min table'!$C$2:$C$17,
            "MISSING"
        ),
        "Show",
        "Hide"
    ),
"MISSING"))</f>
        <v>Hide</v>
      </c>
      <c r="Z341" s="364" t="s">
        <v>434</v>
      </c>
      <c r="AA341" s="360" t="s">
        <v>433</v>
      </c>
    </row>
    <row r="342" spans="3:28" ht="19.5" hidden="1" x14ac:dyDescent="0.3">
      <c r="C342" s="314"/>
      <c r="D342" s="8"/>
      <c r="E342" s="8"/>
      <c r="F342" s="20" t="s">
        <v>69</v>
      </c>
      <c r="G342" s="19" t="s">
        <v>724</v>
      </c>
      <c r="H342" s="384"/>
      <c r="I342" s="385"/>
      <c r="J342" s="449" t="s">
        <v>435</v>
      </c>
      <c r="K342" s="386"/>
      <c r="L342" s="1"/>
      <c r="M342" s="2"/>
      <c r="N342" s="438"/>
      <c r="O342" s="18" t="str" cm="1">
        <f t="array" ref="O342">_xlfn.IFS(
    G342="Premium","$8.50",
    G342="Boutique","$11.50",
    G342="Collectors","$20.00",
    G342="Special Pricing","SPECIAL PRICING"
)</f>
        <v>$8.50</v>
      </c>
      <c r="P342" s="21" t="str">
        <f t="shared" si="20"/>
        <v/>
      </c>
      <c r="Q342" s="379" t="s">
        <v>437</v>
      </c>
      <c r="R342" s="403"/>
      <c r="S342" s="382" t="str" cm="1">
        <f t="array" ref="S342">_xlfn.IFS(
    G342="Premium","$17.99 - $22.99",
    G342="Boutique","$26.99 - $29.99",
    G342="Collectors","$99.99 - $114.99",
    G342="Special Pricing","SPECIAL PRICING"
)</f>
        <v>$17.99 - $22.99</v>
      </c>
      <c r="T342" s="404"/>
      <c r="U342" s="88"/>
      <c r="V342" s="10"/>
      <c r="W342" s="390">
        <f t="shared" si="19"/>
        <v>4</v>
      </c>
      <c r="X342" s="369">
        <f>VLOOKUP(Z342,'[1]IGC Availability'!$A:$O,15,FALSE)</f>
        <v>0</v>
      </c>
      <c r="Y342" s="364" t="str" cm="1">
        <f t="array" ref="Y342">IF(X342="","",
IFERROR(
    IF(
        X342&gt;= _xlfn.XLOOKUP(
            F342 &amp; "|" &amp; G342,
            'Min table'!$A$2:$A$17 &amp; "|" &amp; 'Min table'!$B$2:$B$17,
            'Min table'!$C$2:$C$17,
            "MISSING"
        ),
        "Show",
        "Hide"
    ),
"MISSING"))</f>
        <v>Hide</v>
      </c>
      <c r="Z342" s="364" t="s">
        <v>436</v>
      </c>
      <c r="AA342" s="360" t="s">
        <v>435</v>
      </c>
      <c r="AB342" s="390"/>
    </row>
    <row r="343" spans="3:28" ht="19.5" hidden="1" x14ac:dyDescent="0.3">
      <c r="C343" s="314"/>
      <c r="D343" s="8"/>
      <c r="E343" s="8"/>
      <c r="F343" s="20" t="s">
        <v>69</v>
      </c>
      <c r="G343" s="19" t="s">
        <v>724</v>
      </c>
      <c r="H343" s="384"/>
      <c r="I343" s="385"/>
      <c r="J343" s="449" t="s">
        <v>438</v>
      </c>
      <c r="K343" s="386"/>
      <c r="L343" s="1"/>
      <c r="M343" s="2"/>
      <c r="N343" s="438"/>
      <c r="O343" s="18" t="str" cm="1">
        <f t="array" ref="O343">_xlfn.IFS(
    G343="Premium","$8.50",
    G343="Boutique","$11.50",
    G343="Collectors","$20.00",
    G343="Special Pricing","SPECIAL PRICING"
)</f>
        <v>$8.50</v>
      </c>
      <c r="P343" s="21" t="str">
        <f t="shared" si="20"/>
        <v/>
      </c>
      <c r="Q343" s="379" t="s">
        <v>782</v>
      </c>
      <c r="R343" s="403"/>
      <c r="S343" s="382" t="str" cm="1">
        <f t="array" ref="S343">_xlfn.IFS(
    G343="Premium","$17.99 - $22.99",
    G343="Boutique","$26.99 - $29.99",
    G343="Collectors","$99.99 - $114.99",
    G343="Special Pricing","SPECIAL PRICING"
)</f>
        <v>$17.99 - $22.99</v>
      </c>
      <c r="T343" s="404"/>
      <c r="U343" s="101"/>
      <c r="V343" s="10"/>
      <c r="W343" s="390">
        <f t="shared" si="19"/>
        <v>4</v>
      </c>
      <c r="X343" s="369">
        <f>VLOOKUP(Z343,'[1]IGC Availability'!$A:$O,15,FALSE)</f>
        <v>-21.200000000000003</v>
      </c>
      <c r="Y343" s="364" t="str" cm="1">
        <f t="array" ref="Y343">IF(X343="","",
IFERROR(
    IF(
        X343&gt;= _xlfn.XLOOKUP(
            F343 &amp; "|" &amp; G343,
            'Min table'!$A$2:$A$17 &amp; "|" &amp; 'Min table'!$B$2:$B$17,
            'Min table'!$C$2:$C$17,
            "MISSING"
        ),
        "Show",
        "Hide"
    ),
"MISSING"))</f>
        <v>Hide</v>
      </c>
      <c r="Z343" s="364" t="s">
        <v>439</v>
      </c>
      <c r="AA343" s="360" t="s">
        <v>438</v>
      </c>
    </row>
    <row r="344" spans="3:28" ht="19.5" x14ac:dyDescent="0.3">
      <c r="C344" s="314"/>
      <c r="D344" s="8"/>
      <c r="E344" s="8"/>
      <c r="F344" s="20" t="s">
        <v>69</v>
      </c>
      <c r="G344" s="19" t="s">
        <v>724</v>
      </c>
      <c r="H344" s="384"/>
      <c r="I344" s="385"/>
      <c r="J344" s="452" t="s">
        <v>440</v>
      </c>
      <c r="K344" s="386"/>
      <c r="L344" s="1"/>
      <c r="M344" s="2"/>
      <c r="N344" s="438"/>
      <c r="O344" s="18" t="str" cm="1">
        <f t="array" ref="O344">_xlfn.IFS(
    G344="Premium","$8.50",
    G344="Boutique","$11.50",
    G344="Collectors","$20.00",
    G344="Special Pricing","SPECIAL PRICING"
)</f>
        <v>$8.50</v>
      </c>
      <c r="P344" s="21" t="str">
        <f t="shared" si="20"/>
        <v/>
      </c>
      <c r="Q344" s="379" t="s">
        <v>782</v>
      </c>
      <c r="R344" s="403"/>
      <c r="S344" s="382" t="str" cm="1">
        <f t="array" ref="S344">_xlfn.IFS(
    G344="Premium","$17.99 - $22.99",
    G344="Boutique","$26.99 - $29.99",
    G344="Collectors","$99.99 - $114.99",
    G344="Special Pricing","SPECIAL PRICING"
)</f>
        <v>$17.99 - $22.99</v>
      </c>
      <c r="T344" s="404"/>
      <c r="U344" s="88"/>
      <c r="V344" s="10"/>
      <c r="W344" s="390">
        <f t="shared" si="19"/>
        <v>4</v>
      </c>
      <c r="X344" s="369">
        <f>VLOOKUP(Z344,'[1]IGC Availability'!$A:$O,15,FALSE)</f>
        <v>25</v>
      </c>
      <c r="Y344" s="364" t="str" cm="1">
        <f t="array" ref="Y344">IF(X344="","",
IFERROR(
    IF(
        X344&gt;= _xlfn.XLOOKUP(
            F344 &amp; "|" &amp; G344,
            'Min table'!$A$2:$A$17 &amp; "|" &amp; 'Min table'!$B$2:$B$17,
            'Min table'!$C$2:$C$17,
            "MISSING"
        ),
        "Show",
        "Hide"
    ),
"MISSING"))</f>
        <v>Show</v>
      </c>
      <c r="Z344" s="364" t="s">
        <v>441</v>
      </c>
      <c r="AA344" s="360" t="s">
        <v>440</v>
      </c>
      <c r="AB344" s="390"/>
    </row>
    <row r="345" spans="3:28" ht="19.5" x14ac:dyDescent="0.3">
      <c r="C345" s="314"/>
      <c r="D345" s="8"/>
      <c r="E345" s="8"/>
      <c r="F345" s="20" t="s">
        <v>69</v>
      </c>
      <c r="G345" s="19" t="s">
        <v>724</v>
      </c>
      <c r="H345" s="384"/>
      <c r="I345" s="385"/>
      <c r="J345" s="452" t="s">
        <v>442</v>
      </c>
      <c r="K345" s="386"/>
      <c r="L345" s="1"/>
      <c r="M345" s="2"/>
      <c r="N345" s="438"/>
      <c r="O345" s="18" t="str" cm="1">
        <f t="array" ref="O345">_xlfn.IFS(
    G345="Premium","$8.50",
    G345="Boutique","$11.50",
    G345="Collectors","$20.00",
    G345="Special Pricing","SPECIAL PRICING"
)</f>
        <v>$8.50</v>
      </c>
      <c r="P345" s="21" t="str">
        <f t="shared" si="20"/>
        <v/>
      </c>
      <c r="Q345" s="379" t="s">
        <v>782</v>
      </c>
      <c r="R345" s="403"/>
      <c r="S345" s="382" t="str" cm="1">
        <f t="array" ref="S345">_xlfn.IFS(
    G345="Premium","$17.99 - $22.99",
    G345="Boutique","$26.99 - $29.99",
    G345="Collectors","$99.99 - $114.99",
    G345="Special Pricing","SPECIAL PRICING"
)</f>
        <v>$17.99 - $22.99</v>
      </c>
      <c r="T345" s="404"/>
      <c r="U345" s="88"/>
      <c r="V345" s="10"/>
      <c r="W345" s="390">
        <f t="shared" si="19"/>
        <v>4</v>
      </c>
      <c r="X345" s="369">
        <f>VLOOKUP(Z345,'[1]IGC Availability'!$A:$O,15,FALSE)</f>
        <v>35.5</v>
      </c>
      <c r="Y345" s="364" t="str" cm="1">
        <f t="array" ref="Y345">IF(X345="","",
IFERROR(
    IF(
        X345&gt;= _xlfn.XLOOKUP(
            F345 &amp; "|" &amp; G345,
            'Min table'!$A$2:$A$17 &amp; "|" &amp; 'Min table'!$B$2:$B$17,
            'Min table'!$C$2:$C$17,
            "MISSING"
        ),
        "Show",
        "Hide"
    ),
"MISSING"))</f>
        <v>Show</v>
      </c>
      <c r="Z345" s="364" t="s">
        <v>443</v>
      </c>
      <c r="AA345" s="360" t="s">
        <v>442</v>
      </c>
      <c r="AB345" s="390"/>
    </row>
    <row r="346" spans="3:28" ht="19.5" hidden="1" x14ac:dyDescent="0.3">
      <c r="C346" s="314"/>
      <c r="D346" s="8"/>
      <c r="E346" s="8"/>
      <c r="F346" s="20" t="s">
        <v>69</v>
      </c>
      <c r="G346" s="19" t="s">
        <v>724</v>
      </c>
      <c r="H346" s="384"/>
      <c r="I346" s="385"/>
      <c r="J346" s="449" t="s">
        <v>444</v>
      </c>
      <c r="K346" s="386"/>
      <c r="L346" s="1"/>
      <c r="M346" s="2"/>
      <c r="N346" s="438"/>
      <c r="O346" s="18" t="str" cm="1">
        <f t="array" ref="O346">_xlfn.IFS(
    G346="Premium","$8.50",
    G346="Boutique","$11.50",
    G346="Collectors","$20.00",
    G346="Special Pricing","SPECIAL PRICING"
)</f>
        <v>$8.50</v>
      </c>
      <c r="P346" s="21" t="str">
        <f t="shared" si="20"/>
        <v/>
      </c>
      <c r="Q346" s="405" t="s">
        <v>1254</v>
      </c>
      <c r="R346" s="403"/>
      <c r="S346" s="382" t="str" cm="1">
        <f t="array" ref="S346">_xlfn.IFS(
    G346="Premium","$17.99 - $22.99",
    G346="Boutique","$26.99 - $29.99",
    G346="Collectors","$99.99 - $114.99",
    G346="Special Pricing","SPECIAL PRICING"
)</f>
        <v>$17.99 - $22.99</v>
      </c>
      <c r="T346" s="404"/>
      <c r="U346" s="88"/>
      <c r="V346" s="10"/>
      <c r="W346" s="390">
        <f t="shared" si="19"/>
        <v>4</v>
      </c>
      <c r="X346" s="369">
        <f>VLOOKUP(Z346,'[1]IGC Availability'!$A:$O,15,FALSE)</f>
        <v>0</v>
      </c>
      <c r="Y346" s="364" t="str" cm="1">
        <f t="array" ref="Y346">IF(X346="","",
IFERROR(
    IF(
        X346&gt;= _xlfn.XLOOKUP(
            F346 &amp; "|" &amp; G346,
            'Min table'!$A$2:$A$17 &amp; "|" &amp; 'Min table'!$B$2:$B$17,
            'Min table'!$C$2:$C$17,
            "MISSING"
        ),
        "Show",
        "Hide"
    ),
"MISSING"))</f>
        <v>Hide</v>
      </c>
      <c r="Z346" s="364" t="s">
        <v>445</v>
      </c>
      <c r="AA346" s="360" t="s">
        <v>444</v>
      </c>
    </row>
    <row r="347" spans="3:28" ht="19.5" hidden="1" x14ac:dyDescent="0.3">
      <c r="C347" s="314"/>
      <c r="D347" s="8"/>
      <c r="E347" s="8"/>
      <c r="F347" s="20" t="s">
        <v>69</v>
      </c>
      <c r="G347" s="19" t="s">
        <v>724</v>
      </c>
      <c r="H347" s="384"/>
      <c r="I347" s="385"/>
      <c r="J347" s="449" t="s">
        <v>446</v>
      </c>
      <c r="K347" s="386"/>
      <c r="L347" s="1"/>
      <c r="M347" s="2"/>
      <c r="N347" s="438"/>
      <c r="O347" s="18" t="str" cm="1">
        <f t="array" ref="O347">_xlfn.IFS(
    G347="Premium","$8.50",
    G347="Boutique","$11.50",
    G347="Collectors","$20.00",
    G347="Special Pricing","SPECIAL PRICING"
)</f>
        <v>$8.50</v>
      </c>
      <c r="P347" s="21" t="str">
        <f t="shared" si="20"/>
        <v/>
      </c>
      <c r="Q347" s="405" t="s">
        <v>782</v>
      </c>
      <c r="R347" s="403"/>
      <c r="S347" s="382" t="str" cm="1">
        <f t="array" ref="S347">_xlfn.IFS(
    G347="Premium","$17.99 - $22.99",
    G347="Boutique","$26.99 - $29.99",
    G347="Collectors","$99.99 - $114.99",
    G347="Special Pricing","SPECIAL PRICING"
)</f>
        <v>$17.99 - $22.99</v>
      </c>
      <c r="T347" s="404"/>
      <c r="U347" s="88"/>
      <c r="V347" s="10"/>
      <c r="W347" s="390">
        <f t="shared" si="19"/>
        <v>4</v>
      </c>
      <c r="X347" s="369">
        <f>VLOOKUP(Z347,'[1]IGC Availability'!$A:$O,15,FALSE)</f>
        <v>4.5</v>
      </c>
      <c r="Y347" s="364" t="str" cm="1">
        <f t="array" ref="Y347">IF(X347="","",
IFERROR(
    IF(
        X347&gt;= _xlfn.XLOOKUP(
            F347 &amp; "|" &amp; G347,
            'Min table'!$A$2:$A$17 &amp; "|" &amp; 'Min table'!$B$2:$B$17,
            'Min table'!$C$2:$C$17,
            "MISSING"
        ),
        "Show",
        "Hide"
    ),
"MISSING"))</f>
        <v>Hide</v>
      </c>
      <c r="Z347" s="364" t="s">
        <v>447</v>
      </c>
      <c r="AA347" s="360" t="s">
        <v>446</v>
      </c>
    </row>
    <row r="348" spans="3:28" ht="19.5" hidden="1" x14ac:dyDescent="0.3">
      <c r="C348" s="314"/>
      <c r="D348" s="8"/>
      <c r="E348" s="8"/>
      <c r="F348" s="20" t="s">
        <v>69</v>
      </c>
      <c r="G348" s="19" t="s">
        <v>724</v>
      </c>
      <c r="H348" s="384"/>
      <c r="I348" s="385"/>
      <c r="J348" s="449" t="s">
        <v>448</v>
      </c>
      <c r="K348" s="386"/>
      <c r="L348" s="1"/>
      <c r="M348" s="2"/>
      <c r="N348" s="438"/>
      <c r="O348" s="18" t="str" cm="1">
        <f t="array" ref="O348">_xlfn.IFS(
    G348="Premium","$8.50",
    G348="Boutique","$11.50",
    G348="Collectors","$20.00",
    G348="Special Pricing","SPECIAL PRICING"
)</f>
        <v>$8.50</v>
      </c>
      <c r="P348" s="21" t="str">
        <f t="shared" si="20"/>
        <v/>
      </c>
      <c r="Q348" s="379" t="s">
        <v>437</v>
      </c>
      <c r="R348" s="403"/>
      <c r="S348" s="382" t="str" cm="1">
        <f t="array" ref="S348">_xlfn.IFS(
    G348="Premium","$17.99 - $22.99",
    G348="Boutique","$26.99 - $29.99",
    G348="Collectors","$99.99 - $114.99",
    G348="Special Pricing","SPECIAL PRICING"
)</f>
        <v>$17.99 - $22.99</v>
      </c>
      <c r="T348" s="404"/>
      <c r="U348" s="88"/>
      <c r="V348" s="10"/>
      <c r="W348" s="390">
        <f t="shared" si="19"/>
        <v>4</v>
      </c>
      <c r="X348" s="369">
        <f>VLOOKUP(Z348,'[1]IGC Availability'!$A:$O,15,FALSE)</f>
        <v>0</v>
      </c>
      <c r="Y348" s="364" t="str" cm="1">
        <f t="array" ref="Y348">IF(X348="","",
IFERROR(
    IF(
        X348&gt;= _xlfn.XLOOKUP(
            F348 &amp; "|" &amp; G348,
            'Min table'!$A$2:$A$17 &amp; "|" &amp; 'Min table'!$B$2:$B$17,
            'Min table'!$C$2:$C$17,
            "MISSING"
        ),
        "Show",
        "Hide"
    ),
"MISSING"))</f>
        <v>Hide</v>
      </c>
      <c r="Z348" s="364" t="s">
        <v>449</v>
      </c>
      <c r="AA348" s="360" t="s">
        <v>448</v>
      </c>
    </row>
    <row r="349" spans="3:28" ht="19.5" hidden="1" x14ac:dyDescent="0.3">
      <c r="C349" s="314"/>
      <c r="D349" s="8"/>
      <c r="E349" s="8"/>
      <c r="F349" s="20" t="s">
        <v>69</v>
      </c>
      <c r="G349" s="19" t="s">
        <v>724</v>
      </c>
      <c r="H349" s="384"/>
      <c r="I349" s="385"/>
      <c r="J349" s="449" t="s">
        <v>450</v>
      </c>
      <c r="K349" s="386"/>
      <c r="L349" s="1"/>
      <c r="M349" s="2"/>
      <c r="N349" s="438"/>
      <c r="O349" s="18" t="str" cm="1">
        <f t="array" ref="O349">_xlfn.IFS(
    G349="Premium","$8.50",
    G349="Boutique","$11.50",
    G349="Collectors","$20.00",
    G349="Special Pricing","SPECIAL PRICING"
)</f>
        <v>$8.50</v>
      </c>
      <c r="P349" s="21" t="str">
        <f t="shared" si="20"/>
        <v/>
      </c>
      <c r="Q349" s="379" t="s">
        <v>437</v>
      </c>
      <c r="R349" s="403"/>
      <c r="S349" s="382" t="str" cm="1">
        <f t="array" ref="S349">_xlfn.IFS(
    G349="Premium","$17.99 - $22.99",
    G349="Boutique","$26.99 - $29.99",
    G349="Collectors","$99.99 - $114.99",
    G349="Special Pricing","SPECIAL PRICING"
)</f>
        <v>$17.99 - $22.99</v>
      </c>
      <c r="T349" s="404"/>
      <c r="U349" s="88"/>
      <c r="V349" s="10"/>
      <c r="W349" s="390">
        <f t="shared" si="19"/>
        <v>4</v>
      </c>
      <c r="X349" s="369">
        <f>VLOOKUP(Z349,'[1]IGC Availability'!$A:$O,15,FALSE)</f>
        <v>0</v>
      </c>
      <c r="Y349" s="364" t="str" cm="1">
        <f t="array" ref="Y349">IF(X349="","",
IFERROR(
    IF(
        X349&gt;= _xlfn.XLOOKUP(
            F349 &amp; "|" &amp; G349,
            'Min table'!$A$2:$A$17 &amp; "|" &amp; 'Min table'!$B$2:$B$17,
            'Min table'!$C$2:$C$17,
            "MISSING"
        ),
        "Show",
        "Hide"
    ),
"MISSING"))</f>
        <v>Hide</v>
      </c>
      <c r="Z349" s="364" t="s">
        <v>451</v>
      </c>
      <c r="AA349" s="360" t="s">
        <v>450</v>
      </c>
    </row>
    <row r="350" spans="3:28" ht="19.5" hidden="1" x14ac:dyDescent="0.3">
      <c r="C350" s="314"/>
      <c r="D350" s="8"/>
      <c r="E350" s="8"/>
      <c r="F350" s="20" t="s">
        <v>69</v>
      </c>
      <c r="G350" s="19" t="s">
        <v>722</v>
      </c>
      <c r="H350" s="384"/>
      <c r="I350" s="385"/>
      <c r="J350" s="449" t="s">
        <v>452</v>
      </c>
      <c r="K350" s="386"/>
      <c r="L350" s="1"/>
      <c r="M350" s="2"/>
      <c r="N350" s="438"/>
      <c r="O350" s="18" t="str" cm="1">
        <f t="array" ref="O350">_xlfn.IFS(
    G350="Premium","$8.50",
    G350="Boutique","$11.50",
    G350="Collectors","$20.00",
    G350="Special Pricing","SPECIAL PRICING"
)</f>
        <v>$11.50</v>
      </c>
      <c r="P350" s="21" t="str">
        <f t="shared" si="20"/>
        <v/>
      </c>
      <c r="Q350" s="379" t="s">
        <v>782</v>
      </c>
      <c r="R350" s="403"/>
      <c r="S350" s="382" t="str" cm="1">
        <f t="array" ref="S350">_xlfn.IFS(
    G350="Premium","$17.99 - $22.99",
    G350="Boutique","$26.99 - $29.99",
    G350="Collectors","$99.99 - $114.99",
    G350="Special Pricing","SPECIAL PRICING"
)</f>
        <v>$26.99 - $29.99</v>
      </c>
      <c r="T350" s="404"/>
      <c r="U350" s="88"/>
      <c r="V350" s="10"/>
      <c r="W350" s="390">
        <f t="shared" ref="W350:W364" si="21">IF(G350="Special Pricing",1,
 IF(G350="Collectors",2,
 IF(G350="Boutique",3,
 IF(G350="Premium",4,99))))</f>
        <v>3</v>
      </c>
      <c r="X350" s="369">
        <f>VLOOKUP(Z350,'[1]IGC Availability'!$A:$O,15,FALSE)</f>
        <v>0</v>
      </c>
      <c r="Y350" s="364" t="str" cm="1">
        <f t="array" ref="Y350">IF(X350="","",
IFERROR(
    IF(
        X350&gt;= _xlfn.XLOOKUP(
            F350 &amp; "|" &amp; G350,
            'Min table'!$A$2:$A$17 &amp; "|" &amp; 'Min table'!$B$2:$B$17,
            'Min table'!$C$2:$C$17,
            "MISSING"
        ),
        "Show",
        "Hide"
    ),
"MISSING"))</f>
        <v>Hide</v>
      </c>
      <c r="Z350" s="364" t="s">
        <v>453</v>
      </c>
      <c r="AA350" s="360" t="s">
        <v>452</v>
      </c>
    </row>
    <row r="351" spans="3:28" ht="19.5" hidden="1" x14ac:dyDescent="0.3">
      <c r="C351" s="314"/>
      <c r="D351" s="8"/>
      <c r="E351" s="8"/>
      <c r="F351" s="20" t="s">
        <v>69</v>
      </c>
      <c r="G351" s="19" t="s">
        <v>724</v>
      </c>
      <c r="H351" s="384"/>
      <c r="I351" s="385"/>
      <c r="J351" s="449" t="s">
        <v>454</v>
      </c>
      <c r="K351" s="386"/>
      <c r="L351" s="1"/>
      <c r="M351" s="2"/>
      <c r="N351" s="438"/>
      <c r="O351" s="18" t="str" cm="1">
        <f t="array" ref="O351">_xlfn.IFS(
    G351="Premium","$8.50",
    G351="Boutique","$11.50",
    G351="Collectors","$20.00",
    G351="Special Pricing","SPECIAL PRICING"
)</f>
        <v>$8.50</v>
      </c>
      <c r="P351" s="21" t="str">
        <f t="shared" si="20"/>
        <v/>
      </c>
      <c r="Q351" s="405" t="s">
        <v>1254</v>
      </c>
      <c r="R351" s="403"/>
      <c r="S351" s="382" t="str" cm="1">
        <f t="array" ref="S351">_xlfn.IFS(
    G351="Premium","$17.99 - $22.99",
    G351="Boutique","$26.99 - $29.99",
    G351="Collectors","$99.99 - $114.99",
    G351="Special Pricing","SPECIAL PRICING"
)</f>
        <v>$17.99 - $22.99</v>
      </c>
      <c r="T351" s="404"/>
      <c r="U351" s="88"/>
      <c r="V351" s="10"/>
      <c r="W351" s="390">
        <f t="shared" si="21"/>
        <v>4</v>
      </c>
      <c r="X351" s="369">
        <f>VLOOKUP(Z351,'[1]IGC Availability'!$A:$O,15,FALSE)</f>
        <v>0</v>
      </c>
      <c r="Y351" s="364" t="str" cm="1">
        <f t="array" ref="Y351">IF(X351="","",
IFERROR(
    IF(
        X351&gt;= _xlfn.XLOOKUP(
            F351 &amp; "|" &amp; G351,
            'Min table'!$A$2:$A$17 &amp; "|" &amp; 'Min table'!$B$2:$B$17,
            'Min table'!$C$2:$C$17,
            "MISSING"
        ),
        "Show",
        "Hide"
    ),
"MISSING"))</f>
        <v>Hide</v>
      </c>
      <c r="Z351" s="364" t="s">
        <v>455</v>
      </c>
      <c r="AA351" s="360" t="s">
        <v>454</v>
      </c>
    </row>
    <row r="352" spans="3:28" ht="19.5" hidden="1" x14ac:dyDescent="0.3">
      <c r="C352" s="314"/>
      <c r="D352" s="8"/>
      <c r="E352" s="8"/>
      <c r="F352" s="20" t="s">
        <v>69</v>
      </c>
      <c r="G352" s="19" t="s">
        <v>724</v>
      </c>
      <c r="H352" s="384"/>
      <c r="I352" s="385"/>
      <c r="J352" s="449" t="s">
        <v>456</v>
      </c>
      <c r="K352" s="386"/>
      <c r="L352" s="1"/>
      <c r="M352" s="2"/>
      <c r="N352" s="438"/>
      <c r="O352" s="18" t="str" cm="1">
        <f t="array" ref="O352">_xlfn.IFS(
    G352="Premium","$8.50",
    G352="Boutique","$11.50",
    G352="Collectors","$20.00",
    G352="Special Pricing","SPECIAL PRICING"
)</f>
        <v>$8.50</v>
      </c>
      <c r="P352" s="21" t="str">
        <f t="shared" si="20"/>
        <v/>
      </c>
      <c r="Q352" s="379" t="s">
        <v>782</v>
      </c>
      <c r="R352" s="403"/>
      <c r="S352" s="382" t="str" cm="1">
        <f t="array" ref="S352">_xlfn.IFS(
    G352="Premium","$17.99 - $22.99",
    G352="Boutique","$26.99 - $29.99",
    G352="Collectors","$99.99 - $114.99",
    G352="Special Pricing","SPECIAL PRICING"
)</f>
        <v>$17.99 - $22.99</v>
      </c>
      <c r="T352" s="404"/>
      <c r="U352" s="88"/>
      <c r="V352" s="10"/>
      <c r="W352" s="390">
        <f t="shared" si="21"/>
        <v>4</v>
      </c>
      <c r="X352" s="369">
        <f>VLOOKUP(Z352,'[1]IGC Availability'!$A:$O,15,FALSE)</f>
        <v>-11.5</v>
      </c>
      <c r="Y352" s="364" t="str" cm="1">
        <f t="array" ref="Y352">IF(X352="","",
IFERROR(
    IF(
        X352&gt;= _xlfn.XLOOKUP(
            F352 &amp; "|" &amp; G352,
            'Min table'!$A$2:$A$17 &amp; "|" &amp; 'Min table'!$B$2:$B$17,
            'Min table'!$C$2:$C$17,
            "MISSING"
        ),
        "Show",
        "Hide"
    ),
"MISSING"))</f>
        <v>Hide</v>
      </c>
      <c r="Z352" s="364" t="s">
        <v>457</v>
      </c>
      <c r="AA352" s="360" t="s">
        <v>456</v>
      </c>
      <c r="AB352" s="390"/>
    </row>
    <row r="353" spans="3:28" ht="19.5" x14ac:dyDescent="0.3">
      <c r="C353" s="314"/>
      <c r="D353" s="8"/>
      <c r="E353" s="8"/>
      <c r="F353" s="20" t="s">
        <v>69</v>
      </c>
      <c r="G353" s="19" t="s">
        <v>724</v>
      </c>
      <c r="H353" s="384"/>
      <c r="I353" s="385"/>
      <c r="J353" s="449" t="s">
        <v>458</v>
      </c>
      <c r="K353" s="386"/>
      <c r="L353" s="1"/>
      <c r="M353" s="2"/>
      <c r="N353" s="438"/>
      <c r="O353" s="18" t="str" cm="1">
        <f t="array" ref="O353">_xlfn.IFS(
    G353="Premium","$8.50",
    G353="Boutique","$11.50",
    G353="Collectors","$20.00",
    G353="Special Pricing","SPECIAL PRICING"
)</f>
        <v>$8.50</v>
      </c>
      <c r="P353" s="21" t="str">
        <f t="shared" si="20"/>
        <v/>
      </c>
      <c r="Q353" s="379" t="s">
        <v>782</v>
      </c>
      <c r="R353" s="403"/>
      <c r="S353" s="382" t="str" cm="1">
        <f t="array" ref="S353">_xlfn.IFS(
    G353="Premium","$17.99 - $22.99",
    G353="Boutique","$26.99 - $29.99",
    G353="Collectors","$99.99 - $114.99",
    G353="Special Pricing","SPECIAL PRICING"
)</f>
        <v>$17.99 - $22.99</v>
      </c>
      <c r="T353" s="404"/>
      <c r="U353" s="88"/>
      <c r="V353" s="10"/>
      <c r="W353" s="390">
        <f t="shared" si="21"/>
        <v>4</v>
      </c>
      <c r="X353" s="369">
        <f>VLOOKUP(Z353,'[1]IGC Availability'!$A:$O,15,FALSE)</f>
        <v>146.30000000000001</v>
      </c>
      <c r="Y353" s="364" t="str" cm="1">
        <f t="array" ref="Y353">IF(X353="","",
IFERROR(
    IF(
        X353&gt;= _xlfn.XLOOKUP(
            F353 &amp; "|" &amp; G353,
            'Min table'!$A$2:$A$17 &amp; "|" &amp; 'Min table'!$B$2:$B$17,
            'Min table'!$C$2:$C$17,
            "MISSING"
        ),
        "Show",
        "Hide"
    ),
"MISSING"))</f>
        <v>Show</v>
      </c>
      <c r="Z353" s="364" t="s">
        <v>459</v>
      </c>
      <c r="AA353" s="360" t="s">
        <v>458</v>
      </c>
      <c r="AB353" s="352"/>
    </row>
    <row r="354" spans="3:28" ht="19.5" hidden="1" x14ac:dyDescent="0.3">
      <c r="C354" s="314"/>
      <c r="D354" s="8"/>
      <c r="E354" s="8"/>
      <c r="F354" s="20" t="s">
        <v>69</v>
      </c>
      <c r="G354" s="19" t="s">
        <v>724</v>
      </c>
      <c r="H354" s="384"/>
      <c r="I354" s="385"/>
      <c r="J354" s="449" t="s">
        <v>1082</v>
      </c>
      <c r="K354" s="386"/>
      <c r="L354" s="1"/>
      <c r="M354" s="2"/>
      <c r="N354" s="438"/>
      <c r="O354" s="18" t="str" cm="1">
        <f t="array" ref="O354">_xlfn.IFS(
    G354="Premium","$8.50",
    G354="Boutique","$11.50",
    G354="Collectors","$20.00",
    G354="Special Pricing","SPECIAL PRICING"
)</f>
        <v>$8.50</v>
      </c>
      <c r="P354" s="21" t="str">
        <f t="shared" si="20"/>
        <v/>
      </c>
      <c r="Q354" s="379" t="s">
        <v>782</v>
      </c>
      <c r="R354" s="403"/>
      <c r="S354" s="382" t="str" cm="1">
        <f t="array" ref="S354">_xlfn.IFS(
    G354="Premium","$17.99 - $22.99",
    G354="Boutique","$26.99 - $29.99",
    G354="Collectors","$99.99 - $114.99",
    G354="Special Pricing","SPECIAL PRICING"
)</f>
        <v>$17.99 - $22.99</v>
      </c>
      <c r="T354" s="404"/>
      <c r="U354" s="88"/>
      <c r="V354" s="10"/>
      <c r="W354" s="390">
        <f t="shared" si="21"/>
        <v>4</v>
      </c>
      <c r="X354" s="369">
        <f>VLOOKUP(Z354,'[1]IGC Availability'!$A:$O,15,FALSE)</f>
        <v>0.2</v>
      </c>
      <c r="Y354" s="364" t="str" cm="1">
        <f t="array" ref="Y354">IF(X354="","",
IFERROR(
    IF(
        X354&gt;= _xlfn.XLOOKUP(
            F354 &amp; "|" &amp; G354,
            'Min table'!$A$2:$A$17 &amp; "|" &amp; 'Min table'!$B$2:$B$17,
            'Min table'!$C$2:$C$17,
            "MISSING"
        ),
        "Show",
        "Hide"
    ),
"MISSING"))</f>
        <v>Hide</v>
      </c>
      <c r="Z354" s="364" t="s">
        <v>1306</v>
      </c>
      <c r="AA354" s="360" t="s">
        <v>1082</v>
      </c>
      <c r="AB354" s="390"/>
    </row>
    <row r="355" spans="3:28" ht="19.5" hidden="1" x14ac:dyDescent="0.3">
      <c r="C355" s="314"/>
      <c r="D355" s="8"/>
      <c r="E355" s="8"/>
      <c r="F355" s="20" t="s">
        <v>69</v>
      </c>
      <c r="G355" s="19" t="s">
        <v>724</v>
      </c>
      <c r="H355" s="384"/>
      <c r="I355" s="385"/>
      <c r="J355" s="449" t="s">
        <v>460</v>
      </c>
      <c r="K355" s="386"/>
      <c r="L355" s="1"/>
      <c r="M355" s="2"/>
      <c r="N355" s="438"/>
      <c r="O355" s="18" t="str" cm="1">
        <f t="array" ref="O355">_xlfn.IFS(
    G355="Premium","$8.50",
    G355="Boutique","$11.50",
    G355="Collectors","$20.00",
    G355="Special Pricing","SPECIAL PRICING"
)</f>
        <v>$8.50</v>
      </c>
      <c r="P355" s="21" t="str">
        <f t="shared" si="20"/>
        <v/>
      </c>
      <c r="Q355" s="379" t="s">
        <v>782</v>
      </c>
      <c r="R355" s="403"/>
      <c r="S355" s="382" t="str" cm="1">
        <f t="array" ref="S355">_xlfn.IFS(
    G355="Premium","$17.99 - $22.99",
    G355="Boutique","$26.99 - $29.99",
    G355="Collectors","$99.99 - $114.99",
    G355="Special Pricing","SPECIAL PRICING"
)</f>
        <v>$17.99 - $22.99</v>
      </c>
      <c r="T355" s="404"/>
      <c r="U355" s="88"/>
      <c r="V355" s="10"/>
      <c r="W355" s="390">
        <f t="shared" si="21"/>
        <v>4</v>
      </c>
      <c r="X355" s="369">
        <f>VLOOKUP(Z355,'[1]IGC Availability'!$A:$O,15,FALSE)</f>
        <v>0</v>
      </c>
      <c r="Y355" s="364" t="str" cm="1">
        <f t="array" ref="Y355">IF(X355="","",
IFERROR(
    IF(
        X355&gt;= _xlfn.XLOOKUP(
            F355 &amp; "|" &amp; G355,
            'Min table'!$A$2:$A$17 &amp; "|" &amp; 'Min table'!$B$2:$B$17,
            'Min table'!$C$2:$C$17,
            "MISSING"
        ),
        "Show",
        "Hide"
    ),
"MISSING"))</f>
        <v>Hide</v>
      </c>
      <c r="Z355" s="364" t="s">
        <v>461</v>
      </c>
      <c r="AA355" s="360" t="s">
        <v>460</v>
      </c>
    </row>
    <row r="356" spans="3:28" ht="19.5" hidden="1" x14ac:dyDescent="0.3">
      <c r="C356" s="314"/>
      <c r="D356" s="8"/>
      <c r="E356" s="8"/>
      <c r="F356" s="20" t="s">
        <v>69</v>
      </c>
      <c r="G356" s="19" t="s">
        <v>724</v>
      </c>
      <c r="H356" s="384"/>
      <c r="I356" s="385"/>
      <c r="J356" s="449" t="s">
        <v>462</v>
      </c>
      <c r="K356" s="386"/>
      <c r="L356" s="1"/>
      <c r="M356" s="2"/>
      <c r="N356" s="438"/>
      <c r="O356" s="18" t="str" cm="1">
        <f t="array" ref="O356">_xlfn.IFS(
    G356="Premium","$8.50",
    G356="Boutique","$11.50",
    G356="Collectors","$20.00",
    G356="Special Pricing","SPECIAL PRICING"
)</f>
        <v>$8.50</v>
      </c>
      <c r="P356" s="21" t="str">
        <f t="shared" si="20"/>
        <v/>
      </c>
      <c r="Q356" s="379" t="s">
        <v>437</v>
      </c>
      <c r="R356" s="403"/>
      <c r="S356" s="382" t="str" cm="1">
        <f t="array" ref="S356">_xlfn.IFS(
    G356="Premium","$17.99 - $22.99",
    G356="Boutique","$26.99 - $29.99",
    G356="Collectors","$99.99 - $114.99",
    G356="Special Pricing","SPECIAL PRICING"
)</f>
        <v>$17.99 - $22.99</v>
      </c>
      <c r="T356" s="404"/>
      <c r="U356" s="88"/>
      <c r="V356" s="10"/>
      <c r="W356" s="390">
        <f t="shared" si="21"/>
        <v>4</v>
      </c>
      <c r="X356" s="369">
        <f>VLOOKUP(Z356,'[1]IGC Availability'!$A:$O,15,FALSE)</f>
        <v>0</v>
      </c>
      <c r="Y356" s="364" t="str" cm="1">
        <f t="array" ref="Y356">IF(X356="","",
IFERROR(
    IF(
        X356&gt;= _xlfn.XLOOKUP(
            F356 &amp; "|" &amp; G356,
            'Min table'!$A$2:$A$17 &amp; "|" &amp; 'Min table'!$B$2:$B$17,
            'Min table'!$C$2:$C$17,
            "MISSING"
        ),
        "Show",
        "Hide"
    ),
"MISSING"))</f>
        <v>Hide</v>
      </c>
      <c r="Z356" s="364" t="s">
        <v>463</v>
      </c>
      <c r="AA356" s="360" t="s">
        <v>462</v>
      </c>
      <c r="AB356" s="352"/>
    </row>
    <row r="357" spans="3:28" ht="19.5" hidden="1" x14ac:dyDescent="0.3">
      <c r="C357" s="314"/>
      <c r="D357" s="8"/>
      <c r="E357" s="8"/>
      <c r="F357" s="20" t="s">
        <v>69</v>
      </c>
      <c r="G357" s="19" t="s">
        <v>747</v>
      </c>
      <c r="H357" s="384"/>
      <c r="I357" s="385"/>
      <c r="J357" s="449" t="s">
        <v>464</v>
      </c>
      <c r="K357" s="386"/>
      <c r="L357" s="1"/>
      <c r="M357" s="2"/>
      <c r="N357" s="438"/>
      <c r="O357" s="18" t="str" cm="1">
        <f t="array" ref="O357">_xlfn.IFS(
    G357="Premium","$8.50",
    G357="Boutique","$11.50",
    G357="Collectors","$20.00",
    G357="Special Pricing","SPECIAL PRICING"
)</f>
        <v>$20.00</v>
      </c>
      <c r="P357" s="21" t="str">
        <f t="shared" si="20"/>
        <v/>
      </c>
      <c r="Q357" s="405" t="s">
        <v>1272</v>
      </c>
      <c r="R357" s="403"/>
      <c r="S357" s="382" t="str" cm="1">
        <f t="array" ref="S357">_xlfn.IFS(
    G357="Premium","$17.99 - $22.99",
    G357="Boutique","$26.99 - $29.99",
    G357="Collectors","$99.99 - $114.99",
    G357="Special Pricing","SPECIAL PRICING"
)</f>
        <v>$99.99 - $114.99</v>
      </c>
      <c r="T357" s="404"/>
      <c r="U357" s="88"/>
      <c r="V357" s="10"/>
      <c r="W357" s="390">
        <f t="shared" si="21"/>
        <v>2</v>
      </c>
      <c r="X357" s="369">
        <f>VLOOKUP(Z357,'[1]IGC Availability'!$A:$O,15,FALSE)</f>
        <v>0</v>
      </c>
      <c r="Y357" s="364" t="str" cm="1">
        <f t="array" ref="Y357">IF(X357="","",
IFERROR(
    IF(
        X357&gt;= _xlfn.XLOOKUP(
            F357 &amp; "|" &amp; G357,
            'Min table'!$A$2:$A$17 &amp; "|" &amp; 'Min table'!$B$2:$B$17,
            'Min table'!$C$2:$C$17,
            "MISSING"
        ),
        "Show",
        "Hide"
    ),
"MISSING"))</f>
        <v>Hide</v>
      </c>
      <c r="Z357" s="364" t="s">
        <v>465</v>
      </c>
      <c r="AA357" s="360" t="s">
        <v>464</v>
      </c>
      <c r="AB357" s="352"/>
    </row>
    <row r="358" spans="3:28" ht="19.5" hidden="1" x14ac:dyDescent="0.3">
      <c r="C358" s="314"/>
      <c r="D358" s="8"/>
      <c r="E358" s="8"/>
      <c r="F358" s="20" t="s">
        <v>69</v>
      </c>
      <c r="G358" s="19" t="s">
        <v>747</v>
      </c>
      <c r="H358" s="384"/>
      <c r="I358" s="385"/>
      <c r="J358" s="449" t="s">
        <v>466</v>
      </c>
      <c r="K358" s="386"/>
      <c r="L358" s="1"/>
      <c r="M358" s="2"/>
      <c r="N358" s="438"/>
      <c r="O358" s="18" t="str" cm="1">
        <f t="array" ref="O358">_xlfn.IFS(
    G358="Premium","$8.50",
    G358="Boutique","$11.50",
    G358="Collectors","$20.00",
    G358="Special Pricing","SPECIAL PRICING"
)</f>
        <v>$20.00</v>
      </c>
      <c r="P358" s="21" t="str">
        <f t="shared" si="20"/>
        <v/>
      </c>
      <c r="Q358" s="405" t="s">
        <v>1272</v>
      </c>
      <c r="R358" s="403"/>
      <c r="S358" s="382" t="str" cm="1">
        <f t="array" ref="S358">_xlfn.IFS(
    G358="Premium","$17.99 - $22.99",
    G358="Boutique","$26.99 - $29.99",
    G358="Collectors","$99.99 - $114.99",
    G358="Special Pricing","SPECIAL PRICING"
)</f>
        <v>$99.99 - $114.99</v>
      </c>
      <c r="T358" s="404"/>
      <c r="U358" s="88"/>
      <c r="V358" s="10"/>
      <c r="W358" s="390">
        <f t="shared" si="21"/>
        <v>2</v>
      </c>
      <c r="X358" s="369">
        <f>VLOOKUP(Z358,'[1]IGC Availability'!$A:$O,15,FALSE)</f>
        <v>0</v>
      </c>
      <c r="Y358" s="364" t="str" cm="1">
        <f t="array" ref="Y358">IF(X358="","",
IFERROR(
    IF(
        X358&gt;= _xlfn.XLOOKUP(
            F358 &amp; "|" &amp; G358,
            'Min table'!$A$2:$A$17 &amp; "|" &amp; 'Min table'!$B$2:$B$17,
            'Min table'!$C$2:$C$17,
            "MISSING"
        ),
        "Show",
        "Hide"
    ),
"MISSING"))</f>
        <v>Hide</v>
      </c>
      <c r="Z358" s="364" t="s">
        <v>467</v>
      </c>
      <c r="AA358" s="360" t="s">
        <v>466</v>
      </c>
      <c r="AB358" s="318"/>
    </row>
    <row r="359" spans="3:28" ht="19.5" hidden="1" x14ac:dyDescent="0.3">
      <c r="C359" s="314"/>
      <c r="D359" s="8"/>
      <c r="E359" s="8"/>
      <c r="F359" s="20" t="s">
        <v>69</v>
      </c>
      <c r="G359" s="19" t="s">
        <v>747</v>
      </c>
      <c r="H359" s="384"/>
      <c r="I359" s="385"/>
      <c r="J359" s="449" t="s">
        <v>468</v>
      </c>
      <c r="K359" s="386"/>
      <c r="L359" s="1"/>
      <c r="M359" s="2"/>
      <c r="N359" s="438"/>
      <c r="O359" s="18" t="str" cm="1">
        <f t="array" ref="O359">_xlfn.IFS(
    G359="Premium","$8.50",
    G359="Boutique","$11.50",
    G359="Collectors","$20.00",
    G359="Special Pricing","SPECIAL PRICING"
)</f>
        <v>$20.00</v>
      </c>
      <c r="P359" s="21" t="str">
        <f t="shared" si="20"/>
        <v/>
      </c>
      <c r="Q359" s="405" t="s">
        <v>1272</v>
      </c>
      <c r="R359" s="403"/>
      <c r="S359" s="382" t="str" cm="1">
        <f t="array" ref="S359">_xlfn.IFS(
    G359="Premium","$17.99 - $22.99",
    G359="Boutique","$26.99 - $29.99",
    G359="Collectors","$99.99 - $114.99",
    G359="Special Pricing","SPECIAL PRICING"
)</f>
        <v>$99.99 - $114.99</v>
      </c>
      <c r="T359" s="404"/>
      <c r="U359" s="88"/>
      <c r="V359" s="10"/>
      <c r="W359" s="390">
        <f t="shared" si="21"/>
        <v>2</v>
      </c>
      <c r="X359" s="369">
        <f>VLOOKUP(Z359,'[1]IGC Availability'!$A:$O,15,FALSE)</f>
        <v>0</v>
      </c>
      <c r="Y359" s="364" t="str" cm="1">
        <f t="array" ref="Y359">IF(X359="","",
IFERROR(
    IF(
        X359&gt;= _xlfn.XLOOKUP(
            F359 &amp; "|" &amp; G359,
            'Min table'!$A$2:$A$17 &amp; "|" &amp; 'Min table'!$B$2:$B$17,
            'Min table'!$C$2:$C$17,
            "MISSING"
        ),
        "Show",
        "Hide"
    ),
"MISSING"))</f>
        <v>Hide</v>
      </c>
      <c r="Z359" s="364" t="s">
        <v>469</v>
      </c>
      <c r="AA359" s="360" t="s">
        <v>468</v>
      </c>
      <c r="AB359" s="318"/>
    </row>
    <row r="360" spans="3:28" ht="19.5" hidden="1" x14ac:dyDescent="0.3">
      <c r="C360" s="314"/>
      <c r="D360" s="8"/>
      <c r="E360" s="8"/>
      <c r="F360" s="20" t="s">
        <v>69</v>
      </c>
      <c r="G360" s="19" t="s">
        <v>1997</v>
      </c>
      <c r="H360" s="384"/>
      <c r="I360" s="385"/>
      <c r="J360" s="449" t="s">
        <v>1257</v>
      </c>
      <c r="K360" s="386"/>
      <c r="L360" s="1"/>
      <c r="M360" s="2"/>
      <c r="N360" s="438"/>
      <c r="O360" s="18">
        <v>23.5</v>
      </c>
      <c r="P360" s="21" t="str">
        <f t="shared" si="20"/>
        <v/>
      </c>
      <c r="Q360" s="405" t="s">
        <v>1255</v>
      </c>
      <c r="R360" s="403"/>
      <c r="S360" s="382" t="s">
        <v>318</v>
      </c>
      <c r="T360" s="404"/>
      <c r="U360" s="88"/>
      <c r="V360" s="10"/>
      <c r="W360" s="390">
        <f t="shared" si="21"/>
        <v>99</v>
      </c>
      <c r="X360" s="369">
        <f>VLOOKUP(Z360,'[1]IGC Availability'!$A:$O,15,FALSE)</f>
        <v>0</v>
      </c>
      <c r="Y360" s="364" t="str" cm="1">
        <f t="array" ref="Y360">IF(X360="","",
IFERROR(
    IF(
        X360&gt;= _xlfn.XLOOKUP(
            F360 &amp; "|" &amp; G360,
            'Min table'!$A$2:$A$17 &amp; "|" &amp; 'Min table'!$B$2:$B$17,
            'Min table'!$C$2:$C$17,
            "MISSING"
        ),
        "Show",
        "Hide"
    ),
"MISSING"))</f>
        <v>Hide</v>
      </c>
      <c r="Z360" s="364" t="s">
        <v>1307</v>
      </c>
      <c r="AA360" s="360" t="s">
        <v>1257</v>
      </c>
      <c r="AB360" s="318"/>
    </row>
    <row r="361" spans="3:28" ht="19.5" hidden="1" x14ac:dyDescent="0.3">
      <c r="C361" s="314"/>
      <c r="D361" s="8"/>
      <c r="E361" s="8"/>
      <c r="F361" s="20" t="s">
        <v>69</v>
      </c>
      <c r="G361" s="19" t="s">
        <v>724</v>
      </c>
      <c r="H361" s="384"/>
      <c r="I361" s="385"/>
      <c r="J361" s="449" t="s">
        <v>1249</v>
      </c>
      <c r="K361" s="386"/>
      <c r="L361" s="1"/>
      <c r="M361" s="2"/>
      <c r="N361" s="438"/>
      <c r="O361" s="18" t="str" cm="1">
        <f t="array" ref="O361">_xlfn.IFS(
    G361="Premium","$8.50",
    G361="Boutique","$11.50",
    G361="Collectors","$20.00",
    G361="Special Pricing","SPECIAL PRICING"
)</f>
        <v>$8.50</v>
      </c>
      <c r="P361" s="21" t="str">
        <f t="shared" si="20"/>
        <v/>
      </c>
      <c r="Q361" s="405" t="s">
        <v>1273</v>
      </c>
      <c r="R361" s="403"/>
      <c r="S361" s="382" t="str" cm="1">
        <f t="array" ref="S361">_xlfn.IFS(
    G361="Premium","$17.99 - $22.99",
    G361="Boutique","$26.99 - $29.99",
    G361="Collectors","$99.99 - $114.99",
    G361="Special Pricing","SPECIAL PRICING"
)</f>
        <v>$17.99 - $22.99</v>
      </c>
      <c r="T361" s="404"/>
      <c r="U361" s="88"/>
      <c r="V361" s="10"/>
      <c r="W361" s="390">
        <f t="shared" si="21"/>
        <v>4</v>
      </c>
      <c r="X361" s="369">
        <f>VLOOKUP(Z361,'[1]IGC Availability'!$A:$O,15,FALSE)</f>
        <v>-17.900000000000002</v>
      </c>
      <c r="Y361" s="364" t="str" cm="1">
        <f t="array" ref="Y361">IF(X361="","",
IFERROR(
    IF(
        X361&gt;= _xlfn.XLOOKUP(
            F361 &amp; "|" &amp; G361,
            'Min table'!$A$2:$A$17 &amp; "|" &amp; 'Min table'!$B$2:$B$17,
            'Min table'!$C$2:$C$17,
            "MISSING"
        ),
        "Show",
        "Hide"
    ),
"MISSING"))</f>
        <v>Hide</v>
      </c>
      <c r="Z361" s="364" t="s">
        <v>1308</v>
      </c>
      <c r="AA361" s="360" t="s">
        <v>1249</v>
      </c>
      <c r="AB361" s="318"/>
    </row>
    <row r="362" spans="3:28" ht="19.5" x14ac:dyDescent="0.3">
      <c r="C362" s="314"/>
      <c r="D362" s="8"/>
      <c r="E362" s="8"/>
      <c r="F362" s="20" t="s">
        <v>69</v>
      </c>
      <c r="G362" s="19" t="s">
        <v>724</v>
      </c>
      <c r="H362" s="384"/>
      <c r="I362" s="385"/>
      <c r="J362" s="452" t="s">
        <v>470</v>
      </c>
      <c r="K362" s="386"/>
      <c r="L362" s="1"/>
      <c r="M362" s="2"/>
      <c r="N362" s="438"/>
      <c r="O362" s="18" t="str" cm="1">
        <f t="array" ref="O362">_xlfn.IFS(
    G362="Premium","$8.50",
    G362="Boutique","$11.50",
    G362="Collectors","$20.00",
    G362="Special Pricing","SPECIAL PRICING"
)</f>
        <v>$8.50</v>
      </c>
      <c r="P362" s="21" t="str">
        <f t="shared" si="20"/>
        <v/>
      </c>
      <c r="Q362" s="405" t="s">
        <v>1273</v>
      </c>
      <c r="R362" s="403"/>
      <c r="S362" s="382" t="str" cm="1">
        <f t="array" ref="S362">_xlfn.IFS(
    G362="Premium","$17.99 - $22.99",
    G362="Boutique","$26.99 - $29.99",
    G362="Collectors","$99.99 - $114.99",
    G362="Special Pricing","SPECIAL PRICING"
)</f>
        <v>$17.99 - $22.99</v>
      </c>
      <c r="T362" s="404"/>
      <c r="U362" s="88"/>
      <c r="V362" s="10"/>
      <c r="W362" s="390">
        <f t="shared" si="21"/>
        <v>4</v>
      </c>
      <c r="X362" s="369">
        <f>VLOOKUP(Z362,'[1]IGC Availability'!$A:$O,15,FALSE)</f>
        <v>42.6</v>
      </c>
      <c r="Y362" s="364" t="str" cm="1">
        <f t="array" ref="Y362">IF(X362="","",
IFERROR(
    IF(
        X362&gt;= _xlfn.XLOOKUP(
            F362 &amp; "|" &amp; G362,
            'Min table'!$A$2:$A$17 &amp; "|" &amp; 'Min table'!$B$2:$B$17,
            'Min table'!$C$2:$C$17,
            "MISSING"
        ),
        "Show",
        "Hide"
    ),
"MISSING"))</f>
        <v>Show</v>
      </c>
      <c r="Z362" s="364" t="s">
        <v>1309</v>
      </c>
      <c r="AA362" s="360" t="s">
        <v>470</v>
      </c>
      <c r="AB362" s="318"/>
    </row>
    <row r="363" spans="3:28" ht="19.5" hidden="1" x14ac:dyDescent="0.3">
      <c r="C363" s="314"/>
      <c r="D363" s="8"/>
      <c r="E363" s="8"/>
      <c r="F363" s="20" t="s">
        <v>69</v>
      </c>
      <c r="G363" s="19" t="s">
        <v>724</v>
      </c>
      <c r="H363" s="384"/>
      <c r="I363" s="385"/>
      <c r="J363" s="449" t="s">
        <v>471</v>
      </c>
      <c r="K363" s="386"/>
      <c r="L363" s="1"/>
      <c r="M363" s="2"/>
      <c r="N363" s="438"/>
      <c r="O363" s="18" t="str" cm="1">
        <f t="array" ref="O363">_xlfn.IFS(
    G363="Premium","$8.50",
    G363="Boutique","$11.50",
    G363="Collectors","$20.00",
    G363="Special Pricing","SPECIAL PRICING"
)</f>
        <v>$8.50</v>
      </c>
      <c r="P363" s="21" t="str">
        <f t="shared" si="20"/>
        <v/>
      </c>
      <c r="Q363" s="405" t="s">
        <v>437</v>
      </c>
      <c r="R363" s="403"/>
      <c r="S363" s="382" t="str" cm="1">
        <f t="array" ref="S363">_xlfn.IFS(
    G363="Premium","$17.99 - $22.99",
    G363="Boutique","$26.99 - $29.99",
    G363="Collectors","$99.99 - $114.99",
    G363="Special Pricing","SPECIAL PRICING"
)</f>
        <v>$17.99 - $22.99</v>
      </c>
      <c r="T363" s="404"/>
      <c r="U363" s="88"/>
      <c r="V363" s="10"/>
      <c r="W363" s="390">
        <f t="shared" si="21"/>
        <v>4</v>
      </c>
      <c r="X363" s="369">
        <f>VLOOKUP(Z363,'[1]IGC Availability'!$A:$O,15,FALSE)</f>
        <v>0</v>
      </c>
      <c r="Y363" s="364" t="str" cm="1">
        <f t="array" ref="Y363">IF(X363="","",
IFERROR(
    IF(
        X363&gt;= _xlfn.XLOOKUP(
            F363 &amp; "|" &amp; G363,
            'Min table'!$A$2:$A$17 &amp; "|" &amp; 'Min table'!$B$2:$B$17,
            'Min table'!$C$2:$C$17,
            "MISSING"
        ),
        "Show",
        "Hide"
    ),
"MISSING"))</f>
        <v>Hide</v>
      </c>
      <c r="Z363" s="364" t="s">
        <v>472</v>
      </c>
      <c r="AA363" s="360" t="s">
        <v>471</v>
      </c>
      <c r="AB363" s="318"/>
    </row>
    <row r="364" spans="3:28" ht="19.5" x14ac:dyDescent="0.3">
      <c r="C364" s="314"/>
      <c r="D364" s="8"/>
      <c r="E364" s="8"/>
      <c r="F364" s="20" t="s">
        <v>69</v>
      </c>
      <c r="G364" s="19" t="s">
        <v>724</v>
      </c>
      <c r="H364" s="384"/>
      <c r="I364" s="385"/>
      <c r="J364" s="449" t="s">
        <v>473</v>
      </c>
      <c r="K364" s="386"/>
      <c r="L364" s="1"/>
      <c r="M364" s="2"/>
      <c r="N364" s="438"/>
      <c r="O364" s="18" t="str" cm="1">
        <f t="array" ref="O364">_xlfn.IFS(
    G364="Premium","$8.50",
    G364="Boutique","$11.50",
    G364="Collectors","$20.00",
    G364="Special Pricing","SPECIAL PRICING"
)</f>
        <v>$8.50</v>
      </c>
      <c r="P364" s="21" t="str">
        <f t="shared" si="20"/>
        <v/>
      </c>
      <c r="Q364" s="405" t="s">
        <v>437</v>
      </c>
      <c r="R364" s="403"/>
      <c r="S364" s="382" t="str" cm="1">
        <f t="array" ref="S364">_xlfn.IFS(
    G364="Premium","$17.99 - $22.99",
    G364="Boutique","$26.99 - $29.99",
    G364="Collectors","$99.99 - $114.99",
    G364="Special Pricing","SPECIAL PRICING"
)</f>
        <v>$17.99 - $22.99</v>
      </c>
      <c r="T364" s="404"/>
      <c r="U364" s="88"/>
      <c r="V364" s="10"/>
      <c r="W364" s="390">
        <f t="shared" si="21"/>
        <v>4</v>
      </c>
      <c r="X364" s="369">
        <f>VLOOKUP(Z364,'[1]IGC Availability'!$A:$O,15,FALSE)</f>
        <v>184.20000000000002</v>
      </c>
      <c r="Y364" s="364" t="str" cm="1">
        <f t="array" ref="Y364">IF(X364="","",
IFERROR(
    IF(
        X364&gt;= _xlfn.XLOOKUP(
            F364 &amp; "|" &amp; G364,
            'Min table'!$A$2:$A$17 &amp; "|" &amp; 'Min table'!$B$2:$B$17,
            'Min table'!$C$2:$C$17,
            "MISSING"
        ),
        "Show",
        "Hide"
    ),
"MISSING"))</f>
        <v>Show</v>
      </c>
      <c r="Z364" s="364" t="s">
        <v>474</v>
      </c>
      <c r="AA364" s="360" t="s">
        <v>473</v>
      </c>
      <c r="AB364" s="318"/>
    </row>
    <row r="365" spans="3:28" hidden="1" x14ac:dyDescent="0.3">
      <c r="C365" s="314"/>
      <c r="D365" s="8"/>
      <c r="E365" s="8"/>
      <c r="F365" s="20" t="s">
        <v>69</v>
      </c>
      <c r="G365" s="19" t="s">
        <v>1904</v>
      </c>
      <c r="H365" s="384"/>
      <c r="I365" s="385"/>
      <c r="J365" s="379" t="s">
        <v>1258</v>
      </c>
      <c r="K365" s="386"/>
      <c r="L365" s="1"/>
      <c r="M365" s="2"/>
      <c r="N365" s="2"/>
      <c r="O365" s="18">
        <v>12</v>
      </c>
      <c r="P365" s="21" t="str">
        <f t="shared" ref="P365:P367" si="22">IF(AND(L365="",M365=""),"",(L365*O365)+(M365*(O365+2.25)))</f>
        <v/>
      </c>
      <c r="Q365" s="405" t="s">
        <v>1255</v>
      </c>
      <c r="R365" s="403"/>
      <c r="S365" s="382" t="s">
        <v>223</v>
      </c>
      <c r="T365" s="404"/>
      <c r="U365" s="88"/>
      <c r="V365" s="10"/>
      <c r="W365" s="390">
        <f t="shared" ref="W365:W367" si="23">IF(G365="Special Pricing",1,
 IF(G365="Collectors",2,
 IF(G365="Boutique",3,
 IF(G365="Premium",4,99))))</f>
        <v>99</v>
      </c>
      <c r="X365" s="369">
        <f>VLOOKUP(Z365,'[1]IGC Availability'!$A:$O,15,FALSE)</f>
        <v>0</v>
      </c>
      <c r="Y365" s="364" t="str" cm="1">
        <f t="array" ref="Y365">IF(X365="","",
IFERROR(
    IF(
        X365&gt;= _xlfn.XLOOKUP(
            F365 &amp; "|" &amp; G365,
            'Min table'!$A$2:$A$17 &amp; "|" &amp; 'Min table'!$B$2:$B$17,
            'Min table'!$C$2:$C$17,
            "MISSING"
        ),
        "Show",
        "Hide"
    ),
"MISSING"))</f>
        <v>Hide</v>
      </c>
      <c r="Z365" s="368" t="s">
        <v>1310</v>
      </c>
      <c r="AA365" s="360" t="s">
        <v>1258</v>
      </c>
      <c r="AB365" s="318"/>
    </row>
    <row r="366" spans="3:28" hidden="1" x14ac:dyDescent="0.3">
      <c r="C366" s="314"/>
      <c r="D366" s="8"/>
      <c r="E366" s="8"/>
      <c r="F366" s="20" t="s">
        <v>69</v>
      </c>
      <c r="G366" s="19" t="s">
        <v>724</v>
      </c>
      <c r="H366" s="384"/>
      <c r="I366" s="385"/>
      <c r="J366" s="379" t="s">
        <v>1250</v>
      </c>
      <c r="K366" s="386"/>
      <c r="L366" s="1"/>
      <c r="M366" s="2"/>
      <c r="N366" s="2"/>
      <c r="O366" s="18" t="str" cm="1">
        <f t="array" ref="O366">_xlfn.IFS(
    G366="Premium","$8.50",
    G366="Boutique","$11.50",
    G366="Collectors","$20.00",
    G366="Special Pricing","SPECIAL PRICING"
)</f>
        <v>$8.50</v>
      </c>
      <c r="P366" s="21" t="str">
        <f t="shared" si="22"/>
        <v/>
      </c>
      <c r="Q366" s="405" t="s">
        <v>1274</v>
      </c>
      <c r="R366" s="403"/>
      <c r="S366" s="382" t="str" cm="1">
        <f t="array" ref="S366">_xlfn.IFS(
    G366="Premium","$17.99 - $22.99",
    G366="Boutique","$26.99 - $29.99",
    G366="Collectors","$99.99 - $114.99",
    G366="Special Pricing","SPECIAL PRICING"
)</f>
        <v>$17.99 - $22.99</v>
      </c>
      <c r="T366" s="404"/>
      <c r="U366" s="88"/>
      <c r="V366" s="10"/>
      <c r="W366" s="390">
        <f t="shared" si="23"/>
        <v>4</v>
      </c>
      <c r="X366" s="369">
        <f>VLOOKUP(Z366,'[1]IGC Availability'!$A:$O,15,FALSE)</f>
        <v>0</v>
      </c>
      <c r="Y366" s="364" t="str" cm="1">
        <f t="array" ref="Y366">IF(X366="","",
IFERROR(
    IF(
        X366&gt;= _xlfn.XLOOKUP(
            F366 &amp; "|" &amp; G366,
            'Min table'!$A$2:$A$17 &amp; "|" &amp; 'Min table'!$B$2:$B$17,
            'Min table'!$C$2:$C$17,
            "MISSING"
        ),
        "Show",
        "Hide"
    ),
"MISSING"))</f>
        <v>Hide</v>
      </c>
      <c r="Z366" s="368" t="s">
        <v>1311</v>
      </c>
      <c r="AA366" s="360" t="s">
        <v>1250</v>
      </c>
      <c r="AB366" s="318"/>
    </row>
    <row r="367" spans="3:28" hidden="1" x14ac:dyDescent="0.3">
      <c r="C367" s="314"/>
      <c r="D367" s="8"/>
      <c r="E367" s="8"/>
      <c r="F367" s="20" t="s">
        <v>69</v>
      </c>
      <c r="G367" s="19" t="s">
        <v>724</v>
      </c>
      <c r="H367" s="384"/>
      <c r="I367" s="385"/>
      <c r="J367" s="379" t="s">
        <v>1251</v>
      </c>
      <c r="K367" s="386"/>
      <c r="L367" s="1"/>
      <c r="M367" s="2"/>
      <c r="N367" s="2"/>
      <c r="O367" s="18" t="str" cm="1">
        <f t="array" ref="O367">_xlfn.IFS(
    G367="Premium","$8.50",
    G367="Boutique","$11.50",
    G367="Collectors","$20.00",
    G367="Special Pricing","SPECIAL PRICING"
)</f>
        <v>$8.50</v>
      </c>
      <c r="P367" s="21" t="str">
        <f t="shared" si="22"/>
        <v/>
      </c>
      <c r="Q367" s="405" t="s">
        <v>1274</v>
      </c>
      <c r="R367" s="403"/>
      <c r="S367" s="382" t="str" cm="1">
        <f t="array" ref="S367">_xlfn.IFS(
    G367="Premium","$17.99 - $22.99",
    G367="Boutique","$26.99 - $29.99",
    G367="Collectors","$99.99 - $114.99",
    G367="Special Pricing","SPECIAL PRICING"
)</f>
        <v>$17.99 - $22.99</v>
      </c>
      <c r="T367" s="404"/>
      <c r="U367" s="88"/>
      <c r="V367" s="10"/>
      <c r="W367" s="390">
        <f t="shared" si="23"/>
        <v>4</v>
      </c>
      <c r="X367" s="369">
        <f>VLOOKUP(Z367,'[1]IGC Availability'!$A:$O,15,FALSE)</f>
        <v>0</v>
      </c>
      <c r="Y367" s="364" t="str" cm="1">
        <f t="array" ref="Y367">IF(X367="","",
IFERROR(
    IF(
        X367&gt;= _xlfn.XLOOKUP(
            F367 &amp; "|" &amp; G367,
            'Min table'!$A$2:$A$17 &amp; "|" &amp; 'Min table'!$B$2:$B$17,
            'Min table'!$C$2:$C$17,
            "MISSING"
        ),
        "Show",
        "Hide"
    ),
"MISSING"))</f>
        <v>Hide</v>
      </c>
      <c r="Z367" s="368" t="s">
        <v>1312</v>
      </c>
      <c r="AA367" s="360" t="s">
        <v>1251</v>
      </c>
      <c r="AB367" s="318"/>
    </row>
    <row r="368" spans="3:28" ht="24.75" customHeight="1" thickBot="1" x14ac:dyDescent="0.4">
      <c r="C368" s="314"/>
      <c r="D368" s="8"/>
      <c r="E368" s="164"/>
      <c r="F368" s="240"/>
      <c r="G368" s="241"/>
      <c r="H368" s="242"/>
      <c r="I368" s="242"/>
      <c r="J368" s="242"/>
      <c r="K368" s="220" t="s">
        <v>1144</v>
      </c>
      <c r="L368" s="81">
        <f>SUBTOTAL(9,L199:L367)/12</f>
        <v>0</v>
      </c>
      <c r="M368" s="81">
        <f>SUBTOTAL(9,M199:M367)/12</f>
        <v>0</v>
      </c>
      <c r="N368" s="81">
        <f>SUBTOTAL(9,N199:N367)/12</f>
        <v>0</v>
      </c>
      <c r="O368" s="248"/>
      <c r="P368" s="22">
        <f>SUBTOTAL(9,P199:P367)</f>
        <v>0</v>
      </c>
      <c r="Q368" s="250"/>
      <c r="R368" s="199"/>
      <c r="S368" s="246"/>
      <c r="T368" s="247"/>
      <c r="U368" s="103"/>
      <c r="V368" s="23"/>
      <c r="W368" s="103">
        <f>SUBTOTAL(9,W208:W352)</f>
        <v>71</v>
      </c>
      <c r="X368" s="368"/>
      <c r="Y368" s="368"/>
    </row>
    <row r="369" spans="3:27" ht="35.25" thickTop="1" x14ac:dyDescent="0.3">
      <c r="C369" s="314"/>
      <c r="D369" s="8"/>
      <c r="E369" s="164"/>
      <c r="F369" s="243"/>
      <c r="G369" s="244"/>
      <c r="H369" s="554" t="s">
        <v>1326</v>
      </c>
      <c r="I369" s="554"/>
      <c r="J369" s="554"/>
      <c r="K369" s="554"/>
      <c r="L369" s="195"/>
      <c r="M369" s="195"/>
      <c r="N369" s="195"/>
      <c r="O369" s="199"/>
      <c r="P369" s="199"/>
      <c r="Q369" s="245"/>
      <c r="R369" s="199"/>
      <c r="S369" s="246"/>
      <c r="T369" s="247"/>
      <c r="U369" s="103"/>
      <c r="V369" s="23"/>
      <c r="W369" s="103"/>
      <c r="X369" s="368"/>
      <c r="Y369" s="368"/>
    </row>
    <row r="370" spans="3:27" s="318" customFormat="1" ht="49.5" customHeight="1" x14ac:dyDescent="0.3">
      <c r="C370" s="328"/>
      <c r="D370" s="25"/>
      <c r="E370" s="165"/>
      <c r="F370" s="343"/>
      <c r="G370" s="244"/>
      <c r="H370" s="555" t="s">
        <v>1327</v>
      </c>
      <c r="I370" s="555"/>
      <c r="J370" s="555"/>
      <c r="K370" s="556"/>
      <c r="L370" s="490" t="s">
        <v>58</v>
      </c>
      <c r="M370" s="491"/>
      <c r="N370" s="492"/>
      <c r="O370" s="344" t="s">
        <v>30</v>
      </c>
      <c r="P370" s="197" t="s">
        <v>31</v>
      </c>
      <c r="Q370" s="195" t="s">
        <v>32</v>
      </c>
      <c r="R370" s="604" t="s">
        <v>33</v>
      </c>
      <c r="S370" s="604"/>
      <c r="T370" s="646"/>
      <c r="U370" s="98"/>
      <c r="V370" s="23"/>
      <c r="W370" s="103"/>
      <c r="X370" s="368"/>
      <c r="Y370" s="368"/>
      <c r="Z370" s="362"/>
      <c r="AA370" s="362"/>
    </row>
    <row r="371" spans="3:27" s="313" customFormat="1" ht="21" hidden="1" x14ac:dyDescent="0.35">
      <c r="C371" s="315"/>
      <c r="D371" s="14"/>
      <c r="E371" s="14"/>
      <c r="F371" s="20" t="s">
        <v>475</v>
      </c>
      <c r="G371" s="19" t="s">
        <v>724</v>
      </c>
      <c r="H371" s="411"/>
      <c r="I371" s="443"/>
      <c r="J371" s="452" t="s">
        <v>1313</v>
      </c>
      <c r="K371" s="444"/>
      <c r="L371" s="493"/>
      <c r="M371" s="494"/>
      <c r="N371" s="495"/>
      <c r="O371" s="5">
        <v>10.75</v>
      </c>
      <c r="P371" s="347" t="str">
        <f t="shared" ref="P371:P384" si="24">IF(L371*O371=0, "", L371*O371)</f>
        <v/>
      </c>
      <c r="Q371" s="407" t="s">
        <v>1264</v>
      </c>
      <c r="R371" s="381"/>
      <c r="S371" s="382" t="s">
        <v>476</v>
      </c>
      <c r="T371" s="383"/>
      <c r="U371" s="101"/>
      <c r="V371" s="24"/>
      <c r="W371" s="402"/>
      <c r="X371" s="364"/>
      <c r="Y371" s="364"/>
      <c r="Z371" s="364"/>
      <c r="AA371" s="360"/>
    </row>
    <row r="372" spans="3:27" s="313" customFormat="1" ht="21" hidden="1" x14ac:dyDescent="0.35">
      <c r="C372" s="315"/>
      <c r="D372" s="14"/>
      <c r="E372" s="14"/>
      <c r="F372" s="20" t="s">
        <v>475</v>
      </c>
      <c r="G372" s="19" t="s">
        <v>724</v>
      </c>
      <c r="H372" s="411"/>
      <c r="I372" s="443"/>
      <c r="J372" s="446" t="s">
        <v>1314</v>
      </c>
      <c r="K372" s="444"/>
      <c r="L372" s="493"/>
      <c r="M372" s="494"/>
      <c r="N372" s="495"/>
      <c r="O372" s="5">
        <v>10.75</v>
      </c>
      <c r="P372" s="347" t="str">
        <f t="shared" si="24"/>
        <v/>
      </c>
      <c r="Q372" s="18" t="s">
        <v>1264</v>
      </c>
      <c r="R372" s="381"/>
      <c r="S372" s="382" t="s">
        <v>476</v>
      </c>
      <c r="T372" s="383"/>
      <c r="U372" s="101"/>
      <c r="V372" s="24"/>
      <c r="W372" s="402"/>
      <c r="X372" s="364"/>
      <c r="Y372" s="364"/>
      <c r="Z372" s="364"/>
      <c r="AA372" s="360"/>
    </row>
    <row r="373" spans="3:27" s="313" customFormat="1" ht="21" x14ac:dyDescent="0.35">
      <c r="C373" s="315"/>
      <c r="D373" s="14"/>
      <c r="E373" s="14"/>
      <c r="F373" s="20" t="s">
        <v>475</v>
      </c>
      <c r="G373" s="19" t="s">
        <v>724</v>
      </c>
      <c r="H373" s="411"/>
      <c r="I373" s="443"/>
      <c r="J373" s="446" t="s">
        <v>1315</v>
      </c>
      <c r="K373" s="444"/>
      <c r="L373" s="493"/>
      <c r="M373" s="494"/>
      <c r="N373" s="495"/>
      <c r="O373" s="5">
        <v>10.75</v>
      </c>
      <c r="P373" s="347" t="str">
        <f t="shared" si="24"/>
        <v/>
      </c>
      <c r="Q373" s="20" t="s">
        <v>1264</v>
      </c>
      <c r="R373" s="381"/>
      <c r="S373" s="382" t="s">
        <v>476</v>
      </c>
      <c r="T373" s="383"/>
      <c r="U373" s="101"/>
      <c r="V373" s="24"/>
      <c r="W373" s="402"/>
      <c r="X373" s="364"/>
      <c r="Y373" s="364"/>
      <c r="Z373" s="364"/>
      <c r="AA373" s="360"/>
    </row>
    <row r="374" spans="3:27" s="313" customFormat="1" ht="21" hidden="1" x14ac:dyDescent="0.35">
      <c r="C374" s="315"/>
      <c r="D374" s="14"/>
      <c r="E374" s="14"/>
      <c r="F374" s="20" t="s">
        <v>475</v>
      </c>
      <c r="G374" s="19" t="s">
        <v>722</v>
      </c>
      <c r="H374" s="411"/>
      <c r="I374" s="443"/>
      <c r="J374" s="446" t="s">
        <v>1316</v>
      </c>
      <c r="K374" s="444"/>
      <c r="L374" s="493"/>
      <c r="M374" s="494"/>
      <c r="N374" s="495"/>
      <c r="O374" s="5">
        <v>13.75</v>
      </c>
      <c r="P374" s="347" t="str">
        <f t="shared" si="24"/>
        <v/>
      </c>
      <c r="Q374" s="18" t="s">
        <v>1264</v>
      </c>
      <c r="R374" s="381"/>
      <c r="S374" s="382" t="s">
        <v>223</v>
      </c>
      <c r="T374" s="383"/>
      <c r="U374" s="101"/>
      <c r="V374" s="24"/>
      <c r="W374" s="402"/>
      <c r="X374" s="364"/>
      <c r="Y374" s="364"/>
      <c r="Z374" s="364"/>
      <c r="AA374" s="360"/>
    </row>
    <row r="375" spans="3:27" s="313" customFormat="1" ht="21" hidden="1" x14ac:dyDescent="0.35">
      <c r="C375" s="315"/>
      <c r="D375" s="14"/>
      <c r="E375" s="14"/>
      <c r="F375" s="20" t="s">
        <v>475</v>
      </c>
      <c r="G375" s="19" t="s">
        <v>722</v>
      </c>
      <c r="H375" s="411"/>
      <c r="I375" s="443"/>
      <c r="J375" s="446" t="s">
        <v>1317</v>
      </c>
      <c r="K375" s="444"/>
      <c r="L375" s="493"/>
      <c r="M375" s="494"/>
      <c r="N375" s="495"/>
      <c r="O375" s="5">
        <v>13.75</v>
      </c>
      <c r="P375" s="347" t="str">
        <f t="shared" si="24"/>
        <v/>
      </c>
      <c r="Q375" s="18" t="s">
        <v>1264</v>
      </c>
      <c r="R375" s="381"/>
      <c r="S375" s="382" t="s">
        <v>223</v>
      </c>
      <c r="T375" s="383"/>
      <c r="U375" s="101"/>
      <c r="V375" s="24"/>
      <c r="W375" s="402"/>
      <c r="X375" s="364"/>
      <c r="Y375" s="364"/>
      <c r="Z375" s="364"/>
      <c r="AA375" s="360"/>
    </row>
    <row r="376" spans="3:27" s="313" customFormat="1" ht="21" hidden="1" x14ac:dyDescent="0.35">
      <c r="C376" s="315"/>
      <c r="D376" s="14"/>
      <c r="E376" s="14"/>
      <c r="F376" s="20" t="s">
        <v>475</v>
      </c>
      <c r="G376" s="19" t="s">
        <v>724</v>
      </c>
      <c r="H376" s="411"/>
      <c r="I376" s="443"/>
      <c r="J376" s="446" t="s">
        <v>1318</v>
      </c>
      <c r="K376" s="444"/>
      <c r="L376" s="493"/>
      <c r="M376" s="494"/>
      <c r="N376" s="495"/>
      <c r="O376" s="5">
        <v>10.75</v>
      </c>
      <c r="P376" s="347" t="str">
        <f t="shared" si="24"/>
        <v/>
      </c>
      <c r="Q376" s="18" t="s">
        <v>1268</v>
      </c>
      <c r="R376" s="381"/>
      <c r="S376" s="382" t="s">
        <v>476</v>
      </c>
      <c r="T376" s="383"/>
      <c r="U376" s="101"/>
      <c r="V376" s="24"/>
      <c r="W376" s="402"/>
      <c r="X376" s="364"/>
      <c r="Y376" s="364"/>
      <c r="Z376" s="364"/>
      <c r="AA376" s="360"/>
    </row>
    <row r="377" spans="3:27" s="313" customFormat="1" ht="21" hidden="1" x14ac:dyDescent="0.35">
      <c r="C377" s="315"/>
      <c r="D377" s="14"/>
      <c r="E377" s="14"/>
      <c r="F377" s="20" t="s">
        <v>475</v>
      </c>
      <c r="G377" s="19" t="s">
        <v>724</v>
      </c>
      <c r="H377" s="411"/>
      <c r="I377" s="443"/>
      <c r="J377" s="446" t="s">
        <v>1319</v>
      </c>
      <c r="K377" s="444"/>
      <c r="L377" s="493"/>
      <c r="M377" s="494"/>
      <c r="N377" s="495"/>
      <c r="O377" s="5">
        <v>10.75</v>
      </c>
      <c r="P377" s="347" t="str">
        <f t="shared" si="24"/>
        <v/>
      </c>
      <c r="Q377" s="18" t="s">
        <v>115</v>
      </c>
      <c r="R377" s="381"/>
      <c r="S377" s="382" t="s">
        <v>476</v>
      </c>
      <c r="T377" s="383"/>
      <c r="U377" s="101"/>
      <c r="V377" s="24"/>
      <c r="W377" s="402"/>
      <c r="X377" s="364"/>
      <c r="Y377" s="364"/>
      <c r="Z377" s="364"/>
      <c r="AA377" s="360"/>
    </row>
    <row r="378" spans="3:27" s="313" customFormat="1" ht="21" hidden="1" x14ac:dyDescent="0.35">
      <c r="C378" s="315"/>
      <c r="D378" s="14"/>
      <c r="E378" s="14"/>
      <c r="F378" s="20" t="s">
        <v>475</v>
      </c>
      <c r="G378" s="19" t="s">
        <v>724</v>
      </c>
      <c r="H378" s="411"/>
      <c r="I378" s="443"/>
      <c r="J378" s="446" t="s">
        <v>1320</v>
      </c>
      <c r="K378" s="444"/>
      <c r="L378" s="493"/>
      <c r="M378" s="494"/>
      <c r="N378" s="495"/>
      <c r="O378" s="5">
        <v>10.75</v>
      </c>
      <c r="P378" s="347" t="str">
        <f t="shared" si="24"/>
        <v/>
      </c>
      <c r="Q378" s="18" t="s">
        <v>115</v>
      </c>
      <c r="R378" s="381"/>
      <c r="S378" s="382" t="s">
        <v>476</v>
      </c>
      <c r="T378" s="383"/>
      <c r="U378" s="101"/>
      <c r="V378" s="24"/>
      <c r="W378" s="402"/>
      <c r="X378" s="364"/>
      <c r="Y378" s="364"/>
      <c r="Z378" s="364"/>
      <c r="AA378" s="360"/>
    </row>
    <row r="379" spans="3:27" s="313" customFormat="1" ht="21" x14ac:dyDescent="0.35">
      <c r="C379" s="315"/>
      <c r="D379" s="14"/>
      <c r="E379" s="14"/>
      <c r="F379" s="20" t="s">
        <v>475</v>
      </c>
      <c r="G379" s="19" t="s">
        <v>724</v>
      </c>
      <c r="H379" s="411"/>
      <c r="I379" s="443"/>
      <c r="J379" s="452" t="s">
        <v>1321</v>
      </c>
      <c r="K379" s="444"/>
      <c r="L379" s="493"/>
      <c r="M379" s="494"/>
      <c r="N379" s="495"/>
      <c r="O379" s="5">
        <v>10.75</v>
      </c>
      <c r="P379" s="347" t="str">
        <f t="shared" si="24"/>
        <v/>
      </c>
      <c r="Q379" s="18" t="s">
        <v>115</v>
      </c>
      <c r="R379" s="381"/>
      <c r="S379" s="382" t="s">
        <v>476</v>
      </c>
      <c r="T379" s="383"/>
      <c r="U379" s="101"/>
      <c r="V379" s="24"/>
      <c r="W379" s="402"/>
      <c r="X379" s="364"/>
      <c r="Y379" s="364"/>
      <c r="Z379" s="364"/>
      <c r="AA379" s="360"/>
    </row>
    <row r="380" spans="3:27" s="313" customFormat="1" ht="21" hidden="1" x14ac:dyDescent="0.35">
      <c r="C380" s="315"/>
      <c r="D380" s="14"/>
      <c r="E380" s="14"/>
      <c r="F380" s="20" t="s">
        <v>475</v>
      </c>
      <c r="G380" s="19" t="s">
        <v>724</v>
      </c>
      <c r="H380" s="411"/>
      <c r="I380" s="443"/>
      <c r="J380" s="446" t="s">
        <v>1322</v>
      </c>
      <c r="K380" s="444"/>
      <c r="L380" s="493"/>
      <c r="M380" s="494"/>
      <c r="N380" s="495"/>
      <c r="O380" s="5">
        <v>10.75</v>
      </c>
      <c r="P380" s="347" t="str">
        <f t="shared" si="24"/>
        <v/>
      </c>
      <c r="Q380" s="18" t="s">
        <v>115</v>
      </c>
      <c r="R380" s="381"/>
      <c r="S380" s="382" t="s">
        <v>476</v>
      </c>
      <c r="T380" s="383"/>
      <c r="U380" s="101"/>
      <c r="V380" s="24"/>
      <c r="W380" s="402"/>
      <c r="X380" s="364"/>
      <c r="Y380" s="364"/>
      <c r="Z380" s="364"/>
      <c r="AA380" s="360"/>
    </row>
    <row r="381" spans="3:27" s="313" customFormat="1" ht="21" x14ac:dyDescent="0.35">
      <c r="C381" s="315"/>
      <c r="D381" s="14"/>
      <c r="E381" s="14"/>
      <c r="F381" s="20" t="s">
        <v>475</v>
      </c>
      <c r="G381" s="19" t="s">
        <v>724</v>
      </c>
      <c r="H381" s="411"/>
      <c r="I381" s="443"/>
      <c r="J381" s="446" t="s">
        <v>1323</v>
      </c>
      <c r="K381" s="444"/>
      <c r="L381" s="493"/>
      <c r="M381" s="494"/>
      <c r="N381" s="495"/>
      <c r="O381" s="5">
        <v>10.75</v>
      </c>
      <c r="P381" s="347" t="str">
        <f t="shared" si="24"/>
        <v/>
      </c>
      <c r="Q381" s="18" t="s">
        <v>1272</v>
      </c>
      <c r="R381" s="381"/>
      <c r="S381" s="382" t="s">
        <v>476</v>
      </c>
      <c r="T381" s="383"/>
      <c r="U381" s="101"/>
      <c r="V381" s="24"/>
      <c r="W381" s="402"/>
      <c r="X381" s="364"/>
      <c r="Y381" s="364"/>
      <c r="Z381" s="364"/>
      <c r="AA381" s="360"/>
    </row>
    <row r="382" spans="3:27" s="313" customFormat="1" ht="21" x14ac:dyDescent="0.35">
      <c r="C382" s="315"/>
      <c r="D382" s="14"/>
      <c r="E382" s="14"/>
      <c r="F382" s="20" t="s">
        <v>475</v>
      </c>
      <c r="G382" s="19" t="s">
        <v>724</v>
      </c>
      <c r="H382" s="411"/>
      <c r="I382" s="443"/>
      <c r="J382" s="452" t="s">
        <v>1202</v>
      </c>
      <c r="K382" s="444"/>
      <c r="L382" s="493"/>
      <c r="M382" s="494"/>
      <c r="N382" s="495"/>
      <c r="O382" s="5">
        <v>10.75</v>
      </c>
      <c r="P382" s="347" t="str">
        <f t="shared" si="24"/>
        <v/>
      </c>
      <c r="Q382" s="18" t="s">
        <v>1272</v>
      </c>
      <c r="R382" s="381"/>
      <c r="S382" s="382" t="s">
        <v>476</v>
      </c>
      <c r="T382" s="383"/>
      <c r="U382" s="101"/>
      <c r="V382" s="24"/>
      <c r="W382" s="402"/>
      <c r="X382" s="364"/>
      <c r="Y382" s="364"/>
      <c r="Z382" s="364"/>
      <c r="AA382" s="360"/>
    </row>
    <row r="383" spans="3:27" s="313" customFormat="1" ht="21" hidden="1" x14ac:dyDescent="0.35">
      <c r="C383" s="315"/>
      <c r="D383" s="14"/>
      <c r="E383" s="14"/>
      <c r="F383" s="20" t="s">
        <v>475</v>
      </c>
      <c r="G383" s="19" t="s">
        <v>724</v>
      </c>
      <c r="H383" s="411"/>
      <c r="I383" s="443"/>
      <c r="J383" s="446" t="s">
        <v>1324</v>
      </c>
      <c r="K383" s="444"/>
      <c r="L383" s="493"/>
      <c r="M383" s="494"/>
      <c r="N383" s="495"/>
      <c r="O383" s="5">
        <v>10.75</v>
      </c>
      <c r="P383" s="347" t="str">
        <f t="shared" si="24"/>
        <v/>
      </c>
      <c r="Q383" s="18" t="s">
        <v>1273</v>
      </c>
      <c r="R383" s="381"/>
      <c r="S383" s="382" t="s">
        <v>476</v>
      </c>
      <c r="T383" s="383"/>
      <c r="U383" s="101"/>
      <c r="V383" s="24"/>
      <c r="W383" s="402"/>
      <c r="X383" s="364"/>
      <c r="Y383" s="364"/>
      <c r="Z383" s="364"/>
      <c r="AA383" s="360"/>
    </row>
    <row r="384" spans="3:27" s="313" customFormat="1" ht="21" hidden="1" x14ac:dyDescent="0.35">
      <c r="C384" s="315"/>
      <c r="D384" s="14"/>
      <c r="E384" s="14"/>
      <c r="F384" s="20" t="s">
        <v>475</v>
      </c>
      <c r="G384" s="19" t="s">
        <v>724</v>
      </c>
      <c r="H384" s="411"/>
      <c r="I384" s="443"/>
      <c r="J384" s="446" t="s">
        <v>1325</v>
      </c>
      <c r="K384" s="444"/>
      <c r="L384" s="493"/>
      <c r="M384" s="494"/>
      <c r="N384" s="495"/>
      <c r="O384" s="5">
        <v>10.75</v>
      </c>
      <c r="P384" s="347" t="str">
        <f t="shared" si="24"/>
        <v/>
      </c>
      <c r="Q384" s="18" t="s">
        <v>1273</v>
      </c>
      <c r="R384" s="381"/>
      <c r="S384" s="382" t="s">
        <v>476</v>
      </c>
      <c r="T384" s="383"/>
      <c r="U384" s="101"/>
      <c r="V384" s="24"/>
      <c r="W384" s="402"/>
      <c r="X384" s="364"/>
      <c r="Y384" s="364"/>
      <c r="Z384" s="364"/>
      <c r="AA384" s="360"/>
    </row>
    <row r="385" spans="3:29" ht="21.75" thickBot="1" x14ac:dyDescent="0.4">
      <c r="C385" s="314"/>
      <c r="D385" s="8"/>
      <c r="E385" s="164"/>
      <c r="F385" s="252"/>
      <c r="G385" s="253"/>
      <c r="H385" s="253"/>
      <c r="I385" s="253"/>
      <c r="J385" s="253"/>
      <c r="K385" s="220" t="s">
        <v>1144</v>
      </c>
      <c r="L385" s="466">
        <f>SUBTOTAL(9,L371:M384)/6</f>
        <v>0</v>
      </c>
      <c r="M385" s="467"/>
      <c r="N385" s="467"/>
      <c r="O385" s="259"/>
      <c r="P385" s="22">
        <f>SUBTOTAL(9,P371:P384)</f>
        <v>0</v>
      </c>
      <c r="Q385" s="259"/>
      <c r="R385" s="259"/>
      <c r="S385" s="249"/>
      <c r="T385" s="251"/>
      <c r="U385" s="103"/>
      <c r="V385" s="23"/>
      <c r="W385" s="103"/>
      <c r="X385" s="368"/>
      <c r="Y385" s="368"/>
      <c r="Z385" s="368"/>
    </row>
    <row r="386" spans="3:29" ht="42" customHeight="1" thickTop="1" x14ac:dyDescent="0.35">
      <c r="C386" s="314"/>
      <c r="D386" s="8"/>
      <c r="E386" s="164"/>
      <c r="F386" s="254"/>
      <c r="G386" s="255"/>
      <c r="H386" s="531"/>
      <c r="I386" s="531"/>
      <c r="J386" s="531"/>
      <c r="K386" s="531"/>
      <c r="L386" s="210"/>
      <c r="M386" s="210"/>
      <c r="N386" s="210"/>
      <c r="O386" s="210"/>
      <c r="P386" s="210"/>
      <c r="Q386" s="210"/>
      <c r="R386" s="258"/>
      <c r="S386" s="246"/>
      <c r="T386" s="247"/>
      <c r="U386" s="103"/>
      <c r="V386" s="23"/>
      <c r="W386" s="103"/>
      <c r="X386" s="368"/>
      <c r="Y386" s="368"/>
      <c r="Z386" s="368"/>
    </row>
    <row r="387" spans="3:29" ht="42" customHeight="1" x14ac:dyDescent="0.55000000000000004">
      <c r="C387" s="314"/>
      <c r="D387" s="8"/>
      <c r="E387" s="164"/>
      <c r="F387" s="254"/>
      <c r="G387" s="255"/>
      <c r="H387" s="496" t="s">
        <v>1156</v>
      </c>
      <c r="I387" s="496"/>
      <c r="J387" s="496"/>
      <c r="K387" s="496"/>
      <c r="L387" s="210"/>
      <c r="M387" s="210"/>
      <c r="N387" s="210"/>
      <c r="O387" s="210"/>
      <c r="P387" s="210"/>
      <c r="Q387" s="210"/>
      <c r="R387" s="258"/>
      <c r="S387" s="246"/>
      <c r="T387" s="247"/>
      <c r="U387" s="103"/>
      <c r="V387" s="23"/>
      <c r="W387" s="103"/>
      <c r="X387" s="368"/>
      <c r="Y387" s="368"/>
      <c r="Z387" s="368"/>
    </row>
    <row r="388" spans="3:29" ht="24" x14ac:dyDescent="0.3">
      <c r="C388" s="314"/>
      <c r="D388" s="8"/>
      <c r="E388" s="164"/>
      <c r="F388" s="256"/>
      <c r="G388" s="257"/>
      <c r="H388" s="533" t="s">
        <v>1157</v>
      </c>
      <c r="I388" s="533"/>
      <c r="J388" s="533"/>
      <c r="K388" s="533"/>
      <c r="L388" s="210"/>
      <c r="M388" s="210"/>
      <c r="N388" s="210"/>
      <c r="O388" s="199"/>
      <c r="P388" s="199"/>
      <c r="Q388" s="199"/>
      <c r="R388" s="199"/>
      <c r="S388" s="246"/>
      <c r="T388" s="247"/>
      <c r="U388" s="103"/>
      <c r="V388" s="23"/>
      <c r="W388" s="103"/>
      <c r="X388" s="368"/>
      <c r="Y388" s="368"/>
      <c r="Z388" s="368"/>
    </row>
    <row r="389" spans="3:29" ht="49.5" customHeight="1" x14ac:dyDescent="0.35">
      <c r="C389" s="314"/>
      <c r="D389" s="8"/>
      <c r="E389" s="164"/>
      <c r="F389" s="254"/>
      <c r="G389" s="255"/>
      <c r="H389" s="555" t="s">
        <v>477</v>
      </c>
      <c r="I389" s="555"/>
      <c r="J389" s="555"/>
      <c r="K389" s="556"/>
      <c r="L389" s="339" t="s">
        <v>28</v>
      </c>
      <c r="M389" s="468" t="s">
        <v>58</v>
      </c>
      <c r="N389" s="469"/>
      <c r="O389" s="196" t="s">
        <v>30</v>
      </c>
      <c r="P389" s="197" t="s">
        <v>31</v>
      </c>
      <c r="Q389" s="196" t="s">
        <v>32</v>
      </c>
      <c r="R389" s="604" t="s">
        <v>33</v>
      </c>
      <c r="S389" s="604"/>
      <c r="T389" s="605"/>
      <c r="U389" s="98"/>
      <c r="V389" s="23"/>
      <c r="W389" s="103"/>
      <c r="X389" s="368"/>
      <c r="Y389" s="368"/>
      <c r="Z389" s="368"/>
    </row>
    <row r="390" spans="3:29" ht="19.5" x14ac:dyDescent="0.3">
      <c r="C390" s="314"/>
      <c r="D390" s="8"/>
      <c r="E390" s="8"/>
      <c r="F390" s="20" t="s">
        <v>59</v>
      </c>
      <c r="G390" s="19" t="s">
        <v>722</v>
      </c>
      <c r="H390" s="414"/>
      <c r="I390" s="415"/>
      <c r="J390" s="445" t="s">
        <v>420</v>
      </c>
      <c r="K390" s="416"/>
      <c r="L390" s="1"/>
      <c r="M390" s="458"/>
      <c r="N390" s="459"/>
      <c r="O390" s="18">
        <v>17</v>
      </c>
      <c r="P390" s="21" t="str">
        <f t="shared" ref="P390:P391" si="25">IF(AND(L390="",M390=""),"",(L390*O390)+(M390*(O390+3.47)))</f>
        <v/>
      </c>
      <c r="Q390" s="20" t="s">
        <v>562</v>
      </c>
      <c r="R390" s="403"/>
      <c r="S390" s="382" t="s">
        <v>563</v>
      </c>
      <c r="T390" s="404"/>
      <c r="U390" s="98"/>
      <c r="V390" s="23"/>
      <c r="W390" s="390">
        <f t="shared" ref="W390:W391" si="26">IF(G390="Special Pricing",1,
 IF(G390="Collectors",2,
 IF(G390="Boutique",3,
 IF(G390="Premium",4,99))))</f>
        <v>3</v>
      </c>
      <c r="X390" s="369">
        <f>VLOOKUP(Z390,'[1]IGC Availability'!$A:$O,15,FALSE)</f>
        <v>469.1</v>
      </c>
      <c r="Y390" s="364" t="str" cm="1">
        <f t="array" ref="Y390">IF(X390="","",
IFERROR(
    IF(
        X390&gt;= _xlfn.XLOOKUP(
            F390 &amp; "|" &amp; G390,
            'Min table'!$A$2:$A$17 &amp; "|" &amp; 'Min table'!$B$2:$B$17,
            'Min table'!$C$2:$C$17,
            "MISSING"
        ),
        "Show",
        "Hide"
    ),
"MISSING"))</f>
        <v>Show</v>
      </c>
      <c r="Z390" s="364" t="s">
        <v>561</v>
      </c>
      <c r="AA390" s="360" t="s">
        <v>420</v>
      </c>
    </row>
    <row r="391" spans="3:29" ht="19.5" x14ac:dyDescent="0.3">
      <c r="C391" s="314"/>
      <c r="D391" s="8"/>
      <c r="E391" s="8"/>
      <c r="F391" s="20" t="s">
        <v>59</v>
      </c>
      <c r="G391" s="19" t="s">
        <v>722</v>
      </c>
      <c r="H391" s="414"/>
      <c r="I391" s="415"/>
      <c r="J391" s="451" t="s">
        <v>422</v>
      </c>
      <c r="K391" s="416"/>
      <c r="L391" s="1"/>
      <c r="M391" s="458"/>
      <c r="N391" s="459"/>
      <c r="O391" s="18">
        <v>17</v>
      </c>
      <c r="P391" s="21" t="str">
        <f t="shared" si="25"/>
        <v/>
      </c>
      <c r="Q391" s="20" t="s">
        <v>565</v>
      </c>
      <c r="R391" s="403"/>
      <c r="S391" s="382" t="s">
        <v>563</v>
      </c>
      <c r="T391" s="404"/>
      <c r="U391" s="98"/>
      <c r="V391" s="23"/>
      <c r="W391" s="390">
        <f t="shared" si="26"/>
        <v>3</v>
      </c>
      <c r="X391" s="369">
        <f>VLOOKUP(Z391,'[1]IGC Availability'!$A:$O,15,FALSE)</f>
        <v>10</v>
      </c>
      <c r="Y391" s="364" t="str" cm="1">
        <f t="array" ref="Y391">IF(X391="","",
IFERROR(
    IF(
        X391&gt;= _xlfn.XLOOKUP(
            F391 &amp; "|" &amp; G391,
            'Min table'!$A$2:$A$17 &amp; "|" &amp; 'Min table'!$B$2:$B$17,
            'Min table'!$C$2:$C$17,
            "MISSING"
        ),
        "Show",
        "Hide"
    ),
"MISSING"))</f>
        <v>Show</v>
      </c>
      <c r="Z391" s="364" t="s">
        <v>564</v>
      </c>
      <c r="AA391" s="360" t="s">
        <v>422</v>
      </c>
    </row>
    <row r="392" spans="3:29" ht="19.5" x14ac:dyDescent="0.3">
      <c r="C392" s="314"/>
      <c r="D392" s="8"/>
      <c r="E392" s="8"/>
      <c r="F392" s="20" t="s">
        <v>59</v>
      </c>
      <c r="G392" s="405" t="s">
        <v>724</v>
      </c>
      <c r="H392" s="414"/>
      <c r="I392" s="415"/>
      <c r="J392" s="445" t="s">
        <v>478</v>
      </c>
      <c r="K392" s="416"/>
      <c r="L392" s="408"/>
      <c r="M392" s="458"/>
      <c r="N392" s="459"/>
      <c r="O392" s="18">
        <v>13</v>
      </c>
      <c r="P392" s="21" t="str">
        <f>IF(AND(L392="",M392=""),"",(L392*O392)+(M392*(O392+3.47)))</f>
        <v/>
      </c>
      <c r="Q392" s="379" t="s">
        <v>480</v>
      </c>
      <c r="R392" s="403"/>
      <c r="S392" s="382" t="s">
        <v>481</v>
      </c>
      <c r="T392" s="404"/>
      <c r="U392" s="88"/>
      <c r="V392" s="10"/>
      <c r="W392" s="390">
        <f t="shared" ref="W392:W455" si="27">IF(G392="Special Pricing",1,
 IF(G392="Collectors",2,
 IF(G392="Boutique",3,
 IF(G392="Premium",4,99))))</f>
        <v>4</v>
      </c>
      <c r="X392" s="369">
        <f>VLOOKUP(Z392,'[1]IGC Availability'!$A:$O,15,FALSE)</f>
        <v>139.9</v>
      </c>
      <c r="Y392" s="364" t="str" cm="1">
        <f t="array" ref="Y392">IF(X392="","",
IFERROR(
    IF(
        X392&gt;= _xlfn.XLOOKUP(
            F392 &amp; "|" &amp; G392,
            'Min table'!$A$2:$A$17 &amp; "|" &amp; 'Min table'!$B$2:$B$17,
            'Min table'!$C$2:$C$17,
            "MISSING"
        ),
        "Show",
        "Hide"
    ),
"MISSING"))</f>
        <v>Show</v>
      </c>
      <c r="Z392" s="364" t="s">
        <v>479</v>
      </c>
      <c r="AA392" s="360" t="s">
        <v>478</v>
      </c>
      <c r="AC392" s="309" t="s">
        <v>479</v>
      </c>
    </row>
    <row r="393" spans="3:29" ht="19.5" hidden="1" x14ac:dyDescent="0.3">
      <c r="C393" s="314"/>
      <c r="D393" s="8"/>
      <c r="E393" s="8"/>
      <c r="F393" s="20" t="s">
        <v>59</v>
      </c>
      <c r="G393" s="19" t="s">
        <v>724</v>
      </c>
      <c r="H393" s="411"/>
      <c r="I393" s="412"/>
      <c r="J393" s="446" t="s">
        <v>482</v>
      </c>
      <c r="K393" s="386"/>
      <c r="L393" s="1"/>
      <c r="M393" s="433"/>
      <c r="N393" s="434"/>
      <c r="O393" s="18">
        <v>13</v>
      </c>
      <c r="P393" s="21" t="str">
        <f t="shared" ref="P393:P459" si="28">IF(AND(L393="",M393=""),"",(L393*O393)+(M393*(O393+3.47)))</f>
        <v/>
      </c>
      <c r="Q393" s="20" t="s">
        <v>484</v>
      </c>
      <c r="R393" s="403"/>
      <c r="S393" s="382" t="s">
        <v>481</v>
      </c>
      <c r="T393" s="404"/>
      <c r="U393" s="88"/>
      <c r="V393" s="10"/>
      <c r="W393" s="390">
        <f t="shared" si="27"/>
        <v>4</v>
      </c>
      <c r="X393" s="369">
        <f>VLOOKUP(Z393,'[1]IGC Availability'!$A:$O,15,FALSE)</f>
        <v>0</v>
      </c>
      <c r="Y393" s="364" t="str" cm="1">
        <f t="array" ref="Y393">IF(X393="","",
IFERROR(
    IF(
        X393&gt;= _xlfn.XLOOKUP(
            F393 &amp; "|" &amp; G393,
            'Min table'!$A$2:$A$17 &amp; "|" &amp; 'Min table'!$B$2:$B$17,
            'Min table'!$C$2:$C$17,
            "MISSING"
        ),
        "Show",
        "Hide"
    ),
"MISSING"))</f>
        <v>Hide</v>
      </c>
      <c r="Z393" s="364" t="s">
        <v>483</v>
      </c>
      <c r="AA393" s="360" t="s">
        <v>482</v>
      </c>
      <c r="AC393" s="309" t="s">
        <v>483</v>
      </c>
    </row>
    <row r="394" spans="3:29" ht="19.5" hidden="1" x14ac:dyDescent="0.3">
      <c r="C394" s="314"/>
      <c r="D394" s="8"/>
      <c r="E394" s="8"/>
      <c r="F394" s="20" t="s">
        <v>59</v>
      </c>
      <c r="G394" s="19" t="s">
        <v>724</v>
      </c>
      <c r="H394" s="421"/>
      <c r="I394" s="419"/>
      <c r="J394" s="447" t="s">
        <v>217</v>
      </c>
      <c r="K394" s="422"/>
      <c r="L394" s="1"/>
      <c r="M394" s="433"/>
      <c r="N394" s="434"/>
      <c r="O394" s="18">
        <v>13</v>
      </c>
      <c r="P394" s="21" t="str">
        <f t="shared" si="28"/>
        <v/>
      </c>
      <c r="Q394" s="20" t="s">
        <v>361</v>
      </c>
      <c r="R394" s="403"/>
      <c r="S394" s="382" t="s">
        <v>481</v>
      </c>
      <c r="T394" s="404"/>
      <c r="U394" s="88"/>
      <c r="V394" s="10"/>
      <c r="W394" s="390">
        <f t="shared" si="27"/>
        <v>4</v>
      </c>
      <c r="X394" s="369">
        <f>VLOOKUP(Z394,'[1]IGC Availability'!$A:$O,15,FALSE)</f>
        <v>0</v>
      </c>
      <c r="Y394" s="364" t="str" cm="1">
        <f t="array" ref="Y394">IF(X394="","",
IFERROR(
    IF(
        X394&gt;= _xlfn.XLOOKUP(
            F394 &amp; "|" &amp; G394,
            'Min table'!$A$2:$A$17 &amp; "|" &amp; 'Min table'!$B$2:$B$17,
            'Min table'!$C$2:$C$17,
            "MISSING"
        ),
        "Show",
        "Hide"
    ),
"MISSING"))</f>
        <v>Hide</v>
      </c>
      <c r="Z394" s="364" t="s">
        <v>485</v>
      </c>
      <c r="AA394" s="360" t="s">
        <v>217</v>
      </c>
      <c r="AC394" s="309" t="s">
        <v>485</v>
      </c>
    </row>
    <row r="395" spans="3:29" ht="19.5" x14ac:dyDescent="0.3">
      <c r="C395" s="314"/>
      <c r="D395" s="8"/>
      <c r="E395" s="8"/>
      <c r="F395" s="20" t="s">
        <v>59</v>
      </c>
      <c r="G395" s="19" t="s">
        <v>724</v>
      </c>
      <c r="H395" s="411"/>
      <c r="I395" s="412"/>
      <c r="J395" s="446" t="s">
        <v>486</v>
      </c>
      <c r="K395" s="386"/>
      <c r="L395" s="1"/>
      <c r="M395" s="433"/>
      <c r="N395" s="434"/>
      <c r="O395" s="18">
        <v>13</v>
      </c>
      <c r="P395" s="21" t="str">
        <f t="shared" si="28"/>
        <v/>
      </c>
      <c r="Q395" s="20" t="s">
        <v>488</v>
      </c>
      <c r="R395" s="403"/>
      <c r="S395" s="382" t="s">
        <v>481</v>
      </c>
      <c r="T395" s="404"/>
      <c r="U395" s="101"/>
      <c r="V395" s="10"/>
      <c r="W395" s="390">
        <f t="shared" si="27"/>
        <v>4</v>
      </c>
      <c r="X395" s="369">
        <f>VLOOKUP(Z395,'[1]IGC Availability'!$A:$O,15,FALSE)</f>
        <v>264.3</v>
      </c>
      <c r="Y395" s="364" t="str" cm="1">
        <f t="array" ref="Y395">IF(X395="","",
IFERROR(
    IF(
        X395&gt;= _xlfn.XLOOKUP(
            F395 &amp; "|" &amp; G395,
            'Min table'!$A$2:$A$17 &amp; "|" &amp; 'Min table'!$B$2:$B$17,
            'Min table'!$C$2:$C$17,
            "MISSING"
        ),
        "Show",
        "Hide"
    ),
"MISSING"))</f>
        <v>Show</v>
      </c>
      <c r="Z395" s="364" t="s">
        <v>487</v>
      </c>
      <c r="AA395" s="360" t="s">
        <v>486</v>
      </c>
      <c r="AC395" s="309" t="s">
        <v>487</v>
      </c>
    </row>
    <row r="396" spans="3:29" ht="19.5" x14ac:dyDescent="0.3">
      <c r="C396" s="314"/>
      <c r="D396" s="8"/>
      <c r="E396" s="8"/>
      <c r="F396" s="20" t="s">
        <v>59</v>
      </c>
      <c r="G396" s="19" t="s">
        <v>724</v>
      </c>
      <c r="H396" s="417"/>
      <c r="I396" s="418"/>
      <c r="J396" s="457" t="s">
        <v>489</v>
      </c>
      <c r="K396" s="410"/>
      <c r="L396" s="1"/>
      <c r="M396" s="458"/>
      <c r="N396" s="459"/>
      <c r="O396" s="18">
        <v>13</v>
      </c>
      <c r="P396" s="21" t="str">
        <f t="shared" si="28"/>
        <v/>
      </c>
      <c r="Q396" s="20" t="s">
        <v>480</v>
      </c>
      <c r="R396" s="403"/>
      <c r="S396" s="382" t="s">
        <v>481</v>
      </c>
      <c r="T396" s="404"/>
      <c r="U396" s="101"/>
      <c r="V396" s="10"/>
      <c r="W396" s="390">
        <f t="shared" si="27"/>
        <v>4</v>
      </c>
      <c r="X396" s="369">
        <f>VLOOKUP(Z396,'[1]IGC Availability'!$A:$O,15,FALSE)</f>
        <v>188.4</v>
      </c>
      <c r="Y396" s="364" t="str" cm="1">
        <f t="array" ref="Y396">IF(X396="","",
IFERROR(
    IF(
        X396&gt;= _xlfn.XLOOKUP(
            F396 &amp; "|" &amp; G396,
            'Min table'!$A$2:$A$17 &amp; "|" &amp; 'Min table'!$B$2:$B$17,
            'Min table'!$C$2:$C$17,
            "MISSING"
        ),
        "Show",
        "Hide"
    ),
"MISSING"))</f>
        <v>Show</v>
      </c>
      <c r="Z396" s="364" t="s">
        <v>490</v>
      </c>
      <c r="AA396" s="360" t="s">
        <v>489</v>
      </c>
      <c r="AC396" s="309" t="s">
        <v>490</v>
      </c>
    </row>
    <row r="397" spans="3:29" ht="19.5" x14ac:dyDescent="0.3">
      <c r="C397" s="314"/>
      <c r="D397" s="8"/>
      <c r="E397" s="8"/>
      <c r="F397" s="20" t="s">
        <v>59</v>
      </c>
      <c r="G397" s="19" t="s">
        <v>724</v>
      </c>
      <c r="H397" s="411"/>
      <c r="I397" s="412"/>
      <c r="J397" s="456" t="s">
        <v>224</v>
      </c>
      <c r="K397" s="386"/>
      <c r="L397" s="1"/>
      <c r="M397" s="458"/>
      <c r="N397" s="459"/>
      <c r="O397" s="18">
        <v>13</v>
      </c>
      <c r="P397" s="21" t="str">
        <f t="shared" si="28"/>
        <v/>
      </c>
      <c r="Q397" s="20" t="s">
        <v>492</v>
      </c>
      <c r="R397" s="403"/>
      <c r="S397" s="382" t="s">
        <v>481</v>
      </c>
      <c r="T397" s="404"/>
      <c r="U397" s="88"/>
      <c r="V397" s="10"/>
      <c r="W397" s="390">
        <f t="shared" si="27"/>
        <v>4</v>
      </c>
      <c r="X397" s="369">
        <f>VLOOKUP(Z397,'[1]IGC Availability'!$A:$O,15,FALSE)</f>
        <v>137.9</v>
      </c>
      <c r="Y397" s="364" t="str" cm="1">
        <f t="array" ref="Y397">IF(X397="","",
IFERROR(
    IF(
        X397&gt;= _xlfn.XLOOKUP(
            F397 &amp; "|" &amp; G397,
            'Min table'!$A$2:$A$17 &amp; "|" &amp; 'Min table'!$B$2:$B$17,
            'Min table'!$C$2:$C$17,
            "MISSING"
        ),
        "Show",
        "Hide"
    ),
"MISSING"))</f>
        <v>Show</v>
      </c>
      <c r="Z397" s="364" t="s">
        <v>491</v>
      </c>
      <c r="AA397" s="360" t="s">
        <v>224</v>
      </c>
      <c r="AC397" s="309" t="s">
        <v>491</v>
      </c>
    </row>
    <row r="398" spans="3:29" ht="19.5" x14ac:dyDescent="0.3">
      <c r="C398" s="314"/>
      <c r="D398" s="8"/>
      <c r="E398" s="8"/>
      <c r="F398" s="20" t="s">
        <v>59</v>
      </c>
      <c r="G398" s="19" t="s">
        <v>724</v>
      </c>
      <c r="H398" s="414"/>
      <c r="I398" s="415"/>
      <c r="J398" s="450" t="s">
        <v>493</v>
      </c>
      <c r="K398" s="416"/>
      <c r="L398" s="1"/>
      <c r="M398" s="458"/>
      <c r="N398" s="459"/>
      <c r="O398" s="18">
        <v>13</v>
      </c>
      <c r="P398" s="21" t="str">
        <f t="shared" si="28"/>
        <v/>
      </c>
      <c r="Q398" s="20" t="s">
        <v>495</v>
      </c>
      <c r="R398" s="403"/>
      <c r="S398" s="382" t="s">
        <v>481</v>
      </c>
      <c r="T398" s="404"/>
      <c r="U398" s="88"/>
      <c r="V398" s="10"/>
      <c r="W398" s="390">
        <f t="shared" si="27"/>
        <v>4</v>
      </c>
      <c r="X398" s="369">
        <f>VLOOKUP(Z398,'[1]IGC Availability'!$A:$O,15,FALSE)</f>
        <v>79.2</v>
      </c>
      <c r="Y398" s="364" t="str" cm="1">
        <f t="array" ref="Y398">IF(X398="","",
IFERROR(
    IF(
        X398&gt;= _xlfn.XLOOKUP(
            F398 &amp; "|" &amp; G398,
            'Min table'!$A$2:$A$17 &amp; "|" &amp; 'Min table'!$B$2:$B$17,
            'Min table'!$C$2:$C$17,
            "MISSING"
        ),
        "Show",
        "Hide"
    ),
"MISSING"))</f>
        <v>Show</v>
      </c>
      <c r="Z398" s="364" t="s">
        <v>494</v>
      </c>
      <c r="AA398" s="360" t="s">
        <v>493</v>
      </c>
      <c r="AC398" s="309" t="s">
        <v>494</v>
      </c>
    </row>
    <row r="399" spans="3:29" ht="19.5" x14ac:dyDescent="0.3">
      <c r="C399" s="314"/>
      <c r="D399" s="8"/>
      <c r="E399" s="8"/>
      <c r="F399" s="20" t="s">
        <v>59</v>
      </c>
      <c r="G399" s="19" t="s">
        <v>724</v>
      </c>
      <c r="H399" s="411"/>
      <c r="I399" s="412"/>
      <c r="J399" s="451" t="s">
        <v>496</v>
      </c>
      <c r="K399" s="386"/>
      <c r="L399" s="1"/>
      <c r="M399" s="458"/>
      <c r="N399" s="459"/>
      <c r="O399" s="18">
        <v>13</v>
      </c>
      <c r="P399" s="21" t="str">
        <f t="shared" si="28"/>
        <v/>
      </c>
      <c r="Q399" s="20" t="s">
        <v>498</v>
      </c>
      <c r="R399" s="403"/>
      <c r="S399" s="382" t="s">
        <v>481</v>
      </c>
      <c r="T399" s="404"/>
      <c r="U399" s="101"/>
      <c r="V399" s="10"/>
      <c r="W399" s="390">
        <f t="shared" si="27"/>
        <v>4</v>
      </c>
      <c r="X399" s="369">
        <f>VLOOKUP(Z399,'[1]IGC Availability'!$A:$O,15,FALSE)</f>
        <v>22.5</v>
      </c>
      <c r="Y399" s="364" t="str" cm="1">
        <f t="array" ref="Y399">IF(X399="","",
IFERROR(
    IF(
        X399&gt;= _xlfn.XLOOKUP(
            F399 &amp; "|" &amp; G399,
            'Min table'!$A$2:$A$17 &amp; "|" &amp; 'Min table'!$B$2:$B$17,
            'Min table'!$C$2:$C$17,
            "MISSING"
        ),
        "Show",
        "Hide"
    ),
"MISSING"))</f>
        <v>Show</v>
      </c>
      <c r="Z399" s="364" t="s">
        <v>497</v>
      </c>
      <c r="AA399" s="360" t="s">
        <v>496</v>
      </c>
      <c r="AC399" s="309" t="s">
        <v>497</v>
      </c>
    </row>
    <row r="400" spans="3:29" ht="19.5" hidden="1" x14ac:dyDescent="0.3">
      <c r="C400" s="314"/>
      <c r="D400" s="8"/>
      <c r="E400" s="8"/>
      <c r="F400" s="20" t="s">
        <v>59</v>
      </c>
      <c r="G400" s="19" t="s">
        <v>724</v>
      </c>
      <c r="H400" s="417"/>
      <c r="I400" s="418"/>
      <c r="J400" s="448" t="s">
        <v>1200</v>
      </c>
      <c r="K400" s="410"/>
      <c r="L400" s="1"/>
      <c r="M400" s="458"/>
      <c r="N400" s="459"/>
      <c r="O400" s="18">
        <v>13</v>
      </c>
      <c r="P400" s="21" t="str">
        <f t="shared" si="28"/>
        <v/>
      </c>
      <c r="Q400" s="20" t="s">
        <v>1201</v>
      </c>
      <c r="R400" s="403"/>
      <c r="S400" s="382" t="s">
        <v>481</v>
      </c>
      <c r="T400" s="404"/>
      <c r="U400" s="101"/>
      <c r="V400" s="10"/>
      <c r="W400" s="390">
        <f t="shared" si="27"/>
        <v>4</v>
      </c>
      <c r="X400" s="369">
        <f>VLOOKUP(Z400,'[1]IGC Availability'!$A:$O,15,FALSE)</f>
        <v>6.6000000000000005</v>
      </c>
      <c r="Y400" s="364" t="str" cm="1">
        <f t="array" ref="Y400">IF(X400="","",
IFERROR(
    IF(
        X400&gt;= _xlfn.XLOOKUP(
            F400 &amp; "|" &amp; G400,
            'Min table'!$A$2:$A$17 &amp; "|" &amp; 'Min table'!$B$2:$B$17,
            'Min table'!$C$2:$C$17,
            "MISSING"
        ),
        "Show",
        "Hide"
    ),
"MISSING"))</f>
        <v>Hide</v>
      </c>
      <c r="Z400" s="364" t="s">
        <v>1337</v>
      </c>
      <c r="AA400" s="360" t="s">
        <v>1200</v>
      </c>
    </row>
    <row r="401" spans="3:29" ht="19.5" hidden="1" x14ac:dyDescent="0.3">
      <c r="C401" s="314"/>
      <c r="D401" s="8"/>
      <c r="E401" s="8"/>
      <c r="F401" s="20" t="s">
        <v>59</v>
      </c>
      <c r="G401" s="19" t="s">
        <v>1050</v>
      </c>
      <c r="H401" s="411"/>
      <c r="I401" s="412"/>
      <c r="J401" s="449" t="s">
        <v>237</v>
      </c>
      <c r="K401" s="386"/>
      <c r="L401" s="1"/>
      <c r="M401" s="458"/>
      <c r="N401" s="459"/>
      <c r="O401" s="18">
        <v>13</v>
      </c>
      <c r="P401" s="21" t="str">
        <f t="shared" si="28"/>
        <v/>
      </c>
      <c r="Q401" s="20" t="s">
        <v>500</v>
      </c>
      <c r="R401" s="403"/>
      <c r="S401" s="382" t="s">
        <v>66</v>
      </c>
      <c r="T401" s="404"/>
      <c r="U401" s="88"/>
      <c r="V401" s="10"/>
      <c r="W401" s="390">
        <f t="shared" si="27"/>
        <v>1</v>
      </c>
      <c r="X401" s="369">
        <f>VLOOKUP(Z401,'[1]IGC Availability'!$A:$O,15,FALSE)</f>
        <v>0</v>
      </c>
      <c r="Y401" s="364" t="str" cm="1">
        <f t="array" ref="Y401">IF(X401="","",
IFERROR(
    IF(
        X401&gt;= _xlfn.XLOOKUP(
            F401 &amp; "|" &amp; G401,
            'Min table'!$A$2:$A$17 &amp; "|" &amp; 'Min table'!$B$2:$B$17,
            'Min table'!$C$2:$C$17,
            "MISSING"
        ),
        "Show",
        "Hide"
    ),
"MISSING"))</f>
        <v>Hide</v>
      </c>
      <c r="Z401" s="364" t="s">
        <v>499</v>
      </c>
      <c r="AA401" s="360" t="s">
        <v>237</v>
      </c>
      <c r="AC401" s="309" t="s">
        <v>479</v>
      </c>
    </row>
    <row r="402" spans="3:29" ht="19.5" hidden="1" x14ac:dyDescent="0.3">
      <c r="C402" s="314"/>
      <c r="D402" s="8"/>
      <c r="E402" s="8"/>
      <c r="F402" s="20" t="s">
        <v>59</v>
      </c>
      <c r="G402" s="19" t="s">
        <v>1050</v>
      </c>
      <c r="H402" s="411"/>
      <c r="I402" s="412"/>
      <c r="J402" s="449" t="s">
        <v>240</v>
      </c>
      <c r="K402" s="386"/>
      <c r="L402" s="1"/>
      <c r="M402" s="458"/>
      <c r="N402" s="459"/>
      <c r="O402" s="18">
        <v>175</v>
      </c>
      <c r="P402" s="21" t="str">
        <f t="shared" si="28"/>
        <v/>
      </c>
      <c r="Q402" s="20" t="s">
        <v>500</v>
      </c>
      <c r="R402" s="403"/>
      <c r="S402" s="382" t="s">
        <v>66</v>
      </c>
      <c r="T402" s="404"/>
      <c r="U402" s="99"/>
      <c r="V402" s="10"/>
      <c r="W402" s="390">
        <f t="shared" si="27"/>
        <v>1</v>
      </c>
      <c r="X402" s="369">
        <f>VLOOKUP(Z402,'[1]IGC Availability'!$A:$O,15,FALSE)</f>
        <v>0</v>
      </c>
      <c r="Y402" s="364" t="str" cm="1">
        <f t="array" ref="Y402">IF(X402="","",
IFERROR(
    IF(
        X402&gt;= _xlfn.XLOOKUP(
            F402 &amp; "|" &amp; G402,
            'Min table'!$A$2:$A$17 &amp; "|" &amp; 'Min table'!$B$2:$B$17,
            'Min table'!$C$2:$C$17,
            "MISSING"
        ),
        "Show",
        "Hide"
    ),
"MISSING"))</f>
        <v>Hide</v>
      </c>
      <c r="Z402" s="364" t="s">
        <v>501</v>
      </c>
      <c r="AA402" s="360" t="s">
        <v>240</v>
      </c>
      <c r="AC402" s="309" t="s">
        <v>499</v>
      </c>
    </row>
    <row r="403" spans="3:29" ht="19.5" hidden="1" x14ac:dyDescent="0.3">
      <c r="C403" s="314"/>
      <c r="D403" s="8"/>
      <c r="E403" s="8"/>
      <c r="F403" s="20" t="s">
        <v>59</v>
      </c>
      <c r="G403" s="19" t="s">
        <v>1050</v>
      </c>
      <c r="H403" s="411"/>
      <c r="I403" s="412"/>
      <c r="J403" s="449" t="s">
        <v>250</v>
      </c>
      <c r="K403" s="386"/>
      <c r="L403" s="1"/>
      <c r="M403" s="458"/>
      <c r="N403" s="459"/>
      <c r="O403" s="18">
        <v>250</v>
      </c>
      <c r="P403" s="21" t="str">
        <f t="shared" si="28"/>
        <v/>
      </c>
      <c r="Q403" s="20" t="s">
        <v>500</v>
      </c>
      <c r="R403" s="403"/>
      <c r="S403" s="382" t="s">
        <v>66</v>
      </c>
      <c r="T403" s="404"/>
      <c r="U403" s="87"/>
      <c r="V403" s="10"/>
      <c r="W403" s="390">
        <f t="shared" si="27"/>
        <v>1</v>
      </c>
      <c r="X403" s="369">
        <f>VLOOKUP(Z403,'[1]IGC Availability'!$A:$O,15,FALSE)</f>
        <v>0</v>
      </c>
      <c r="Y403" s="364" t="str" cm="1">
        <f t="array" ref="Y403">IF(X403="","",
IFERROR(
    IF(
        X403&gt;= _xlfn.XLOOKUP(
            F403 &amp; "|" &amp; G403,
            'Min table'!$A$2:$A$17 &amp; "|" &amp; 'Min table'!$B$2:$B$17,
            'Min table'!$C$2:$C$17,
            "MISSING"
        ),
        "Show",
        "Hide"
    ),
"MISSING"))</f>
        <v>Hide</v>
      </c>
      <c r="Z403" s="364" t="s">
        <v>502</v>
      </c>
      <c r="AA403" s="360" t="s">
        <v>250</v>
      </c>
      <c r="AC403" s="309" t="s">
        <v>501</v>
      </c>
    </row>
    <row r="404" spans="3:29" ht="19.5" hidden="1" x14ac:dyDescent="0.3">
      <c r="C404" s="314"/>
      <c r="D404" s="8"/>
      <c r="E404" s="8"/>
      <c r="F404" s="20" t="s">
        <v>59</v>
      </c>
      <c r="G404" s="19" t="s">
        <v>1050</v>
      </c>
      <c r="H404" s="411"/>
      <c r="I404" s="412"/>
      <c r="J404" s="449" t="s">
        <v>259</v>
      </c>
      <c r="K404" s="386"/>
      <c r="L404" s="1"/>
      <c r="M404" s="458"/>
      <c r="N404" s="459"/>
      <c r="O404" s="18">
        <v>250</v>
      </c>
      <c r="P404" s="21" t="str">
        <f t="shared" si="28"/>
        <v/>
      </c>
      <c r="Q404" s="20" t="s">
        <v>500</v>
      </c>
      <c r="R404" s="403"/>
      <c r="S404" s="382" t="s">
        <v>66</v>
      </c>
      <c r="T404" s="404"/>
      <c r="U404" s="87"/>
      <c r="V404" s="10"/>
      <c r="W404" s="390">
        <f t="shared" si="27"/>
        <v>1</v>
      </c>
      <c r="X404" s="369">
        <f>VLOOKUP(Z404,'[1]IGC Availability'!$A:$O,15,FALSE)</f>
        <v>0</v>
      </c>
      <c r="Y404" s="364" t="str" cm="1">
        <f t="array" ref="Y404">IF(X404="","",
IFERROR(
    IF(
        X404&gt;= _xlfn.XLOOKUP(
            F404 &amp; "|" &amp; G404,
            'Min table'!$A$2:$A$17 &amp; "|" &amp; 'Min table'!$B$2:$B$17,
            'Min table'!$C$2:$C$17,
            "MISSING"
        ),
        "Show",
        "Hide"
    ),
"MISSING"))</f>
        <v>Hide</v>
      </c>
      <c r="Z404" s="364" t="s">
        <v>503</v>
      </c>
      <c r="AA404" s="360" t="s">
        <v>259</v>
      </c>
      <c r="AC404" s="309" t="s">
        <v>502</v>
      </c>
    </row>
    <row r="405" spans="3:29" ht="19.5" hidden="1" x14ac:dyDescent="0.3">
      <c r="C405" s="314"/>
      <c r="D405" s="8"/>
      <c r="E405" s="8"/>
      <c r="F405" s="20" t="s">
        <v>59</v>
      </c>
      <c r="G405" s="19" t="s">
        <v>1050</v>
      </c>
      <c r="H405" s="411"/>
      <c r="I405" s="412"/>
      <c r="J405" s="449" t="s">
        <v>261</v>
      </c>
      <c r="K405" s="386"/>
      <c r="L405" s="1"/>
      <c r="M405" s="458"/>
      <c r="N405" s="459"/>
      <c r="O405" s="18">
        <v>250</v>
      </c>
      <c r="P405" s="21" t="str">
        <f t="shared" si="28"/>
        <v/>
      </c>
      <c r="Q405" s="20" t="s">
        <v>500</v>
      </c>
      <c r="R405" s="403"/>
      <c r="S405" s="382" t="s">
        <v>66</v>
      </c>
      <c r="T405" s="404"/>
      <c r="U405" s="87"/>
      <c r="V405" s="10"/>
      <c r="W405" s="390">
        <f t="shared" si="27"/>
        <v>1</v>
      </c>
      <c r="X405" s="369">
        <f>VLOOKUP(Z405,'[1]IGC Availability'!$A:$O,15,FALSE)</f>
        <v>0</v>
      </c>
      <c r="Y405" s="364" t="str" cm="1">
        <f t="array" ref="Y405">IF(X405="","",
IFERROR(
    IF(
        X405&gt;= _xlfn.XLOOKUP(
            F405 &amp; "|" &amp; G405,
            'Min table'!$A$2:$A$17 &amp; "|" &amp; 'Min table'!$B$2:$B$17,
            'Min table'!$C$2:$C$17,
            "MISSING"
        ),
        "Show",
        "Hide"
    ),
"MISSING"))</f>
        <v>Hide</v>
      </c>
      <c r="Z405" s="364" t="s">
        <v>504</v>
      </c>
      <c r="AA405" s="360" t="s">
        <v>261</v>
      </c>
      <c r="AC405" s="309" t="s">
        <v>503</v>
      </c>
    </row>
    <row r="406" spans="3:29" ht="19.5" hidden="1" x14ac:dyDescent="0.3">
      <c r="C406" s="314"/>
      <c r="D406" s="8"/>
      <c r="E406" s="8"/>
      <c r="F406" s="20" t="s">
        <v>59</v>
      </c>
      <c r="G406" s="19" t="s">
        <v>1050</v>
      </c>
      <c r="H406" s="411"/>
      <c r="I406" s="412"/>
      <c r="J406" s="449" t="s">
        <v>505</v>
      </c>
      <c r="K406" s="386"/>
      <c r="L406" s="1"/>
      <c r="M406" s="458"/>
      <c r="N406" s="459"/>
      <c r="O406" s="18">
        <v>250</v>
      </c>
      <c r="P406" s="21" t="str">
        <f t="shared" si="28"/>
        <v/>
      </c>
      <c r="Q406" s="20" t="s">
        <v>500</v>
      </c>
      <c r="R406" s="403"/>
      <c r="S406" s="382" t="s">
        <v>66</v>
      </c>
      <c r="T406" s="404"/>
      <c r="U406" s="87"/>
      <c r="V406" s="10"/>
      <c r="W406" s="390">
        <f t="shared" si="27"/>
        <v>1</v>
      </c>
      <c r="X406" s="369">
        <f>VLOOKUP(Z406,'[1]IGC Availability'!$A:$O,15,FALSE)</f>
        <v>0</v>
      </c>
      <c r="Y406" s="364" t="str" cm="1">
        <f t="array" ref="Y406">IF(X406="","",
IFERROR(
    IF(
        X406&gt;= _xlfn.XLOOKUP(
            F406 &amp; "|" &amp; G406,
            'Min table'!$A$2:$A$17 &amp; "|" &amp; 'Min table'!$B$2:$B$17,
            'Min table'!$C$2:$C$17,
            "MISSING"
        ),
        "Show",
        "Hide"
    ),
"MISSING"))</f>
        <v>Hide</v>
      </c>
      <c r="Z406" s="364" t="s">
        <v>506</v>
      </c>
      <c r="AA406" s="360" t="s">
        <v>505</v>
      </c>
      <c r="AC406" s="309" t="s">
        <v>504</v>
      </c>
    </row>
    <row r="407" spans="3:29" ht="19.5" hidden="1" x14ac:dyDescent="0.3">
      <c r="C407" s="314"/>
      <c r="D407" s="8"/>
      <c r="E407" s="8"/>
      <c r="F407" s="20" t="s">
        <v>59</v>
      </c>
      <c r="G407" s="19" t="s">
        <v>1050</v>
      </c>
      <c r="H407" s="411"/>
      <c r="I407" s="412"/>
      <c r="J407" s="449" t="s">
        <v>298</v>
      </c>
      <c r="K407" s="386"/>
      <c r="L407" s="1"/>
      <c r="M407" s="458"/>
      <c r="N407" s="459"/>
      <c r="O407" s="18">
        <v>250</v>
      </c>
      <c r="P407" s="21" t="str">
        <f t="shared" si="28"/>
        <v/>
      </c>
      <c r="Q407" s="20" t="s">
        <v>500</v>
      </c>
      <c r="R407" s="403"/>
      <c r="S407" s="382" t="s">
        <v>66</v>
      </c>
      <c r="T407" s="404"/>
      <c r="U407" s="87"/>
      <c r="V407" s="10"/>
      <c r="W407" s="390">
        <f t="shared" si="27"/>
        <v>1</v>
      </c>
      <c r="X407" s="369">
        <f>VLOOKUP(Z407,'[1]IGC Availability'!$A:$O,15,FALSE)</f>
        <v>0</v>
      </c>
      <c r="Y407" s="364" t="str" cm="1">
        <f t="array" ref="Y407">IF(X407="","",
IFERROR(
    IF(
        X407&gt;= _xlfn.XLOOKUP(
            F407 &amp; "|" &amp; G407,
            'Min table'!$A$2:$A$17 &amp; "|" &amp; 'Min table'!$B$2:$B$17,
            'Min table'!$C$2:$C$17,
            "MISSING"
        ),
        "Show",
        "Hide"
    ),
"MISSING"))</f>
        <v>Hide</v>
      </c>
      <c r="Z407" s="364" t="s">
        <v>507</v>
      </c>
      <c r="AA407" s="360" t="s">
        <v>298</v>
      </c>
      <c r="AC407" s="309" t="s">
        <v>506</v>
      </c>
    </row>
    <row r="408" spans="3:29" ht="19.5" x14ac:dyDescent="0.3">
      <c r="C408" s="314"/>
      <c r="D408" s="8"/>
      <c r="E408" s="8"/>
      <c r="F408" s="20" t="s">
        <v>59</v>
      </c>
      <c r="G408" s="19" t="s">
        <v>724</v>
      </c>
      <c r="H408" s="411"/>
      <c r="I408" s="412"/>
      <c r="J408" s="451" t="s">
        <v>322</v>
      </c>
      <c r="K408" s="386"/>
      <c r="L408" s="1"/>
      <c r="M408" s="458"/>
      <c r="N408" s="459"/>
      <c r="O408" s="18">
        <v>13</v>
      </c>
      <c r="P408" s="21" t="str">
        <f t="shared" si="28"/>
        <v/>
      </c>
      <c r="Q408" s="20" t="s">
        <v>509</v>
      </c>
      <c r="R408" s="403"/>
      <c r="S408" s="382" t="s">
        <v>481</v>
      </c>
      <c r="T408" s="404"/>
      <c r="U408" s="87"/>
      <c r="V408" s="10"/>
      <c r="W408" s="390">
        <f t="shared" si="27"/>
        <v>4</v>
      </c>
      <c r="X408" s="369">
        <f>VLOOKUP(Z408,'[1]IGC Availability'!$A:$O,15,FALSE)</f>
        <v>20</v>
      </c>
      <c r="Y408" s="364" t="str" cm="1">
        <f t="array" ref="Y408">IF(X408="","",
IFERROR(
    IF(
        X408&gt;= _xlfn.XLOOKUP(
            F408 &amp; "|" &amp; G408,
            'Min table'!$A$2:$A$17 &amp; "|" &amp; 'Min table'!$B$2:$B$17,
            'Min table'!$C$2:$C$17,
            "MISSING"
        ),
        "Show",
        "Hide"
    ),
"MISSING"))</f>
        <v>Show</v>
      </c>
      <c r="Z408" s="364" t="s">
        <v>508</v>
      </c>
      <c r="AA408" s="360" t="s">
        <v>322</v>
      </c>
      <c r="AC408" s="309" t="s">
        <v>507</v>
      </c>
    </row>
    <row r="409" spans="3:29" ht="19.5" hidden="1" x14ac:dyDescent="0.3">
      <c r="C409" s="314"/>
      <c r="D409" s="8"/>
      <c r="E409" s="8"/>
      <c r="F409" s="20" t="s">
        <v>59</v>
      </c>
      <c r="G409" s="19" t="s">
        <v>724</v>
      </c>
      <c r="H409" s="411"/>
      <c r="I409" s="412"/>
      <c r="J409" s="449" t="s">
        <v>335</v>
      </c>
      <c r="K409" s="386"/>
      <c r="L409" s="1"/>
      <c r="M409" s="458"/>
      <c r="N409" s="459"/>
      <c r="O409" s="18">
        <v>13</v>
      </c>
      <c r="P409" s="21" t="str">
        <f t="shared" si="28"/>
        <v/>
      </c>
      <c r="Q409" s="20" t="s">
        <v>488</v>
      </c>
      <c r="R409" s="403"/>
      <c r="S409" s="382" t="s">
        <v>481</v>
      </c>
      <c r="T409" s="404"/>
      <c r="U409" s="88"/>
      <c r="V409" s="10"/>
      <c r="W409" s="390">
        <f t="shared" si="27"/>
        <v>4</v>
      </c>
      <c r="X409" s="369">
        <f>VLOOKUP(Z409,'[1]IGC Availability'!$A:$O,15,FALSE)</f>
        <v>0</v>
      </c>
      <c r="Y409" s="364" t="str" cm="1">
        <f t="array" ref="Y409">IF(X409="","",
IFERROR(
    IF(
        X409&gt;= _xlfn.XLOOKUP(
            F409 &amp; "|" &amp; G409,
            'Min table'!$A$2:$A$17 &amp; "|" &amp; 'Min table'!$B$2:$B$17,
            'Min table'!$C$2:$C$17,
            "MISSING"
        ),
        "Show",
        "Hide"
    ),
"MISSING"))</f>
        <v>Hide</v>
      </c>
      <c r="Z409" s="364" t="s">
        <v>510</v>
      </c>
      <c r="AA409" s="360" t="s">
        <v>335</v>
      </c>
      <c r="AC409" s="309" t="s">
        <v>508</v>
      </c>
    </row>
    <row r="410" spans="3:29" ht="19.5" hidden="1" x14ac:dyDescent="0.3">
      <c r="C410" s="314"/>
      <c r="D410" s="8"/>
      <c r="E410" s="8"/>
      <c r="F410" s="20" t="s">
        <v>59</v>
      </c>
      <c r="G410" s="19" t="s">
        <v>724</v>
      </c>
      <c r="H410" s="411"/>
      <c r="I410" s="412"/>
      <c r="J410" s="449" t="s">
        <v>337</v>
      </c>
      <c r="K410" s="386"/>
      <c r="L410" s="1"/>
      <c r="M410" s="458"/>
      <c r="N410" s="459"/>
      <c r="O410" s="18">
        <v>13</v>
      </c>
      <c r="P410" s="21" t="str">
        <f t="shared" si="28"/>
        <v/>
      </c>
      <c r="Q410" s="20" t="s">
        <v>512</v>
      </c>
      <c r="R410" s="403"/>
      <c r="S410" s="382" t="s">
        <v>481</v>
      </c>
      <c r="T410" s="404"/>
      <c r="U410" s="88"/>
      <c r="V410" s="10"/>
      <c r="W410" s="390">
        <f t="shared" si="27"/>
        <v>4</v>
      </c>
      <c r="X410" s="369">
        <f>VLOOKUP(Z410,'[1]IGC Availability'!$A:$O,15,FALSE)</f>
        <v>8</v>
      </c>
      <c r="Y410" s="364" t="str" cm="1">
        <f t="array" ref="Y410">IF(X410="","",
IFERROR(
    IF(
        X410&gt;= _xlfn.XLOOKUP(
            F410 &amp; "|" &amp; G410,
            'Min table'!$A$2:$A$17 &amp; "|" &amp; 'Min table'!$B$2:$B$17,
            'Min table'!$C$2:$C$17,
            "MISSING"
        ),
        "Show",
        "Hide"
    ),
"MISSING"))</f>
        <v>Hide</v>
      </c>
      <c r="Z410" s="364" t="s">
        <v>511</v>
      </c>
      <c r="AA410" s="360" t="s">
        <v>337</v>
      </c>
      <c r="AC410" s="309" t="s">
        <v>510</v>
      </c>
    </row>
    <row r="411" spans="3:29" ht="19.5" hidden="1" x14ac:dyDescent="0.3">
      <c r="C411" s="314"/>
      <c r="D411" s="8"/>
      <c r="E411" s="8"/>
      <c r="F411" s="20" t="s">
        <v>59</v>
      </c>
      <c r="G411" s="19" t="s">
        <v>724</v>
      </c>
      <c r="H411" s="414"/>
      <c r="I411" s="415"/>
      <c r="J411" s="450" t="s">
        <v>341</v>
      </c>
      <c r="K411" s="416"/>
      <c r="L411" s="1"/>
      <c r="M411" s="458"/>
      <c r="N411" s="459"/>
      <c r="O411" s="18">
        <v>13</v>
      </c>
      <c r="P411" s="21" t="str">
        <f t="shared" si="28"/>
        <v/>
      </c>
      <c r="Q411" s="20" t="s">
        <v>514</v>
      </c>
      <c r="R411" s="403"/>
      <c r="S411" s="382" t="s">
        <v>481</v>
      </c>
      <c r="T411" s="404"/>
      <c r="U411" s="101"/>
      <c r="V411" s="10"/>
      <c r="W411" s="390">
        <f t="shared" si="27"/>
        <v>4</v>
      </c>
      <c r="X411" s="369">
        <f>VLOOKUP(Z411,'[1]IGC Availability'!$A:$O,15,FALSE)</f>
        <v>0</v>
      </c>
      <c r="Y411" s="364" t="str" cm="1">
        <f t="array" ref="Y411">IF(X411="","",
IFERROR(
    IF(
        X411&gt;= _xlfn.XLOOKUP(
            F411 &amp; "|" &amp; G411,
            'Min table'!$A$2:$A$17 &amp; "|" &amp; 'Min table'!$B$2:$B$17,
            'Min table'!$C$2:$C$17,
            "MISSING"
        ),
        "Show",
        "Hide"
    ),
"MISSING"))</f>
        <v>Hide</v>
      </c>
      <c r="Z411" s="364" t="s">
        <v>513</v>
      </c>
      <c r="AA411" s="360" t="s">
        <v>341</v>
      </c>
      <c r="AC411" s="309" t="s">
        <v>511</v>
      </c>
    </row>
    <row r="412" spans="3:29" ht="19.5" hidden="1" x14ac:dyDescent="0.3">
      <c r="C412" s="314"/>
      <c r="D412" s="8"/>
      <c r="E412" s="8"/>
      <c r="F412" s="20" t="s">
        <v>59</v>
      </c>
      <c r="G412" s="405" t="s">
        <v>724</v>
      </c>
      <c r="H412" s="411"/>
      <c r="I412" s="412"/>
      <c r="J412" s="446" t="s">
        <v>343</v>
      </c>
      <c r="K412" s="386"/>
      <c r="L412" s="408"/>
      <c r="M412" s="458"/>
      <c r="N412" s="459"/>
      <c r="O412" s="18">
        <v>13</v>
      </c>
      <c r="P412" s="21" t="str">
        <f t="shared" si="28"/>
        <v/>
      </c>
      <c r="Q412" s="20" t="s">
        <v>1336</v>
      </c>
      <c r="R412" s="403"/>
      <c r="S412" s="382" t="s">
        <v>481</v>
      </c>
      <c r="T412" s="404"/>
      <c r="U412" s="88"/>
      <c r="V412" s="10"/>
      <c r="W412" s="390">
        <f t="shared" si="27"/>
        <v>4</v>
      </c>
      <c r="X412" s="369">
        <f>VLOOKUP(Z412,'[1]IGC Availability'!$A:$O,15,FALSE)</f>
        <v>0.9</v>
      </c>
      <c r="Y412" s="364" t="str" cm="1">
        <f t="array" ref="Y412">IF(X412="","",
IFERROR(
    IF(
        X412&gt;= _xlfn.XLOOKUP(
            F412 &amp; "|" &amp; G412,
            'Min table'!$A$2:$A$17 &amp; "|" &amp; 'Min table'!$B$2:$B$17,
            'Min table'!$C$2:$C$17,
            "MISSING"
        ),
        "Show",
        "Hide"
    ),
"MISSING"))</f>
        <v>Hide</v>
      </c>
      <c r="Z412" s="364" t="s">
        <v>515</v>
      </c>
      <c r="AA412" s="361" t="s">
        <v>343</v>
      </c>
      <c r="AC412" s="309" t="s">
        <v>513</v>
      </c>
    </row>
    <row r="413" spans="3:29" ht="19.5" hidden="1" x14ac:dyDescent="0.3">
      <c r="C413" s="314"/>
      <c r="D413" s="8"/>
      <c r="E413" s="8"/>
      <c r="F413" s="20" t="s">
        <v>59</v>
      </c>
      <c r="G413" s="19" t="s">
        <v>724</v>
      </c>
      <c r="H413" s="417"/>
      <c r="I413" s="418"/>
      <c r="J413" s="448" t="s">
        <v>516</v>
      </c>
      <c r="K413" s="410"/>
      <c r="L413" s="1"/>
      <c r="M413" s="458"/>
      <c r="N413" s="459"/>
      <c r="O413" s="18">
        <v>13</v>
      </c>
      <c r="P413" s="21" t="str">
        <f t="shared" si="28"/>
        <v/>
      </c>
      <c r="Q413" s="20" t="s">
        <v>512</v>
      </c>
      <c r="R413" s="403"/>
      <c r="S413" s="382" t="s">
        <v>481</v>
      </c>
      <c r="T413" s="404"/>
      <c r="U413" s="88"/>
      <c r="V413" s="10"/>
      <c r="W413" s="390">
        <f t="shared" si="27"/>
        <v>4</v>
      </c>
      <c r="X413" s="369">
        <f>VLOOKUP(Z413,'[1]IGC Availability'!$A:$O,15,FALSE)</f>
        <v>0</v>
      </c>
      <c r="Y413" s="364" t="str" cm="1">
        <f t="array" ref="Y413">IF(X413="","",
IFERROR(
    IF(
        X413&gt;= _xlfn.XLOOKUP(
            F413 &amp; "|" &amp; G413,
            'Min table'!$A$2:$A$17 &amp; "|" &amp; 'Min table'!$B$2:$B$17,
            'Min table'!$C$2:$C$17,
            "MISSING"
        ),
        "Show",
        "Hide"
    ),
"MISSING"))</f>
        <v>Hide</v>
      </c>
      <c r="Z413" s="364" t="s">
        <v>517</v>
      </c>
      <c r="AA413" s="360" t="s">
        <v>516</v>
      </c>
      <c r="AC413" s="309" t="s">
        <v>515</v>
      </c>
    </row>
    <row r="414" spans="3:29" ht="19.5" hidden="1" x14ac:dyDescent="0.3">
      <c r="C414" s="314"/>
      <c r="D414" s="8"/>
      <c r="E414" s="8"/>
      <c r="F414" s="20" t="s">
        <v>59</v>
      </c>
      <c r="G414" s="19" t="s">
        <v>724</v>
      </c>
      <c r="H414" s="411"/>
      <c r="I414" s="412"/>
      <c r="J414" s="449" t="s">
        <v>1328</v>
      </c>
      <c r="K414" s="386"/>
      <c r="L414" s="1"/>
      <c r="M414" s="458"/>
      <c r="N414" s="459"/>
      <c r="O414" s="18">
        <v>13</v>
      </c>
      <c r="P414" s="21" t="str">
        <f t="shared" si="28"/>
        <v/>
      </c>
      <c r="Q414" s="20" t="s">
        <v>512</v>
      </c>
      <c r="R414" s="403"/>
      <c r="S414" s="382" t="s">
        <v>481</v>
      </c>
      <c r="T414" s="404"/>
      <c r="U414" s="88"/>
      <c r="V414" s="10"/>
      <c r="W414" s="390">
        <f t="shared" si="27"/>
        <v>4</v>
      </c>
      <c r="X414" s="369">
        <f>VLOOKUP(Z414,'[1]IGC Availability'!$A:$O,15,FALSE)</f>
        <v>0</v>
      </c>
      <c r="Y414" s="364" t="str" cm="1">
        <f t="array" ref="Y414">IF(X414="","",
IFERROR(
    IF(
        X414&gt;= _xlfn.XLOOKUP(
            F414 &amp; "|" &amp; G414,
            'Min table'!$A$2:$A$17 &amp; "|" &amp; 'Min table'!$B$2:$B$17,
            'Min table'!$C$2:$C$17,
            "MISSING"
        ),
        "Show",
        "Hide"
    ),
"MISSING"))</f>
        <v>Hide</v>
      </c>
      <c r="Z414" s="364" t="s">
        <v>985</v>
      </c>
      <c r="AA414" s="360" t="s">
        <v>1328</v>
      </c>
      <c r="AC414" s="309" t="s">
        <v>517</v>
      </c>
    </row>
    <row r="415" spans="3:29" ht="19.5" hidden="1" x14ac:dyDescent="0.3">
      <c r="C415" s="314"/>
      <c r="D415" s="8"/>
      <c r="E415" s="8"/>
      <c r="F415" s="20" t="s">
        <v>59</v>
      </c>
      <c r="G415" s="19" t="s">
        <v>724</v>
      </c>
      <c r="H415" s="411"/>
      <c r="I415" s="412"/>
      <c r="J415" s="449" t="s">
        <v>1329</v>
      </c>
      <c r="K415" s="386"/>
      <c r="L415" s="1"/>
      <c r="M415" s="458"/>
      <c r="N415" s="459"/>
      <c r="O415" s="18">
        <v>13</v>
      </c>
      <c r="P415" s="21" t="str">
        <f t="shared" si="28"/>
        <v/>
      </c>
      <c r="Q415" s="20" t="s">
        <v>514</v>
      </c>
      <c r="R415" s="403"/>
      <c r="S415" s="382" t="s">
        <v>481</v>
      </c>
      <c r="T415" s="404"/>
      <c r="U415" s="88"/>
      <c r="V415" s="10"/>
      <c r="W415" s="390">
        <f t="shared" si="27"/>
        <v>4</v>
      </c>
      <c r="X415" s="369">
        <f>VLOOKUP(Z415,'[1]IGC Availability'!$A:$O,15,FALSE)</f>
        <v>0</v>
      </c>
      <c r="Y415" s="364" t="str" cm="1">
        <f t="array" ref="Y415">IF(X415="","",
IFERROR(
    IF(
        X415&gt;= _xlfn.XLOOKUP(
            F415 &amp; "|" &amp; G415,
            'Min table'!$A$2:$A$17 &amp; "|" &amp; 'Min table'!$B$2:$B$17,
            'Min table'!$C$2:$C$17,
            "MISSING"
        ),
        "Show",
        "Hide"
    ),
"MISSING"))</f>
        <v>Hide</v>
      </c>
      <c r="Z415" s="364" t="s">
        <v>518</v>
      </c>
      <c r="AA415" s="360" t="s">
        <v>1329</v>
      </c>
      <c r="AC415" s="309" t="s">
        <v>518</v>
      </c>
    </row>
    <row r="416" spans="3:29" ht="19.5" hidden="1" x14ac:dyDescent="0.3">
      <c r="C416" s="314"/>
      <c r="D416" s="8"/>
      <c r="E416" s="8"/>
      <c r="F416" s="20" t="s">
        <v>59</v>
      </c>
      <c r="G416" s="19" t="s">
        <v>724</v>
      </c>
      <c r="H416" s="411"/>
      <c r="I416" s="412"/>
      <c r="J416" s="449" t="s">
        <v>1226</v>
      </c>
      <c r="K416" s="386"/>
      <c r="L416" s="1"/>
      <c r="M416" s="458"/>
      <c r="N416" s="459"/>
      <c r="O416" s="18">
        <v>13</v>
      </c>
      <c r="P416" s="21" t="str">
        <f t="shared" si="28"/>
        <v/>
      </c>
      <c r="Q416" s="20" t="s">
        <v>488</v>
      </c>
      <c r="R416" s="403"/>
      <c r="S416" s="382" t="s">
        <v>481</v>
      </c>
      <c r="T416" s="404"/>
      <c r="U416" s="88"/>
      <c r="V416" s="10"/>
      <c r="W416" s="390">
        <f t="shared" si="27"/>
        <v>4</v>
      </c>
      <c r="X416" s="369">
        <f>VLOOKUP(Z416,'[1]IGC Availability'!$A:$O,15,FALSE)</f>
        <v>0</v>
      </c>
      <c r="Y416" s="364" t="str" cm="1">
        <f t="array" ref="Y416">IF(X416="","",
IFERROR(
    IF(
        X416&gt;= _xlfn.XLOOKUP(
            F416 &amp; "|" &amp; G416,
            'Min table'!$A$2:$A$17 &amp; "|" &amp; 'Min table'!$B$2:$B$17,
            'Min table'!$C$2:$C$17,
            "MISSING"
        ),
        "Show",
        "Hide"
    ),
"MISSING"))</f>
        <v>Hide</v>
      </c>
      <c r="Z416" s="364" t="s">
        <v>519</v>
      </c>
      <c r="AA416" s="360" t="s">
        <v>1226</v>
      </c>
      <c r="AC416" s="309" t="s">
        <v>519</v>
      </c>
    </row>
    <row r="417" spans="3:29" ht="19.5" x14ac:dyDescent="0.3">
      <c r="C417" s="314"/>
      <c r="D417" s="8"/>
      <c r="E417" s="8"/>
      <c r="F417" s="20" t="s">
        <v>59</v>
      </c>
      <c r="G417" s="19" t="s">
        <v>724</v>
      </c>
      <c r="H417" s="411"/>
      <c r="I417" s="412"/>
      <c r="J417" s="449" t="s">
        <v>520</v>
      </c>
      <c r="K417" s="386"/>
      <c r="L417" s="1"/>
      <c r="M417" s="458"/>
      <c r="N417" s="459"/>
      <c r="O417" s="18">
        <v>13</v>
      </c>
      <c r="P417" s="21" t="str">
        <f t="shared" si="28"/>
        <v/>
      </c>
      <c r="Q417" s="20" t="s">
        <v>522</v>
      </c>
      <c r="R417" s="403"/>
      <c r="S417" s="382" t="s">
        <v>481</v>
      </c>
      <c r="T417" s="404"/>
      <c r="U417" s="101"/>
      <c r="V417" s="10"/>
      <c r="W417" s="390">
        <f t="shared" si="27"/>
        <v>4</v>
      </c>
      <c r="X417" s="369">
        <f>VLOOKUP(Z417,'[1]IGC Availability'!$A:$O,15,FALSE)</f>
        <v>168.70000000000002</v>
      </c>
      <c r="Y417" s="364" t="str" cm="1">
        <f t="array" ref="Y417">IF(X417="","",
IFERROR(
    IF(
        X417&gt;= _xlfn.XLOOKUP(
            F417 &amp; "|" &amp; G417,
            'Min table'!$A$2:$A$17 &amp; "|" &amp; 'Min table'!$B$2:$B$17,
            'Min table'!$C$2:$C$17,
            "MISSING"
        ),
        "Show",
        "Hide"
    ),
"MISSING"))</f>
        <v>Show</v>
      </c>
      <c r="Z417" s="364" t="s">
        <v>521</v>
      </c>
      <c r="AA417" s="360" t="s">
        <v>520</v>
      </c>
      <c r="AC417" s="309" t="s">
        <v>521</v>
      </c>
    </row>
    <row r="418" spans="3:29" ht="19.5" hidden="1" x14ac:dyDescent="0.3">
      <c r="C418" s="314"/>
      <c r="D418" s="8"/>
      <c r="E418" s="8"/>
      <c r="F418" s="20" t="s">
        <v>59</v>
      </c>
      <c r="G418" s="19" t="s">
        <v>724</v>
      </c>
      <c r="H418" s="411"/>
      <c r="I418" s="412"/>
      <c r="J418" s="449" t="s">
        <v>359</v>
      </c>
      <c r="K418" s="386"/>
      <c r="L418" s="1"/>
      <c r="M418" s="458"/>
      <c r="N418" s="459"/>
      <c r="O418" s="18">
        <v>13</v>
      </c>
      <c r="P418" s="21" t="str">
        <f t="shared" si="28"/>
        <v/>
      </c>
      <c r="Q418" s="20" t="s">
        <v>522</v>
      </c>
      <c r="R418" s="403"/>
      <c r="S418" s="382" t="s">
        <v>481</v>
      </c>
      <c r="T418" s="404"/>
      <c r="U418" s="88"/>
      <c r="V418" s="10"/>
      <c r="W418" s="390">
        <f t="shared" si="27"/>
        <v>4</v>
      </c>
      <c r="X418" s="369">
        <f>VLOOKUP(Z418,'[1]IGC Availability'!$A:$O,15,FALSE)</f>
        <v>0</v>
      </c>
      <c r="Y418" s="364" t="str" cm="1">
        <f t="array" ref="Y418">IF(X418="","",
IFERROR(
    IF(
        X418&gt;= _xlfn.XLOOKUP(
            F418 &amp; "|" &amp; G418,
            'Min table'!$A$2:$A$17 &amp; "|" &amp; 'Min table'!$B$2:$B$17,
            'Min table'!$C$2:$C$17,
            "MISSING"
        ),
        "Show",
        "Hide"
    ),
"MISSING"))</f>
        <v>Hide</v>
      </c>
      <c r="Z418" s="364" t="s">
        <v>523</v>
      </c>
      <c r="AA418" s="360" t="s">
        <v>359</v>
      </c>
      <c r="AC418" s="309" t="s">
        <v>523</v>
      </c>
    </row>
    <row r="419" spans="3:29" ht="19.5" hidden="1" x14ac:dyDescent="0.3">
      <c r="C419" s="314"/>
      <c r="D419" s="8"/>
      <c r="E419" s="8"/>
      <c r="F419" s="20" t="s">
        <v>59</v>
      </c>
      <c r="G419" s="19" t="s">
        <v>724</v>
      </c>
      <c r="H419" s="411"/>
      <c r="I419" s="412"/>
      <c r="J419" s="449" t="s">
        <v>362</v>
      </c>
      <c r="K419" s="386"/>
      <c r="L419" s="1"/>
      <c r="M419" s="458"/>
      <c r="N419" s="459"/>
      <c r="O419" s="18">
        <v>13</v>
      </c>
      <c r="P419" s="21" t="str">
        <f t="shared" si="28"/>
        <v/>
      </c>
      <c r="Q419" s="20" t="s">
        <v>492</v>
      </c>
      <c r="R419" s="403"/>
      <c r="S419" s="382" t="s">
        <v>481</v>
      </c>
      <c r="T419" s="404"/>
      <c r="U419" s="88"/>
      <c r="V419" s="10"/>
      <c r="W419" s="390">
        <f t="shared" si="27"/>
        <v>4</v>
      </c>
      <c r="X419" s="369">
        <f>VLOOKUP(Z419,'[1]IGC Availability'!$A:$O,15,FALSE)</f>
        <v>0</v>
      </c>
      <c r="Y419" s="364" t="str" cm="1">
        <f t="array" ref="Y419">IF(X419="","",
IFERROR(
    IF(
        X419&gt;= _xlfn.XLOOKUP(
            F419 &amp; "|" &amp; G419,
            'Min table'!$A$2:$A$17 &amp; "|" &amp; 'Min table'!$B$2:$B$17,
            'Min table'!$C$2:$C$17,
            "MISSING"
        ),
        "Show",
        "Hide"
    ),
"MISSING"))</f>
        <v>Hide</v>
      </c>
      <c r="Z419" s="364" t="s">
        <v>524</v>
      </c>
      <c r="AA419" s="360" t="s">
        <v>362</v>
      </c>
      <c r="AC419" s="309" t="s">
        <v>524</v>
      </c>
    </row>
    <row r="420" spans="3:29" ht="19.5" hidden="1" x14ac:dyDescent="0.3">
      <c r="C420" s="314"/>
      <c r="D420" s="8"/>
      <c r="E420" s="8"/>
      <c r="F420" s="20" t="s">
        <v>59</v>
      </c>
      <c r="G420" s="19" t="s">
        <v>724</v>
      </c>
      <c r="H420" s="411"/>
      <c r="I420" s="412"/>
      <c r="J420" s="449" t="s">
        <v>525</v>
      </c>
      <c r="K420" s="386"/>
      <c r="L420" s="1"/>
      <c r="M420" s="458"/>
      <c r="N420" s="459"/>
      <c r="O420" s="18">
        <v>13</v>
      </c>
      <c r="P420" s="21" t="str">
        <f t="shared" si="28"/>
        <v/>
      </c>
      <c r="Q420" s="20" t="s">
        <v>492</v>
      </c>
      <c r="R420" s="403"/>
      <c r="S420" s="382" t="s">
        <v>481</v>
      </c>
      <c r="T420" s="404"/>
      <c r="U420" s="88"/>
      <c r="V420" s="10"/>
      <c r="W420" s="390">
        <f t="shared" si="27"/>
        <v>4</v>
      </c>
      <c r="X420" s="369">
        <f>VLOOKUP(Z420,'[1]IGC Availability'!$A:$O,15,FALSE)</f>
        <v>0</v>
      </c>
      <c r="Y420" s="364" t="str" cm="1">
        <f t="array" ref="Y420">IF(X420="","",
IFERROR(
    IF(
        X420&gt;= _xlfn.XLOOKUP(
            F420 &amp; "|" &amp; G420,
            'Min table'!$A$2:$A$17 &amp; "|" &amp; 'Min table'!$B$2:$B$17,
            'Min table'!$C$2:$C$17,
            "MISSING"
        ),
        "Show",
        "Hide"
    ),
"MISSING"))</f>
        <v>Hide</v>
      </c>
      <c r="Z420" s="364" t="s">
        <v>526</v>
      </c>
      <c r="AA420" s="360" t="s">
        <v>525</v>
      </c>
      <c r="AC420" s="309" t="s">
        <v>526</v>
      </c>
    </row>
    <row r="421" spans="3:29" ht="19.5" hidden="1" x14ac:dyDescent="0.3">
      <c r="C421" s="314"/>
      <c r="D421" s="8"/>
      <c r="E421" s="8"/>
      <c r="F421" s="20" t="s">
        <v>59</v>
      </c>
      <c r="G421" s="19" t="s">
        <v>724</v>
      </c>
      <c r="H421" s="411"/>
      <c r="I421" s="412"/>
      <c r="J421" s="449" t="s">
        <v>527</v>
      </c>
      <c r="K421" s="386"/>
      <c r="L421" s="1"/>
      <c r="M421" s="458"/>
      <c r="N421" s="459"/>
      <c r="O421" s="18">
        <v>13</v>
      </c>
      <c r="P421" s="21" t="str">
        <f t="shared" si="28"/>
        <v/>
      </c>
      <c r="Q421" s="20" t="s">
        <v>480</v>
      </c>
      <c r="R421" s="403"/>
      <c r="S421" s="382" t="s">
        <v>481</v>
      </c>
      <c r="T421" s="404"/>
      <c r="U421" s="88"/>
      <c r="V421" s="10"/>
      <c r="W421" s="390">
        <f t="shared" si="27"/>
        <v>4</v>
      </c>
      <c r="X421" s="369">
        <f>VLOOKUP(Z421,'[1]IGC Availability'!$A:$O,15,FALSE)</f>
        <v>-1.2000000000000002</v>
      </c>
      <c r="Y421" s="364" t="str" cm="1">
        <f t="array" ref="Y421">IF(X421="","",
IFERROR(
    IF(
        X421&gt;= _xlfn.XLOOKUP(
            F421 &amp; "|" &amp; G421,
            'Min table'!$A$2:$A$17 &amp; "|" &amp; 'Min table'!$B$2:$B$17,
            'Min table'!$C$2:$C$17,
            "MISSING"
        ),
        "Show",
        "Hide"
    ),
"MISSING"))</f>
        <v>Hide</v>
      </c>
      <c r="Z421" s="364" t="s">
        <v>528</v>
      </c>
      <c r="AA421" s="360" t="s">
        <v>527</v>
      </c>
      <c r="AC421" s="309" t="s">
        <v>528</v>
      </c>
    </row>
    <row r="422" spans="3:29" ht="19.5" hidden="1" x14ac:dyDescent="0.3">
      <c r="C422" s="314"/>
      <c r="D422" s="8"/>
      <c r="E422" s="8"/>
      <c r="F422" s="20" t="s">
        <v>59</v>
      </c>
      <c r="G422" s="19" t="s">
        <v>724</v>
      </c>
      <c r="H422" s="411"/>
      <c r="I422" s="412"/>
      <c r="J422" s="449" t="s">
        <v>369</v>
      </c>
      <c r="K422" s="386"/>
      <c r="L422" s="1"/>
      <c r="M422" s="458"/>
      <c r="N422" s="459"/>
      <c r="O422" s="18">
        <v>13</v>
      </c>
      <c r="P422" s="21" t="str">
        <f t="shared" si="28"/>
        <v/>
      </c>
      <c r="Q422" s="20" t="s">
        <v>530</v>
      </c>
      <c r="R422" s="403"/>
      <c r="S422" s="382" t="s">
        <v>481</v>
      </c>
      <c r="T422" s="404"/>
      <c r="U422" s="88"/>
      <c r="V422" s="10"/>
      <c r="W422" s="390">
        <f t="shared" si="27"/>
        <v>4</v>
      </c>
      <c r="X422" s="369">
        <f>VLOOKUP(Z422,'[1]IGC Availability'!$A:$O,15,FALSE)</f>
        <v>11.700000000000001</v>
      </c>
      <c r="Y422" s="364" t="str" cm="1">
        <f t="array" ref="Y422">IF(X422="","",
IFERROR(
    IF(
        X422&gt;= _xlfn.XLOOKUP(
            F422 &amp; "|" &amp; G422,
            'Min table'!$A$2:$A$17 &amp; "|" &amp; 'Min table'!$B$2:$B$17,
            'Min table'!$C$2:$C$17,
            "MISSING"
        ),
        "Show",
        "Hide"
    ),
"MISSING"))</f>
        <v>Hide</v>
      </c>
      <c r="Z422" s="364" t="s">
        <v>529</v>
      </c>
      <c r="AA422" s="360" t="s">
        <v>369</v>
      </c>
      <c r="AC422" s="309" t="s">
        <v>529</v>
      </c>
    </row>
    <row r="423" spans="3:29" ht="19.5" hidden="1" x14ac:dyDescent="0.3">
      <c r="C423" s="314"/>
      <c r="D423" s="8"/>
      <c r="E423" s="8"/>
      <c r="F423" s="20" t="s">
        <v>59</v>
      </c>
      <c r="G423" s="19" t="s">
        <v>724</v>
      </c>
      <c r="H423" s="411"/>
      <c r="I423" s="412"/>
      <c r="J423" s="449" t="s">
        <v>373</v>
      </c>
      <c r="K423" s="386"/>
      <c r="L423" s="1"/>
      <c r="M423" s="458"/>
      <c r="N423" s="459"/>
      <c r="O423" s="18">
        <v>13</v>
      </c>
      <c r="P423" s="21" t="str">
        <f t="shared" si="28"/>
        <v/>
      </c>
      <c r="Q423" s="20" t="s">
        <v>530</v>
      </c>
      <c r="R423" s="403"/>
      <c r="S423" s="382" t="s">
        <v>481</v>
      </c>
      <c r="T423" s="404"/>
      <c r="U423" s="88"/>
      <c r="V423" s="10"/>
      <c r="W423" s="390">
        <f t="shared" si="27"/>
        <v>4</v>
      </c>
      <c r="X423" s="369">
        <f>VLOOKUP(Z423,'[1]IGC Availability'!$A:$O,15,FALSE)</f>
        <v>0</v>
      </c>
      <c r="Y423" s="364" t="str" cm="1">
        <f t="array" ref="Y423">IF(X423="","",
IFERROR(
    IF(
        X423&gt;= _xlfn.XLOOKUP(
            F423 &amp; "|" &amp; G423,
            'Min table'!$A$2:$A$17 &amp; "|" &amp; 'Min table'!$B$2:$B$17,
            'Min table'!$C$2:$C$17,
            "MISSING"
        ),
        "Show",
        "Hide"
    ),
"MISSING"))</f>
        <v>Hide</v>
      </c>
      <c r="Z423" s="364" t="s">
        <v>531</v>
      </c>
      <c r="AA423" s="360" t="s">
        <v>373</v>
      </c>
      <c r="AB423" s="326"/>
      <c r="AC423" s="309" t="s">
        <v>531</v>
      </c>
    </row>
    <row r="424" spans="3:29" ht="19.5" hidden="1" x14ac:dyDescent="0.3">
      <c r="C424" s="314"/>
      <c r="D424" s="8"/>
      <c r="E424" s="8"/>
      <c r="F424" s="20" t="s">
        <v>59</v>
      </c>
      <c r="G424" s="19" t="s">
        <v>724</v>
      </c>
      <c r="H424" s="411"/>
      <c r="I424" s="412"/>
      <c r="J424" s="449" t="s">
        <v>532</v>
      </c>
      <c r="K424" s="386"/>
      <c r="L424" s="1"/>
      <c r="M424" s="458"/>
      <c r="N424" s="459"/>
      <c r="O424" s="18">
        <v>13</v>
      </c>
      <c r="P424" s="21" t="str">
        <f t="shared" si="28"/>
        <v/>
      </c>
      <c r="Q424" s="20" t="s">
        <v>534</v>
      </c>
      <c r="R424" s="403"/>
      <c r="S424" s="382" t="s">
        <v>481</v>
      </c>
      <c r="T424" s="404"/>
      <c r="U424" s="88"/>
      <c r="V424" s="10"/>
      <c r="W424" s="390">
        <f t="shared" si="27"/>
        <v>4</v>
      </c>
      <c r="X424" s="369">
        <f>VLOOKUP(Z424,'[1]IGC Availability'!$A:$O,15,FALSE)</f>
        <v>0</v>
      </c>
      <c r="Y424" s="364" t="str" cm="1">
        <f t="array" ref="Y424">IF(X424="","",
IFERROR(
    IF(
        X424&gt;= _xlfn.XLOOKUP(
            F424 &amp; "|" &amp; G424,
            'Min table'!$A$2:$A$17 &amp; "|" &amp; 'Min table'!$B$2:$B$17,
            'Min table'!$C$2:$C$17,
            "MISSING"
        ),
        "Show",
        "Hide"
    ),
"MISSING"))</f>
        <v>Hide</v>
      </c>
      <c r="Z424" s="364" t="s">
        <v>533</v>
      </c>
      <c r="AA424" s="360" t="s">
        <v>532</v>
      </c>
      <c r="AB424" s="326"/>
      <c r="AC424" s="309" t="s">
        <v>533</v>
      </c>
    </row>
    <row r="425" spans="3:29" ht="19.5" hidden="1" x14ac:dyDescent="0.3">
      <c r="C425" s="314"/>
      <c r="D425" s="8"/>
      <c r="E425" s="8"/>
      <c r="F425" s="20" t="s">
        <v>59</v>
      </c>
      <c r="G425" s="19" t="s">
        <v>724</v>
      </c>
      <c r="H425" s="411"/>
      <c r="I425" s="412"/>
      <c r="J425" s="449" t="s">
        <v>535</v>
      </c>
      <c r="K425" s="386"/>
      <c r="L425" s="1"/>
      <c r="M425" s="458"/>
      <c r="N425" s="459"/>
      <c r="O425" s="18">
        <v>13</v>
      </c>
      <c r="P425" s="21" t="str">
        <f t="shared" si="28"/>
        <v/>
      </c>
      <c r="Q425" s="20" t="s">
        <v>480</v>
      </c>
      <c r="R425" s="403"/>
      <c r="S425" s="382" t="s">
        <v>481</v>
      </c>
      <c r="T425" s="404"/>
      <c r="U425" s="88"/>
      <c r="V425" s="10"/>
      <c r="W425" s="390">
        <f t="shared" si="27"/>
        <v>4</v>
      </c>
      <c r="X425" s="369">
        <f>VLOOKUP(Z425,'[1]IGC Availability'!$A:$O,15,FALSE)</f>
        <v>-12.100000000000001</v>
      </c>
      <c r="Y425" s="364" t="str" cm="1">
        <f t="array" ref="Y425">IF(X425="","",
IFERROR(
    IF(
        X425&gt;= _xlfn.XLOOKUP(
            F425 &amp; "|" &amp; G425,
            'Min table'!$A$2:$A$17 &amp; "|" &amp; 'Min table'!$B$2:$B$17,
            'Min table'!$C$2:$C$17,
            "MISSING"
        ),
        "Show",
        "Hide"
    ),
"MISSING"))</f>
        <v>Hide</v>
      </c>
      <c r="Z425" s="364" t="s">
        <v>536</v>
      </c>
      <c r="AA425" s="360" t="s">
        <v>535</v>
      </c>
      <c r="AB425" s="326"/>
      <c r="AC425" s="309" t="s">
        <v>536</v>
      </c>
    </row>
    <row r="426" spans="3:29" ht="19.5" hidden="1" x14ac:dyDescent="0.3">
      <c r="C426" s="314"/>
      <c r="D426" s="8"/>
      <c r="E426" s="8"/>
      <c r="F426" s="20" t="s">
        <v>59</v>
      </c>
      <c r="G426" s="405" t="s">
        <v>724</v>
      </c>
      <c r="H426" s="411"/>
      <c r="I426" s="412"/>
      <c r="J426" s="449" t="s">
        <v>537</v>
      </c>
      <c r="K426" s="386"/>
      <c r="L426" s="408"/>
      <c r="M426" s="458"/>
      <c r="N426" s="459"/>
      <c r="O426" s="18">
        <v>13</v>
      </c>
      <c r="P426" s="21" t="str">
        <f t="shared" si="28"/>
        <v/>
      </c>
      <c r="Q426" s="20" t="s">
        <v>539</v>
      </c>
      <c r="R426" s="403"/>
      <c r="S426" s="382" t="s">
        <v>481</v>
      </c>
      <c r="T426" s="404"/>
      <c r="U426" s="88"/>
      <c r="V426" s="10"/>
      <c r="W426" s="390">
        <f t="shared" si="27"/>
        <v>4</v>
      </c>
      <c r="X426" s="369">
        <f>VLOOKUP(Z426,'[1]IGC Availability'!$A:$O,15,FALSE)</f>
        <v>0</v>
      </c>
      <c r="Y426" s="364" t="str" cm="1">
        <f t="array" ref="Y426">IF(X426="","",
IFERROR(
    IF(
        X426&gt;= _xlfn.XLOOKUP(
            F426 &amp; "|" &amp; G426,
            'Min table'!$A$2:$A$17 &amp; "|" &amp; 'Min table'!$B$2:$B$17,
            'Min table'!$C$2:$C$17,
            "MISSING"
        ),
        "Show",
        "Hide"
    ),
"MISSING"))</f>
        <v>Hide</v>
      </c>
      <c r="Z426" s="364" t="s">
        <v>538</v>
      </c>
      <c r="AA426" s="360" t="s">
        <v>537</v>
      </c>
      <c r="AB426" s="326"/>
      <c r="AC426" s="309" t="s">
        <v>538</v>
      </c>
    </row>
    <row r="427" spans="3:29" ht="19.5" hidden="1" x14ac:dyDescent="0.3">
      <c r="C427" s="314"/>
      <c r="D427" s="8"/>
      <c r="E427" s="8"/>
      <c r="F427" s="20" t="s">
        <v>59</v>
      </c>
      <c r="G427" s="19" t="s">
        <v>724</v>
      </c>
      <c r="H427" s="411"/>
      <c r="I427" s="412"/>
      <c r="J427" s="449" t="s">
        <v>540</v>
      </c>
      <c r="K427" s="386"/>
      <c r="L427" s="1"/>
      <c r="M427" s="458"/>
      <c r="N427" s="459"/>
      <c r="O427" s="18">
        <v>13</v>
      </c>
      <c r="P427" s="21" t="str">
        <f t="shared" si="28"/>
        <v/>
      </c>
      <c r="Q427" s="20" t="s">
        <v>480</v>
      </c>
      <c r="R427" s="403"/>
      <c r="S427" s="382" t="s">
        <v>481</v>
      </c>
      <c r="T427" s="404"/>
      <c r="U427" s="88"/>
      <c r="V427" s="10"/>
      <c r="W427" s="390">
        <f t="shared" si="27"/>
        <v>4</v>
      </c>
      <c r="X427" s="369">
        <f>VLOOKUP(Z427,'[1]IGC Availability'!$A:$O,15,FALSE)</f>
        <v>-1.8</v>
      </c>
      <c r="Y427" s="364" t="str" cm="1">
        <f t="array" ref="Y427">IF(X427="","",
IFERROR(
    IF(
        X427&gt;= _xlfn.XLOOKUP(
            F427 &amp; "|" &amp; G427,
            'Min table'!$A$2:$A$17 &amp; "|" &amp; 'Min table'!$B$2:$B$17,
            'Min table'!$C$2:$C$17,
            "MISSING"
        ),
        "Show",
        "Hide"
    ),
"MISSING"))</f>
        <v>Hide</v>
      </c>
      <c r="Z427" s="364" t="s">
        <v>541</v>
      </c>
      <c r="AA427" s="360" t="s">
        <v>540</v>
      </c>
      <c r="AB427" s="326"/>
      <c r="AC427" s="309" t="s">
        <v>541</v>
      </c>
    </row>
    <row r="428" spans="3:29" ht="19.5" x14ac:dyDescent="0.3">
      <c r="C428" s="314"/>
      <c r="D428" s="8"/>
      <c r="E428" s="8"/>
      <c r="F428" s="20" t="s">
        <v>59</v>
      </c>
      <c r="G428" s="19" t="s">
        <v>724</v>
      </c>
      <c r="H428" s="414"/>
      <c r="I428" s="415"/>
      <c r="J428" s="451" t="s">
        <v>1237</v>
      </c>
      <c r="K428" s="416"/>
      <c r="L428" s="1"/>
      <c r="M428" s="458"/>
      <c r="N428" s="459"/>
      <c r="O428" s="18">
        <v>13</v>
      </c>
      <c r="P428" s="21" t="str">
        <f t="shared" si="28"/>
        <v/>
      </c>
      <c r="Q428" s="20" t="s">
        <v>543</v>
      </c>
      <c r="R428" s="403"/>
      <c r="S428" s="382" t="s">
        <v>481</v>
      </c>
      <c r="T428" s="404"/>
      <c r="U428" s="88"/>
      <c r="V428" s="10"/>
      <c r="W428" s="390">
        <f t="shared" si="27"/>
        <v>4</v>
      </c>
      <c r="X428" s="369">
        <f>VLOOKUP(Z428,'[1]IGC Availability'!$A:$O,15,FALSE)</f>
        <v>12.600000000000001</v>
      </c>
      <c r="Y428" s="364" t="str" cm="1">
        <f t="array" ref="Y428">IF(X428="","",
IFERROR(
    IF(
        X428&gt;= _xlfn.XLOOKUP(
            F428 &amp; "|" &amp; G428,
            'Min table'!$A$2:$A$17 &amp; "|" &amp; 'Min table'!$B$2:$B$17,
            'Min table'!$C$2:$C$17,
            "MISSING"
        ),
        "Show",
        "Hide"
    ),
"MISSING"))</f>
        <v>Show</v>
      </c>
      <c r="Z428" s="364" t="s">
        <v>542</v>
      </c>
      <c r="AA428" s="361" t="s">
        <v>1237</v>
      </c>
      <c r="AB428" s="326"/>
      <c r="AC428" s="309" t="s">
        <v>542</v>
      </c>
    </row>
    <row r="429" spans="3:29" ht="19.5" hidden="1" x14ac:dyDescent="0.3">
      <c r="C429" s="314"/>
      <c r="D429" s="8"/>
      <c r="E429" s="8"/>
      <c r="F429" s="20" t="s">
        <v>59</v>
      </c>
      <c r="G429" s="405" t="s">
        <v>724</v>
      </c>
      <c r="H429" s="411"/>
      <c r="I429" s="412"/>
      <c r="J429" s="446" t="s">
        <v>544</v>
      </c>
      <c r="K429" s="386"/>
      <c r="L429" s="408"/>
      <c r="M429" s="458"/>
      <c r="N429" s="459"/>
      <c r="O429" s="18">
        <v>13</v>
      </c>
      <c r="P429" s="21" t="str">
        <f t="shared" si="28"/>
        <v/>
      </c>
      <c r="Q429" s="20" t="s">
        <v>539</v>
      </c>
      <c r="R429" s="403"/>
      <c r="S429" s="382" t="s">
        <v>481</v>
      </c>
      <c r="T429" s="404"/>
      <c r="U429" s="88"/>
      <c r="V429" s="10"/>
      <c r="W429" s="390">
        <f t="shared" si="27"/>
        <v>4</v>
      </c>
      <c r="X429" s="369">
        <f>VLOOKUP(Z429,'[1]IGC Availability'!$A:$O,15,FALSE)</f>
        <v>5.5</v>
      </c>
      <c r="Y429" s="364" t="str" cm="1">
        <f t="array" ref="Y429">IF(X429="","",
IFERROR(
    IF(
        X429&gt;= _xlfn.XLOOKUP(
            F429 &amp; "|" &amp; G429,
            'Min table'!$A$2:$A$17 &amp; "|" &amp; 'Min table'!$B$2:$B$17,
            'Min table'!$C$2:$C$17,
            "MISSING"
        ),
        "Show",
        "Hide"
    ),
"MISSING"))</f>
        <v>Hide</v>
      </c>
      <c r="Z429" s="364" t="s">
        <v>545</v>
      </c>
      <c r="AA429" s="360" t="s">
        <v>544</v>
      </c>
      <c r="AB429" s="326"/>
      <c r="AC429" s="309" t="s">
        <v>545</v>
      </c>
    </row>
    <row r="430" spans="3:29" ht="19.5" hidden="1" x14ac:dyDescent="0.3">
      <c r="C430" s="314"/>
      <c r="D430" s="8"/>
      <c r="E430" s="8"/>
      <c r="F430" s="20" t="s">
        <v>59</v>
      </c>
      <c r="G430" s="19" t="s">
        <v>724</v>
      </c>
      <c r="H430" s="417"/>
      <c r="I430" s="418"/>
      <c r="J430" s="448" t="s">
        <v>379</v>
      </c>
      <c r="K430" s="410"/>
      <c r="L430" s="1"/>
      <c r="M430" s="458"/>
      <c r="N430" s="459"/>
      <c r="O430" s="18">
        <v>13</v>
      </c>
      <c r="P430" s="21" t="str">
        <f t="shared" si="28"/>
        <v/>
      </c>
      <c r="Q430" s="20" t="s">
        <v>547</v>
      </c>
      <c r="R430" s="403"/>
      <c r="S430" s="382" t="s">
        <v>481</v>
      </c>
      <c r="T430" s="404"/>
      <c r="U430" s="101"/>
      <c r="V430" s="10"/>
      <c r="W430" s="390">
        <f t="shared" si="27"/>
        <v>4</v>
      </c>
      <c r="X430" s="369">
        <f>VLOOKUP(Z430,'[1]IGC Availability'!$A:$O,15,FALSE)</f>
        <v>10</v>
      </c>
      <c r="Y430" s="364" t="str" cm="1">
        <f t="array" ref="Y430">IF(X430="","",
IFERROR(
    IF(
        X430&gt;= _xlfn.XLOOKUP(
            F430 &amp; "|" &amp; G430,
            'Min table'!$A$2:$A$17 &amp; "|" &amp; 'Min table'!$B$2:$B$17,
            'Min table'!$C$2:$C$17,
            "MISSING"
        ),
        "Show",
        "Hide"
    ),
"MISSING"))</f>
        <v>Hide</v>
      </c>
      <c r="Z430" s="364" t="s">
        <v>546</v>
      </c>
      <c r="AA430" s="360" t="s">
        <v>379</v>
      </c>
      <c r="AB430" s="326"/>
      <c r="AC430" s="309" t="s">
        <v>546</v>
      </c>
    </row>
    <row r="431" spans="3:29" ht="19.5" x14ac:dyDescent="0.3">
      <c r="C431" s="314"/>
      <c r="D431" s="8"/>
      <c r="E431" s="8"/>
      <c r="F431" s="20" t="s">
        <v>59</v>
      </c>
      <c r="G431" s="19" t="s">
        <v>724</v>
      </c>
      <c r="H431" s="411"/>
      <c r="I431" s="412"/>
      <c r="J431" s="451" t="s">
        <v>381</v>
      </c>
      <c r="K431" s="386"/>
      <c r="L431" s="1"/>
      <c r="M431" s="458"/>
      <c r="N431" s="459"/>
      <c r="O431" s="18">
        <v>13</v>
      </c>
      <c r="P431" s="21" t="str">
        <f t="shared" si="28"/>
        <v/>
      </c>
      <c r="Q431" s="20" t="s">
        <v>547</v>
      </c>
      <c r="R431" s="403"/>
      <c r="S431" s="382" t="s">
        <v>481</v>
      </c>
      <c r="T431" s="404"/>
      <c r="U431" s="88"/>
      <c r="V431" s="10"/>
      <c r="W431" s="390">
        <f t="shared" si="27"/>
        <v>4</v>
      </c>
      <c r="X431" s="369">
        <f>VLOOKUP(Z431,'[1]IGC Availability'!$A:$O,15,FALSE)</f>
        <v>40.6</v>
      </c>
      <c r="Y431" s="364" t="str" cm="1">
        <f t="array" ref="Y431">IF(X431="","",
IFERROR(
    IF(
        X431&gt;= _xlfn.XLOOKUP(
            F431 &amp; "|" &amp; G431,
            'Min table'!$A$2:$A$17 &amp; "|" &amp; 'Min table'!$B$2:$B$17,
            'Min table'!$C$2:$C$17,
            "MISSING"
        ),
        "Show",
        "Hide"
    ),
"MISSING"))</f>
        <v>Show</v>
      </c>
      <c r="Z431" s="364" t="s">
        <v>548</v>
      </c>
      <c r="AA431" s="360" t="s">
        <v>381</v>
      </c>
      <c r="AB431" s="326"/>
      <c r="AC431" s="309" t="s">
        <v>548</v>
      </c>
    </row>
    <row r="432" spans="3:29" ht="19.5" x14ac:dyDescent="0.3">
      <c r="C432" s="314"/>
      <c r="D432" s="8"/>
      <c r="E432" s="8"/>
      <c r="F432" s="20" t="s">
        <v>59</v>
      </c>
      <c r="G432" s="19" t="s">
        <v>724</v>
      </c>
      <c r="H432" s="411"/>
      <c r="I432" s="412"/>
      <c r="J432" s="451" t="s">
        <v>383</v>
      </c>
      <c r="K432" s="386"/>
      <c r="L432" s="1"/>
      <c r="M432" s="458"/>
      <c r="N432" s="459"/>
      <c r="O432" s="18">
        <v>13</v>
      </c>
      <c r="P432" s="21" t="str">
        <f t="shared" si="28"/>
        <v/>
      </c>
      <c r="Q432" s="20" t="s">
        <v>547</v>
      </c>
      <c r="R432" s="403"/>
      <c r="S432" s="382" t="s">
        <v>481</v>
      </c>
      <c r="T432" s="404"/>
      <c r="U432" s="88"/>
      <c r="V432" s="10"/>
      <c r="W432" s="390">
        <f t="shared" si="27"/>
        <v>4</v>
      </c>
      <c r="X432" s="369">
        <f>VLOOKUP(Z432,'[1]IGC Availability'!$A:$O,15,FALSE)</f>
        <v>15.600000000000001</v>
      </c>
      <c r="Y432" s="364" t="str" cm="1">
        <f t="array" ref="Y432">IF(X432="","",
IFERROR(
    IF(
        X432&gt;= _xlfn.XLOOKUP(
            F432 &amp; "|" &amp; G432,
            'Min table'!$A$2:$A$17 &amp; "|" &amp; 'Min table'!$B$2:$B$17,
            'Min table'!$C$2:$C$17,
            "MISSING"
        ),
        "Show",
        "Hide"
    ),
"MISSING"))</f>
        <v>Show</v>
      </c>
      <c r="Z432" s="364" t="s">
        <v>549</v>
      </c>
      <c r="AA432" s="360" t="s">
        <v>383</v>
      </c>
      <c r="AB432" s="326"/>
      <c r="AC432" s="309" t="s">
        <v>549</v>
      </c>
    </row>
    <row r="433" spans="3:29" ht="19.5" x14ac:dyDescent="0.3">
      <c r="C433" s="314"/>
      <c r="D433" s="8"/>
      <c r="E433" s="8"/>
      <c r="F433" s="20" t="s">
        <v>59</v>
      </c>
      <c r="G433" s="19" t="s">
        <v>724</v>
      </c>
      <c r="H433" s="411"/>
      <c r="I433" s="412"/>
      <c r="J433" s="451" t="s">
        <v>385</v>
      </c>
      <c r="K433" s="386"/>
      <c r="L433" s="1"/>
      <c r="M433" s="458"/>
      <c r="N433" s="459"/>
      <c r="O433" s="18">
        <v>13</v>
      </c>
      <c r="P433" s="21" t="str">
        <f t="shared" si="28"/>
        <v/>
      </c>
      <c r="Q433" s="20" t="s">
        <v>551</v>
      </c>
      <c r="R433" s="403"/>
      <c r="S433" s="382" t="s">
        <v>481</v>
      </c>
      <c r="T433" s="404"/>
      <c r="U433" s="88"/>
      <c r="V433" s="10"/>
      <c r="W433" s="390">
        <f t="shared" si="27"/>
        <v>4</v>
      </c>
      <c r="X433" s="369">
        <f>VLOOKUP(Z433,'[1]IGC Availability'!$A:$O,15,FALSE)</f>
        <v>27.700000000000003</v>
      </c>
      <c r="Y433" s="364" t="str" cm="1">
        <f t="array" ref="Y433">IF(X433="","",
IFERROR(
    IF(
        X433&gt;= _xlfn.XLOOKUP(
            F433 &amp; "|" &amp; G433,
            'Min table'!$A$2:$A$17 &amp; "|" &amp; 'Min table'!$B$2:$B$17,
            'Min table'!$C$2:$C$17,
            "MISSING"
        ),
        "Show",
        "Hide"
    ),
"MISSING"))</f>
        <v>Show</v>
      </c>
      <c r="Z433" s="364" t="s">
        <v>550</v>
      </c>
      <c r="AA433" s="361" t="s">
        <v>385</v>
      </c>
      <c r="AB433" s="326"/>
      <c r="AC433" s="309" t="s">
        <v>550</v>
      </c>
    </row>
    <row r="434" spans="3:29" ht="19.5" x14ac:dyDescent="0.3">
      <c r="C434" s="314"/>
      <c r="D434" s="8"/>
      <c r="E434" s="8"/>
      <c r="F434" s="20" t="s">
        <v>59</v>
      </c>
      <c r="G434" s="19" t="s">
        <v>724</v>
      </c>
      <c r="H434" s="411"/>
      <c r="I434" s="412"/>
      <c r="J434" s="449" t="s">
        <v>387</v>
      </c>
      <c r="K434" s="386"/>
      <c r="L434" s="1"/>
      <c r="M434" s="458"/>
      <c r="N434" s="459"/>
      <c r="O434" s="18">
        <v>13</v>
      </c>
      <c r="P434" s="21" t="str">
        <f t="shared" si="28"/>
        <v/>
      </c>
      <c r="Q434" s="20" t="s">
        <v>551</v>
      </c>
      <c r="R434" s="403"/>
      <c r="S434" s="382" t="s">
        <v>481</v>
      </c>
      <c r="T434" s="404"/>
      <c r="U434" s="88"/>
      <c r="V434" s="10"/>
      <c r="W434" s="390">
        <f t="shared" si="27"/>
        <v>4</v>
      </c>
      <c r="X434" s="369">
        <f>VLOOKUP(Z434,'[1]IGC Availability'!$A:$O,15,FALSE)</f>
        <v>68.3</v>
      </c>
      <c r="Y434" s="364" t="str" cm="1">
        <f t="array" ref="Y434">IF(X434="","",
IFERROR(
    IF(
        X434&gt;= _xlfn.XLOOKUP(
            F434 &amp; "|" &amp; G434,
            'Min table'!$A$2:$A$17 &amp; "|" &amp; 'Min table'!$B$2:$B$17,
            'Min table'!$C$2:$C$17,
            "MISSING"
        ),
        "Show",
        "Hide"
    ),
"MISSING"))</f>
        <v>Show</v>
      </c>
      <c r="Z434" s="364" t="s">
        <v>552</v>
      </c>
      <c r="AA434" s="360" t="s">
        <v>387</v>
      </c>
      <c r="AB434" s="326"/>
      <c r="AC434" s="309" t="s">
        <v>552</v>
      </c>
    </row>
    <row r="435" spans="3:29" ht="19.5" hidden="1" x14ac:dyDescent="0.3">
      <c r="C435" s="314"/>
      <c r="D435" s="8"/>
      <c r="E435" s="8"/>
      <c r="F435" s="20" t="s">
        <v>59</v>
      </c>
      <c r="G435" s="19" t="s">
        <v>724</v>
      </c>
      <c r="H435" s="411"/>
      <c r="I435" s="412"/>
      <c r="J435" s="449" t="s">
        <v>553</v>
      </c>
      <c r="K435" s="386"/>
      <c r="L435" s="1"/>
      <c r="M435" s="458"/>
      <c r="N435" s="459"/>
      <c r="O435" s="18">
        <v>13</v>
      </c>
      <c r="P435" s="21" t="str">
        <f t="shared" si="28"/>
        <v/>
      </c>
      <c r="Q435" s="20" t="s">
        <v>551</v>
      </c>
      <c r="R435" s="403"/>
      <c r="S435" s="382" t="s">
        <v>481</v>
      </c>
      <c r="T435" s="404"/>
      <c r="U435" s="88"/>
      <c r="V435" s="10"/>
      <c r="W435" s="390">
        <f t="shared" si="27"/>
        <v>4</v>
      </c>
      <c r="X435" s="369">
        <f>VLOOKUP(Z435,'[1]IGC Availability'!$A:$O,15,FALSE)</f>
        <v>0</v>
      </c>
      <c r="Y435" s="364" t="str" cm="1">
        <f t="array" ref="Y435">IF(X435="","",
IFERROR(
    IF(
        X435&gt;= _xlfn.XLOOKUP(
            F435 &amp; "|" &amp; G435,
            'Min table'!$A$2:$A$17 &amp; "|" &amp; 'Min table'!$B$2:$B$17,
            'Min table'!$C$2:$C$17,
            "MISSING"
        ),
        "Show",
        "Hide"
    ),
"MISSING"))</f>
        <v>Hide</v>
      </c>
      <c r="Z435" s="364" t="s">
        <v>554</v>
      </c>
      <c r="AA435" s="360" t="s">
        <v>553</v>
      </c>
      <c r="AB435" s="327"/>
      <c r="AC435" s="309" t="s">
        <v>554</v>
      </c>
    </row>
    <row r="436" spans="3:29" ht="19.5" x14ac:dyDescent="0.3">
      <c r="C436" s="314"/>
      <c r="D436" s="8"/>
      <c r="E436" s="8"/>
      <c r="F436" s="20" t="s">
        <v>59</v>
      </c>
      <c r="G436" s="19" t="s">
        <v>724</v>
      </c>
      <c r="H436" s="411"/>
      <c r="I436" s="412"/>
      <c r="J436" s="449" t="s">
        <v>391</v>
      </c>
      <c r="K436" s="386"/>
      <c r="L436" s="1"/>
      <c r="M436" s="458"/>
      <c r="N436" s="459"/>
      <c r="O436" s="18">
        <v>13</v>
      </c>
      <c r="P436" s="21" t="str">
        <f t="shared" si="28"/>
        <v/>
      </c>
      <c r="Q436" s="20" t="s">
        <v>551</v>
      </c>
      <c r="R436" s="403"/>
      <c r="S436" s="382" t="s">
        <v>481</v>
      </c>
      <c r="T436" s="404"/>
      <c r="U436" s="88"/>
      <c r="V436" s="10"/>
      <c r="W436" s="390">
        <f t="shared" si="27"/>
        <v>4</v>
      </c>
      <c r="X436" s="369">
        <f>VLOOKUP(Z436,'[1]IGC Availability'!$A:$O,15,FALSE)</f>
        <v>48.5</v>
      </c>
      <c r="Y436" s="364" t="str" cm="1">
        <f t="array" ref="Y436">IF(X436="","",
IFERROR(
    IF(
        X436&gt;= _xlfn.XLOOKUP(
            F436 &amp; "|" &amp; G436,
            'Min table'!$A$2:$A$17 &amp; "|" &amp; 'Min table'!$B$2:$B$17,
            'Min table'!$C$2:$C$17,
            "MISSING"
        ),
        "Show",
        "Hide"
    ),
"MISSING"))</f>
        <v>Show</v>
      </c>
      <c r="Z436" s="364" t="s">
        <v>555</v>
      </c>
      <c r="AA436" s="360" t="s">
        <v>391</v>
      </c>
      <c r="AB436" s="327"/>
      <c r="AC436" s="309" t="s">
        <v>555</v>
      </c>
    </row>
    <row r="437" spans="3:29" ht="19.5" hidden="1" x14ac:dyDescent="0.3">
      <c r="C437" s="314"/>
      <c r="D437" s="8"/>
      <c r="E437" s="8"/>
      <c r="F437" s="20" t="s">
        <v>59</v>
      </c>
      <c r="G437" s="19" t="s">
        <v>724</v>
      </c>
      <c r="H437" s="411"/>
      <c r="I437" s="412"/>
      <c r="J437" s="449" t="s">
        <v>1330</v>
      </c>
      <c r="K437" s="386"/>
      <c r="L437" s="1"/>
      <c r="M437" s="458"/>
      <c r="N437" s="459"/>
      <c r="O437" s="18">
        <v>13</v>
      </c>
      <c r="P437" s="21" t="str">
        <f t="shared" si="28"/>
        <v/>
      </c>
      <c r="Q437" s="20" t="s">
        <v>522</v>
      </c>
      <c r="R437" s="403"/>
      <c r="S437" s="382" t="s">
        <v>481</v>
      </c>
      <c r="T437" s="404"/>
      <c r="U437" s="88"/>
      <c r="V437" s="10"/>
      <c r="W437" s="390">
        <f t="shared" si="27"/>
        <v>4</v>
      </c>
      <c r="X437" s="369">
        <f>VLOOKUP(Z437,'[1]IGC Availability'!$A:$O,15,FALSE)</f>
        <v>0</v>
      </c>
      <c r="Y437" s="364" t="str" cm="1">
        <f t="array" ref="Y437">IF(X437="","",
IFERROR(
    IF(
        X437&gt;= _xlfn.XLOOKUP(
            F437 &amp; "|" &amp; G437,
            'Min table'!$A$2:$A$17 &amp; "|" &amp; 'Min table'!$B$2:$B$17,
            'Min table'!$C$2:$C$17,
            "MISSING"
        ),
        "Show",
        "Hide"
    ),
"MISSING"))</f>
        <v>Hide</v>
      </c>
      <c r="Z437" s="364" t="s">
        <v>556</v>
      </c>
      <c r="AA437" s="360" t="s">
        <v>1330</v>
      </c>
      <c r="AB437" s="327"/>
      <c r="AC437" s="309" t="s">
        <v>556</v>
      </c>
    </row>
    <row r="438" spans="3:29" ht="19.5" hidden="1" x14ac:dyDescent="0.3">
      <c r="C438" s="314"/>
      <c r="D438" s="8"/>
      <c r="E438" s="8"/>
      <c r="F438" s="20" t="s">
        <v>59</v>
      </c>
      <c r="G438" s="19" t="s">
        <v>724</v>
      </c>
      <c r="H438" s="411"/>
      <c r="I438" s="412"/>
      <c r="J438" s="449" t="s">
        <v>395</v>
      </c>
      <c r="K438" s="386"/>
      <c r="L438" s="1"/>
      <c r="M438" s="458"/>
      <c r="N438" s="459"/>
      <c r="O438" s="18">
        <v>13</v>
      </c>
      <c r="P438" s="21" t="str">
        <f t="shared" si="28"/>
        <v/>
      </c>
      <c r="Q438" s="20" t="s">
        <v>558</v>
      </c>
      <c r="R438" s="403"/>
      <c r="S438" s="382" t="s">
        <v>481</v>
      </c>
      <c r="T438" s="404"/>
      <c r="U438" s="88"/>
      <c r="V438" s="10"/>
      <c r="W438" s="390">
        <f t="shared" si="27"/>
        <v>4</v>
      </c>
      <c r="X438" s="369">
        <f>VLOOKUP(Z438,'[1]IGC Availability'!$A:$O,15,FALSE)</f>
        <v>0</v>
      </c>
      <c r="Y438" s="364" t="str" cm="1">
        <f t="array" ref="Y438">IF(X438="","",
IFERROR(
    IF(
        X438&gt;= _xlfn.XLOOKUP(
            F438 &amp; "|" &amp; G438,
            'Min table'!$A$2:$A$17 &amp; "|" &amp; 'Min table'!$B$2:$B$17,
            'Min table'!$C$2:$C$17,
            "MISSING"
        ),
        "Show",
        "Hide"
    ),
"MISSING"))</f>
        <v>Hide</v>
      </c>
      <c r="Z438" s="364" t="s">
        <v>557</v>
      </c>
      <c r="AA438" s="360" t="s">
        <v>395</v>
      </c>
      <c r="AB438" s="327"/>
      <c r="AC438" s="309" t="s">
        <v>557</v>
      </c>
    </row>
    <row r="439" spans="3:29" ht="19.5" x14ac:dyDescent="0.3">
      <c r="C439" s="314"/>
      <c r="D439" s="8"/>
      <c r="E439" s="8"/>
      <c r="F439" s="20" t="s">
        <v>59</v>
      </c>
      <c r="G439" s="19" t="s">
        <v>724</v>
      </c>
      <c r="H439" s="411"/>
      <c r="I439" s="412"/>
      <c r="J439" s="449" t="s">
        <v>559</v>
      </c>
      <c r="K439" s="386"/>
      <c r="L439" s="1"/>
      <c r="M439" s="458"/>
      <c r="N439" s="459"/>
      <c r="O439" s="18">
        <v>13</v>
      </c>
      <c r="P439" s="21" t="str">
        <f t="shared" si="28"/>
        <v/>
      </c>
      <c r="Q439" s="20" t="s">
        <v>551</v>
      </c>
      <c r="R439" s="403"/>
      <c r="S439" s="382" t="s">
        <v>481</v>
      </c>
      <c r="T439" s="404"/>
      <c r="U439" s="88"/>
      <c r="V439" s="10"/>
      <c r="W439" s="390">
        <f t="shared" si="27"/>
        <v>4</v>
      </c>
      <c r="X439" s="369">
        <f>VLOOKUP(Z439,'[1]IGC Availability'!$A:$O,15,FALSE)</f>
        <v>236.4</v>
      </c>
      <c r="Y439" s="364" t="str" cm="1">
        <f t="array" ref="Y439">IF(X439="","",
IFERROR(
    IF(
        X439&gt;= _xlfn.XLOOKUP(
            F439 &amp; "|" &amp; G439,
            'Min table'!$A$2:$A$17 &amp; "|" &amp; 'Min table'!$B$2:$B$17,
            'Min table'!$C$2:$C$17,
            "MISSING"
        ),
        "Show",
        "Hide"
    ),
"MISSING"))</f>
        <v>Show</v>
      </c>
      <c r="Z439" s="364" t="s">
        <v>560</v>
      </c>
      <c r="AA439" s="360" t="s">
        <v>559</v>
      </c>
      <c r="AB439" s="327"/>
      <c r="AC439" s="309" t="s">
        <v>560</v>
      </c>
    </row>
    <row r="440" spans="3:29" ht="19.5" hidden="1" x14ac:dyDescent="0.3">
      <c r="C440" s="314"/>
      <c r="D440" s="8"/>
      <c r="E440" s="8"/>
      <c r="F440" s="20" t="s">
        <v>59</v>
      </c>
      <c r="G440" s="19" t="s">
        <v>722</v>
      </c>
      <c r="H440" s="411"/>
      <c r="I440" s="412"/>
      <c r="J440" s="449" t="s">
        <v>420</v>
      </c>
      <c r="K440" s="386"/>
      <c r="L440" s="1"/>
      <c r="M440" s="458"/>
      <c r="N440" s="459"/>
      <c r="O440" s="18">
        <v>17</v>
      </c>
      <c r="P440" s="21" t="str">
        <f t="shared" si="28"/>
        <v/>
      </c>
      <c r="Q440" s="20" t="s">
        <v>562</v>
      </c>
      <c r="R440" s="403"/>
      <c r="S440" s="382" t="s">
        <v>563</v>
      </c>
      <c r="T440" s="404"/>
      <c r="U440" s="101"/>
      <c r="V440" s="10"/>
      <c r="W440" s="390">
        <f t="shared" si="27"/>
        <v>3</v>
      </c>
      <c r="X440" s="369">
        <f>VLOOKUP(Z440,'[1]IGC Availability'!$A:$O,15,FALSE)</f>
        <v>469.1</v>
      </c>
      <c r="Y440" s="364" t="str" cm="1">
        <f t="array" ref="Y440">IF(X440="","",
IFERROR(
    IF(
        X440&gt;= _xlfn.XLOOKUP(
            F440 &amp; "|" &amp; G440,
            'Min table'!$A$2:$A$17 &amp; "|" &amp; 'Min table'!$B$2:$B$17,
            'Min table'!$C$2:$C$17,
            "MISSING"
        ),
        "Show",
        "Hide"
    ),
"MISSING"))</f>
        <v>Show</v>
      </c>
      <c r="Z440" s="364" t="s">
        <v>561</v>
      </c>
      <c r="AA440" s="360" t="s">
        <v>420</v>
      </c>
      <c r="AB440" s="327"/>
      <c r="AC440" s="309" t="s">
        <v>561</v>
      </c>
    </row>
    <row r="441" spans="3:29" ht="19.5" hidden="1" x14ac:dyDescent="0.3">
      <c r="C441" s="314"/>
      <c r="D441" s="8"/>
      <c r="E441" s="8"/>
      <c r="F441" s="20" t="s">
        <v>59</v>
      </c>
      <c r="G441" s="19" t="s">
        <v>722</v>
      </c>
      <c r="H441" s="411"/>
      <c r="I441" s="412"/>
      <c r="J441" s="451" t="s">
        <v>422</v>
      </c>
      <c r="K441" s="386"/>
      <c r="L441" s="1"/>
      <c r="M441" s="458"/>
      <c r="N441" s="459"/>
      <c r="O441" s="18">
        <v>17</v>
      </c>
      <c r="P441" s="21" t="str">
        <f t="shared" si="28"/>
        <v/>
      </c>
      <c r="Q441" s="20" t="s">
        <v>565</v>
      </c>
      <c r="R441" s="403"/>
      <c r="S441" s="382" t="s">
        <v>563</v>
      </c>
      <c r="T441" s="404"/>
      <c r="U441" s="88"/>
      <c r="V441" s="10"/>
      <c r="W441" s="390">
        <f t="shared" si="27"/>
        <v>3</v>
      </c>
      <c r="X441" s="369">
        <f>VLOOKUP(Z441,'[1]IGC Availability'!$A:$O,15,FALSE)</f>
        <v>10</v>
      </c>
      <c r="Y441" s="364" t="str" cm="1">
        <f t="array" ref="Y441">IF(X441="","",
IFERROR(
    IF(
        X441&gt;= _xlfn.XLOOKUP(
            F441 &amp; "|" &amp; G441,
            'Min table'!$A$2:$A$17 &amp; "|" &amp; 'Min table'!$B$2:$B$17,
            'Min table'!$C$2:$C$17,
            "MISSING"
        ),
        "Show",
        "Hide"
    ),
"MISSING"))</f>
        <v>Show</v>
      </c>
      <c r="Z441" s="364" t="s">
        <v>564</v>
      </c>
      <c r="AA441" s="360" t="s">
        <v>422</v>
      </c>
      <c r="AB441" s="327"/>
      <c r="AC441" s="309" t="s">
        <v>564</v>
      </c>
    </row>
    <row r="442" spans="3:29" ht="19.5" hidden="1" x14ac:dyDescent="0.3">
      <c r="C442" s="314"/>
      <c r="D442" s="8"/>
      <c r="E442" s="8"/>
      <c r="F442" s="20" t="s">
        <v>59</v>
      </c>
      <c r="G442" s="19" t="s">
        <v>724</v>
      </c>
      <c r="H442" s="411"/>
      <c r="I442" s="412"/>
      <c r="J442" s="449" t="s">
        <v>423</v>
      </c>
      <c r="K442" s="386"/>
      <c r="L442" s="1"/>
      <c r="M442" s="458"/>
      <c r="N442" s="459"/>
      <c r="O442" s="18">
        <v>13</v>
      </c>
      <c r="P442" s="21" t="str">
        <f t="shared" si="28"/>
        <v/>
      </c>
      <c r="Q442" s="20" t="s">
        <v>361</v>
      </c>
      <c r="R442" s="403"/>
      <c r="S442" s="382" t="s">
        <v>481</v>
      </c>
      <c r="T442" s="404"/>
      <c r="U442" s="88"/>
      <c r="V442" s="10"/>
      <c r="W442" s="390">
        <f t="shared" si="27"/>
        <v>4</v>
      </c>
      <c r="X442" s="369">
        <f>VLOOKUP(Z442,'[1]IGC Availability'!$A:$O,15,FALSE)</f>
        <v>0</v>
      </c>
      <c r="Y442" s="364" t="str" cm="1">
        <f t="array" ref="Y442">IF(X442="","",
IFERROR(
    IF(
        X442&gt;= _xlfn.XLOOKUP(
            F442 &amp; "|" &amp; G442,
            'Min table'!$A$2:$A$17 &amp; "|" &amp; 'Min table'!$B$2:$B$17,
            'Min table'!$C$2:$C$17,
            "MISSING"
        ),
        "Show",
        "Hide"
    ),
"MISSING"))</f>
        <v>Hide</v>
      </c>
      <c r="Z442" s="364" t="s">
        <v>566</v>
      </c>
      <c r="AA442" s="360" t="s">
        <v>423</v>
      </c>
      <c r="AB442" s="327"/>
      <c r="AC442" s="309" t="s">
        <v>566</v>
      </c>
    </row>
    <row r="443" spans="3:29" ht="19.5" hidden="1" x14ac:dyDescent="0.3">
      <c r="C443" s="314"/>
      <c r="D443" s="8"/>
      <c r="E443" s="8"/>
      <c r="F443" s="20" t="s">
        <v>59</v>
      </c>
      <c r="G443" s="19" t="s">
        <v>724</v>
      </c>
      <c r="H443" s="411"/>
      <c r="I443" s="412"/>
      <c r="J443" s="449" t="s">
        <v>1246</v>
      </c>
      <c r="K443" s="386"/>
      <c r="L443" s="1"/>
      <c r="M443" s="458"/>
      <c r="N443" s="459"/>
      <c r="O443" s="18">
        <v>13</v>
      </c>
      <c r="P443" s="21" t="str">
        <f t="shared" si="28"/>
        <v/>
      </c>
      <c r="Q443" s="20" t="s">
        <v>512</v>
      </c>
      <c r="R443" s="403"/>
      <c r="S443" s="382" t="s">
        <v>481</v>
      </c>
      <c r="T443" s="404"/>
      <c r="U443" s="88"/>
      <c r="V443" s="10"/>
      <c r="W443" s="390">
        <f t="shared" si="27"/>
        <v>4</v>
      </c>
      <c r="X443" s="369">
        <f>VLOOKUP(Z443,'[1]IGC Availability'!$A:$O,15,FALSE)</f>
        <v>0</v>
      </c>
      <c r="Y443" s="364" t="str" cm="1">
        <f t="array" ref="Y443">IF(X443="","",
IFERROR(
    IF(
        X443&gt;= _xlfn.XLOOKUP(
            F443 &amp; "|" &amp; G443,
            'Min table'!$A$2:$A$17 &amp; "|" &amp; 'Min table'!$B$2:$B$17,
            'Min table'!$C$2:$C$17,
            "MISSING"
        ),
        "Show",
        "Hide"
    ),
"MISSING"))</f>
        <v>Hide</v>
      </c>
      <c r="Z443" s="364" t="s">
        <v>567</v>
      </c>
      <c r="AA443" s="360" t="s">
        <v>1246</v>
      </c>
      <c r="AB443" s="327"/>
      <c r="AC443" s="309" t="s">
        <v>567</v>
      </c>
    </row>
    <row r="444" spans="3:29" ht="19.5" x14ac:dyDescent="0.3">
      <c r="C444" s="314"/>
      <c r="D444" s="8"/>
      <c r="E444" s="8"/>
      <c r="F444" s="20" t="s">
        <v>59</v>
      </c>
      <c r="G444" s="19" t="s">
        <v>724</v>
      </c>
      <c r="H444" s="411"/>
      <c r="I444" s="412"/>
      <c r="J444" s="449" t="s">
        <v>1247</v>
      </c>
      <c r="K444" s="386"/>
      <c r="L444" s="1"/>
      <c r="M444" s="458"/>
      <c r="N444" s="459"/>
      <c r="O444" s="18">
        <v>13</v>
      </c>
      <c r="P444" s="21" t="str">
        <f t="shared" si="28"/>
        <v/>
      </c>
      <c r="Q444" s="20" t="s">
        <v>512</v>
      </c>
      <c r="R444" s="403"/>
      <c r="S444" s="382" t="s">
        <v>481</v>
      </c>
      <c r="T444" s="404"/>
      <c r="U444" s="88"/>
      <c r="V444" s="10"/>
      <c r="W444" s="390">
        <f t="shared" si="27"/>
        <v>4</v>
      </c>
      <c r="X444" s="369">
        <f>VLOOKUP(Z444,'[1]IGC Availability'!$A:$O,15,FALSE)</f>
        <v>135.4</v>
      </c>
      <c r="Y444" s="364" t="str" cm="1">
        <f t="array" ref="Y444">IF(X444="","",
IFERROR(
    IF(
        X444&gt;= _xlfn.XLOOKUP(
            F444 &amp; "|" &amp; G444,
            'Min table'!$A$2:$A$17 &amp; "|" &amp; 'Min table'!$B$2:$B$17,
            'Min table'!$C$2:$C$17,
            "MISSING"
        ),
        "Show",
        "Hide"
    ),
"MISSING"))</f>
        <v>Show</v>
      </c>
      <c r="Z444" s="364" t="s">
        <v>1338</v>
      </c>
      <c r="AA444" s="361" t="s">
        <v>1247</v>
      </c>
      <c r="AB444" s="326"/>
      <c r="AC444" s="309" t="s">
        <v>568</v>
      </c>
    </row>
    <row r="445" spans="3:29" ht="19.5" hidden="1" x14ac:dyDescent="0.3">
      <c r="C445" s="314"/>
      <c r="D445" s="8"/>
      <c r="E445" s="8"/>
      <c r="F445" s="20" t="s">
        <v>59</v>
      </c>
      <c r="G445" s="19" t="s">
        <v>724</v>
      </c>
      <c r="H445" s="411"/>
      <c r="I445" s="412"/>
      <c r="J445" s="449" t="s">
        <v>1331</v>
      </c>
      <c r="K445" s="386"/>
      <c r="L445" s="1"/>
      <c r="M445" s="458"/>
      <c r="N445" s="459"/>
      <c r="O445" s="18">
        <v>13</v>
      </c>
      <c r="P445" s="21" t="str">
        <f t="shared" si="28"/>
        <v/>
      </c>
      <c r="Q445" s="20" t="s">
        <v>512</v>
      </c>
      <c r="R445" s="403"/>
      <c r="S445" s="382" t="s">
        <v>481</v>
      </c>
      <c r="T445" s="404"/>
      <c r="U445" s="88"/>
      <c r="V445" s="10"/>
      <c r="W445" s="390">
        <f t="shared" si="27"/>
        <v>4</v>
      </c>
      <c r="X445" s="369">
        <f>VLOOKUP(Z445,'[1]IGC Availability'!$A:$O,15,FALSE)</f>
        <v>10</v>
      </c>
      <c r="Y445" s="364" t="str" cm="1">
        <f t="array" ref="Y445">IF(X445="","",
IFERROR(
    IF(
        X445&gt;= _xlfn.XLOOKUP(
            F445 &amp; "|" &amp; G445,
            'Min table'!$A$2:$A$17 &amp; "|" &amp; 'Min table'!$B$2:$B$17,
            'Min table'!$C$2:$C$17,
            "MISSING"
        ),
        "Show",
        "Hide"
    ),
"MISSING"))</f>
        <v>Hide</v>
      </c>
      <c r="Z445" s="364" t="s">
        <v>569</v>
      </c>
      <c r="AA445" s="360" t="s">
        <v>1331</v>
      </c>
      <c r="AB445" s="326"/>
      <c r="AC445" s="309" t="s">
        <v>569</v>
      </c>
    </row>
    <row r="446" spans="3:29" ht="19.5" hidden="1" x14ac:dyDescent="0.3">
      <c r="C446" s="314"/>
      <c r="D446" s="8"/>
      <c r="E446" s="8"/>
      <c r="F446" s="20" t="s">
        <v>59</v>
      </c>
      <c r="G446" s="19" t="s">
        <v>1904</v>
      </c>
      <c r="H446" s="411"/>
      <c r="I446" s="412"/>
      <c r="J446" s="449" t="s">
        <v>1332</v>
      </c>
      <c r="K446" s="386"/>
      <c r="L446" s="1"/>
      <c r="M446" s="458"/>
      <c r="N446" s="459"/>
      <c r="O446" s="18">
        <v>18.149999999999999</v>
      </c>
      <c r="P446" s="21" t="str">
        <f t="shared" si="28"/>
        <v/>
      </c>
      <c r="Q446" s="20" t="s">
        <v>1255</v>
      </c>
      <c r="R446" s="403"/>
      <c r="S446" s="382" t="s">
        <v>563</v>
      </c>
      <c r="T446" s="404"/>
      <c r="U446" s="88"/>
      <c r="V446" s="10"/>
      <c r="W446" s="390">
        <f t="shared" si="27"/>
        <v>99</v>
      </c>
      <c r="X446" s="369">
        <f>VLOOKUP(Z446,'[1]IGC Availability'!$A:$O,15,FALSE)</f>
        <v>0</v>
      </c>
      <c r="Y446" s="364" t="str" cm="1">
        <f t="array" ref="Y446">IF(X446="","",
IFERROR(
    IF(
        X446&gt;= _xlfn.XLOOKUP(
            F446 &amp; "|" &amp; G446,
            'Min table'!$A$2:$A$17 &amp; "|" &amp; 'Min table'!$B$2:$B$17,
            'Min table'!$C$2:$C$17,
            "MISSING"
        ),
        "Show",
        "Hide"
    ),
"MISSING"))</f>
        <v>Hide</v>
      </c>
      <c r="Z446" s="364" t="s">
        <v>1339</v>
      </c>
      <c r="AA446" s="360" t="s">
        <v>1332</v>
      </c>
      <c r="AB446" s="326"/>
    </row>
    <row r="447" spans="3:29" ht="19.5" x14ac:dyDescent="0.3">
      <c r="C447" s="314"/>
      <c r="D447" s="8"/>
      <c r="E447" s="8"/>
      <c r="F447" s="20" t="s">
        <v>59</v>
      </c>
      <c r="G447" s="19" t="s">
        <v>724</v>
      </c>
      <c r="H447" s="411"/>
      <c r="I447" s="412"/>
      <c r="J447" s="451" t="s">
        <v>570</v>
      </c>
      <c r="K447" s="386"/>
      <c r="L447" s="1"/>
      <c r="M447" s="458"/>
      <c r="N447" s="459"/>
      <c r="O447" s="18">
        <v>13</v>
      </c>
      <c r="P447" s="21" t="str">
        <f t="shared" si="28"/>
        <v/>
      </c>
      <c r="Q447" s="20" t="s">
        <v>572</v>
      </c>
      <c r="R447" s="403"/>
      <c r="S447" s="382" t="s">
        <v>481</v>
      </c>
      <c r="T447" s="404"/>
      <c r="U447" s="88"/>
      <c r="V447" s="10"/>
      <c r="W447" s="390">
        <f t="shared" si="27"/>
        <v>4</v>
      </c>
      <c r="X447" s="369">
        <f>VLOOKUP(Z447,'[1]IGC Availability'!$A:$O,15,FALSE)</f>
        <v>30.5</v>
      </c>
      <c r="Y447" s="364" t="str" cm="1">
        <f t="array" ref="Y447">IF(X447="","",
IFERROR(
    IF(
        X447&gt;= _xlfn.XLOOKUP(
            F447 &amp; "|" &amp; G447,
            'Min table'!$A$2:$A$17 &amp; "|" &amp; 'Min table'!$B$2:$B$17,
            'Min table'!$C$2:$C$17,
            "MISSING"
        ),
        "Show",
        "Hide"
    ),
"MISSING"))</f>
        <v>Show</v>
      </c>
      <c r="Z447" s="364" t="s">
        <v>571</v>
      </c>
      <c r="AA447" s="360" t="s">
        <v>570</v>
      </c>
      <c r="AB447" s="326"/>
      <c r="AC447" s="309" t="s">
        <v>571</v>
      </c>
    </row>
    <row r="448" spans="3:29" ht="19.5" hidden="1" x14ac:dyDescent="0.3">
      <c r="C448" s="314"/>
      <c r="D448" s="8"/>
      <c r="E448" s="8"/>
      <c r="F448" s="20" t="s">
        <v>59</v>
      </c>
      <c r="G448" s="19" t="s">
        <v>724</v>
      </c>
      <c r="H448" s="411"/>
      <c r="I448" s="412"/>
      <c r="J448" s="449" t="s">
        <v>573</v>
      </c>
      <c r="K448" s="386"/>
      <c r="L448" s="1"/>
      <c r="M448" s="458"/>
      <c r="N448" s="459"/>
      <c r="O448" s="18">
        <v>13</v>
      </c>
      <c r="P448" s="21" t="str">
        <f t="shared" si="28"/>
        <v/>
      </c>
      <c r="Q448" s="20" t="s">
        <v>572</v>
      </c>
      <c r="R448" s="403"/>
      <c r="S448" s="382" t="s">
        <v>481</v>
      </c>
      <c r="T448" s="404"/>
      <c r="U448" s="88"/>
      <c r="V448" s="10"/>
      <c r="W448" s="390">
        <f t="shared" si="27"/>
        <v>4</v>
      </c>
      <c r="X448" s="369">
        <f>VLOOKUP(Z448,'[1]IGC Availability'!$A:$O,15,FALSE)</f>
        <v>0</v>
      </c>
      <c r="Y448" s="364" t="str" cm="1">
        <f t="array" ref="Y448">IF(X448="","",
IFERROR(
    IF(
        X448&gt;= _xlfn.XLOOKUP(
            F448 &amp; "|" &amp; G448,
            'Min table'!$A$2:$A$17 &amp; "|" &amp; 'Min table'!$B$2:$B$17,
            'Min table'!$C$2:$C$17,
            "MISSING"
        ),
        "Show",
        "Hide"
    ),
"MISSING"))</f>
        <v>Hide</v>
      </c>
      <c r="Z448" s="364" t="s">
        <v>574</v>
      </c>
      <c r="AA448" s="360" t="s">
        <v>573</v>
      </c>
      <c r="AB448" s="326"/>
      <c r="AC448" s="309" t="s">
        <v>574</v>
      </c>
    </row>
    <row r="449" spans="3:29" ht="19.5" hidden="1" x14ac:dyDescent="0.3">
      <c r="C449" s="314"/>
      <c r="D449" s="8"/>
      <c r="E449" s="8"/>
      <c r="F449" s="20" t="s">
        <v>59</v>
      </c>
      <c r="G449" s="19" t="s">
        <v>1904</v>
      </c>
      <c r="H449" s="411"/>
      <c r="I449" s="412"/>
      <c r="J449" s="449" t="s">
        <v>1333</v>
      </c>
      <c r="K449" s="386"/>
      <c r="L449" s="1"/>
      <c r="M449" s="458"/>
      <c r="N449" s="459"/>
      <c r="O449" s="18">
        <v>18.149999999999999</v>
      </c>
      <c r="P449" s="21" t="str">
        <f t="shared" si="28"/>
        <v/>
      </c>
      <c r="Q449" s="20" t="s">
        <v>226</v>
      </c>
      <c r="R449" s="403"/>
      <c r="S449" s="382" t="s">
        <v>563</v>
      </c>
      <c r="T449" s="404"/>
      <c r="U449" s="88"/>
      <c r="V449" s="10"/>
      <c r="W449" s="390">
        <f t="shared" si="27"/>
        <v>99</v>
      </c>
      <c r="X449" s="369">
        <f>VLOOKUP(Z449,'[1]IGC Availability'!$A:$O,15,FALSE)</f>
        <v>0</v>
      </c>
      <c r="Y449" s="364" t="str" cm="1">
        <f t="array" ref="Y449">IF(X449="","",
IFERROR(
    IF(
        X449&gt;= _xlfn.XLOOKUP(
            F449 &amp; "|" &amp; G449,
            'Min table'!$A$2:$A$17 &amp; "|" &amp; 'Min table'!$B$2:$B$17,
            'Min table'!$C$2:$C$17,
            "MISSING"
        ),
        "Show",
        "Hide"
    ),
"MISSING"))</f>
        <v>Hide</v>
      </c>
      <c r="Z449" s="364" t="s">
        <v>575</v>
      </c>
      <c r="AA449" s="360" t="s">
        <v>1333</v>
      </c>
      <c r="AB449" s="326"/>
      <c r="AC449" s="309" t="s">
        <v>575</v>
      </c>
    </row>
    <row r="450" spans="3:29" ht="19.5" x14ac:dyDescent="0.3">
      <c r="C450" s="314"/>
      <c r="D450" s="8"/>
      <c r="E450" s="8"/>
      <c r="F450" s="20" t="s">
        <v>59</v>
      </c>
      <c r="G450" s="19" t="s">
        <v>724</v>
      </c>
      <c r="H450" s="411"/>
      <c r="I450" s="412"/>
      <c r="J450" s="456" t="s">
        <v>576</v>
      </c>
      <c r="K450" s="386"/>
      <c r="L450" s="1"/>
      <c r="M450" s="458"/>
      <c r="N450" s="459"/>
      <c r="O450" s="18">
        <v>13</v>
      </c>
      <c r="P450" s="21" t="str">
        <f t="shared" si="28"/>
        <v/>
      </c>
      <c r="Q450" s="20" t="s">
        <v>578</v>
      </c>
      <c r="R450" s="403"/>
      <c r="S450" s="382" t="s">
        <v>481</v>
      </c>
      <c r="T450" s="404"/>
      <c r="U450" s="88"/>
      <c r="V450" s="10"/>
      <c r="W450" s="390">
        <f t="shared" si="27"/>
        <v>4</v>
      </c>
      <c r="X450" s="369">
        <f>VLOOKUP(Z450,'[1]IGC Availability'!$A:$O,15,FALSE)</f>
        <v>71.100000000000009</v>
      </c>
      <c r="Y450" s="364" t="str" cm="1">
        <f t="array" ref="Y450">IF(X450="","",
IFERROR(
    IF(
        X450&gt;= _xlfn.XLOOKUP(
            F450 &amp; "|" &amp; G450,
            'Min table'!$A$2:$A$17 &amp; "|" &amp; 'Min table'!$B$2:$B$17,
            'Min table'!$C$2:$C$17,
            "MISSING"
        ),
        "Show",
        "Hide"
    ),
"MISSING"))</f>
        <v>Show</v>
      </c>
      <c r="Z450" s="364" t="s">
        <v>577</v>
      </c>
      <c r="AA450" s="360" t="s">
        <v>576</v>
      </c>
      <c r="AC450" s="309" t="s">
        <v>577</v>
      </c>
    </row>
    <row r="451" spans="3:29" ht="19.5" hidden="1" x14ac:dyDescent="0.3">
      <c r="C451" s="314"/>
      <c r="D451" s="8"/>
      <c r="E451" s="8"/>
      <c r="F451" s="20" t="s">
        <v>59</v>
      </c>
      <c r="G451" s="19" t="s">
        <v>724</v>
      </c>
      <c r="H451" s="411"/>
      <c r="I451" s="412"/>
      <c r="J451" s="449" t="s">
        <v>435</v>
      </c>
      <c r="K451" s="386"/>
      <c r="L451" s="1"/>
      <c r="M451" s="458"/>
      <c r="N451" s="459"/>
      <c r="O451" s="18">
        <v>13</v>
      </c>
      <c r="P451" s="21" t="str">
        <f t="shared" si="28"/>
        <v/>
      </c>
      <c r="Q451" s="20" t="s">
        <v>512</v>
      </c>
      <c r="R451" s="403"/>
      <c r="S451" s="382" t="s">
        <v>481</v>
      </c>
      <c r="T451" s="404"/>
      <c r="U451" s="88"/>
      <c r="V451" s="10"/>
      <c r="W451" s="390">
        <f t="shared" si="27"/>
        <v>4</v>
      </c>
      <c r="X451" s="369">
        <f>VLOOKUP(Z451,'[1]IGC Availability'!$A:$O,15,FALSE)</f>
        <v>0</v>
      </c>
      <c r="Y451" s="364" t="str" cm="1">
        <f t="array" ref="Y451">IF(X451="","",
IFERROR(
    IF(
        X451&gt;= _xlfn.XLOOKUP(
            F451 &amp; "|" &amp; G451,
            'Min table'!$A$2:$A$17 &amp; "|" &amp; 'Min table'!$B$2:$B$17,
            'Min table'!$C$2:$C$17,
            "MISSING"
        ),
        "Show",
        "Hide"
    ),
"MISSING"))</f>
        <v>Hide</v>
      </c>
      <c r="Z451" s="364" t="s">
        <v>568</v>
      </c>
      <c r="AA451" s="361" t="s">
        <v>435</v>
      </c>
      <c r="AC451" s="309" t="s">
        <v>568</v>
      </c>
    </row>
    <row r="452" spans="3:29" ht="19.5" hidden="1" x14ac:dyDescent="0.3">
      <c r="C452" s="314"/>
      <c r="D452" s="8"/>
      <c r="E452" s="8"/>
      <c r="F452" s="20" t="s">
        <v>59</v>
      </c>
      <c r="G452" s="19" t="s">
        <v>724</v>
      </c>
      <c r="H452" s="411"/>
      <c r="I452" s="412"/>
      <c r="J452" s="449" t="s">
        <v>579</v>
      </c>
      <c r="K452" s="386"/>
      <c r="L452" s="1"/>
      <c r="M452" s="458"/>
      <c r="N452" s="459"/>
      <c r="O452" s="18">
        <v>13</v>
      </c>
      <c r="P452" s="21" t="str">
        <f t="shared" si="28"/>
        <v/>
      </c>
      <c r="Q452" s="20" t="s">
        <v>514</v>
      </c>
      <c r="R452" s="403"/>
      <c r="S452" s="382" t="s">
        <v>481</v>
      </c>
      <c r="T452" s="404"/>
      <c r="U452" s="88"/>
      <c r="V452" s="10"/>
      <c r="W452" s="390">
        <f t="shared" si="27"/>
        <v>4</v>
      </c>
      <c r="X452" s="369">
        <f>VLOOKUP(Z452,'[1]IGC Availability'!$A:$O,15,FALSE)</f>
        <v>0</v>
      </c>
      <c r="Y452" s="364" t="str" cm="1">
        <f t="array" ref="Y452">IF(X452="","",
IFERROR(
    IF(
        X452&gt;= _xlfn.XLOOKUP(
            F452 &amp; "|" &amp; G452,
            'Min table'!$A$2:$A$17 &amp; "|" &amp; 'Min table'!$B$2:$B$17,
            'Min table'!$C$2:$C$17,
            "MISSING"
        ),
        "Show",
        "Hide"
    ),
"MISSING"))</f>
        <v>Hide</v>
      </c>
      <c r="Z452" s="364" t="s">
        <v>580</v>
      </c>
      <c r="AA452" s="360" t="s">
        <v>579</v>
      </c>
      <c r="AC452" s="309" t="s">
        <v>580</v>
      </c>
    </row>
    <row r="453" spans="3:29" ht="19.5" hidden="1" x14ac:dyDescent="0.3">
      <c r="C453" s="314"/>
      <c r="D453" s="8"/>
      <c r="E453" s="8"/>
      <c r="F453" s="20" t="s">
        <v>59</v>
      </c>
      <c r="G453" s="19" t="s">
        <v>724</v>
      </c>
      <c r="H453" s="411"/>
      <c r="I453" s="412"/>
      <c r="J453" s="449" t="s">
        <v>450</v>
      </c>
      <c r="K453" s="386"/>
      <c r="L453" s="1"/>
      <c r="M453" s="458"/>
      <c r="N453" s="459"/>
      <c r="O453" s="18">
        <v>13</v>
      </c>
      <c r="P453" s="21" t="str">
        <f t="shared" si="28"/>
        <v/>
      </c>
      <c r="Q453" s="20" t="s">
        <v>512</v>
      </c>
      <c r="R453" s="403"/>
      <c r="S453" s="382" t="s">
        <v>481</v>
      </c>
      <c r="T453" s="404"/>
      <c r="U453" s="88"/>
      <c r="V453" s="10"/>
      <c r="W453" s="390">
        <f t="shared" si="27"/>
        <v>4</v>
      </c>
      <c r="X453" s="369">
        <f>VLOOKUP(Z453,'[1]IGC Availability'!$A:$O,15,FALSE)</f>
        <v>0</v>
      </c>
      <c r="Y453" s="364" t="str" cm="1">
        <f t="array" ref="Y453">IF(X453="","",
IFERROR(
    IF(
        X453&gt;= _xlfn.XLOOKUP(
            F453 &amp; "|" &amp; G453,
            'Min table'!$A$2:$A$17 &amp; "|" &amp; 'Min table'!$B$2:$B$17,
            'Min table'!$C$2:$C$17,
            "MISSING"
        ),
        "Show",
        "Hide"
    ),
"MISSING"))</f>
        <v>Hide</v>
      </c>
      <c r="Z453" s="364" t="s">
        <v>581</v>
      </c>
      <c r="AA453" s="360" t="s">
        <v>450</v>
      </c>
      <c r="AC453" s="309" t="s">
        <v>581</v>
      </c>
    </row>
    <row r="454" spans="3:29" ht="19.5" hidden="1" x14ac:dyDescent="0.3">
      <c r="C454" s="314"/>
      <c r="D454" s="8"/>
      <c r="E454" s="8"/>
      <c r="F454" s="20" t="s">
        <v>59</v>
      </c>
      <c r="G454" s="19" t="s">
        <v>724</v>
      </c>
      <c r="H454" s="411"/>
      <c r="I454" s="412"/>
      <c r="J454" s="449" t="s">
        <v>452</v>
      </c>
      <c r="K454" s="386"/>
      <c r="L454" s="1"/>
      <c r="M454" s="458"/>
      <c r="N454" s="459"/>
      <c r="O454" s="18">
        <v>13</v>
      </c>
      <c r="P454" s="21" t="str">
        <f t="shared" si="28"/>
        <v/>
      </c>
      <c r="Q454" s="20" t="s">
        <v>514</v>
      </c>
      <c r="R454" s="403"/>
      <c r="S454" s="382" t="s">
        <v>563</v>
      </c>
      <c r="T454" s="404"/>
      <c r="U454" s="88"/>
      <c r="V454" s="10"/>
      <c r="W454" s="390">
        <f t="shared" si="27"/>
        <v>4</v>
      </c>
      <c r="X454" s="369">
        <f>VLOOKUP(Z454,'[1]IGC Availability'!$A:$O,15,FALSE)</f>
        <v>0</v>
      </c>
      <c r="Y454" s="364" t="str" cm="1">
        <f t="array" ref="Y454">IF(X454="","",
IFERROR(
    IF(
        X454&gt;= _xlfn.XLOOKUP(
            F454 &amp; "|" &amp; G454,
            'Min table'!$A$2:$A$17 &amp; "|" &amp; 'Min table'!$B$2:$B$17,
            'Min table'!$C$2:$C$17,
            "MISSING"
        ),
        "Show",
        "Hide"
    ),
"MISSING"))</f>
        <v>Hide</v>
      </c>
      <c r="Z454" s="364" t="s">
        <v>582</v>
      </c>
      <c r="AA454" s="360" t="s">
        <v>452</v>
      </c>
      <c r="AC454" s="309" t="s">
        <v>582</v>
      </c>
    </row>
    <row r="455" spans="3:29" ht="19.5" hidden="1" x14ac:dyDescent="0.3">
      <c r="C455" s="314"/>
      <c r="D455" s="8"/>
      <c r="E455" s="8"/>
      <c r="F455" s="20" t="s">
        <v>59</v>
      </c>
      <c r="G455" s="19" t="s">
        <v>722</v>
      </c>
      <c r="H455" s="411"/>
      <c r="I455" s="412"/>
      <c r="J455" s="449" t="s">
        <v>583</v>
      </c>
      <c r="K455" s="386"/>
      <c r="L455" s="1"/>
      <c r="M455" s="458"/>
      <c r="N455" s="459"/>
      <c r="O455" s="18">
        <v>24</v>
      </c>
      <c r="P455" s="21" t="str">
        <f t="shared" si="28"/>
        <v/>
      </c>
      <c r="Q455" s="20" t="s">
        <v>578</v>
      </c>
      <c r="R455" s="403"/>
      <c r="S455" s="382" t="s">
        <v>585</v>
      </c>
      <c r="T455" s="404"/>
      <c r="U455" s="88"/>
      <c r="V455" s="10"/>
      <c r="W455" s="390">
        <f t="shared" si="27"/>
        <v>3</v>
      </c>
      <c r="X455" s="369">
        <f>VLOOKUP(Z455,'[1]IGC Availability'!$A:$O,15,FALSE)</f>
        <v>0</v>
      </c>
      <c r="Y455" s="364" t="str" cm="1">
        <f t="array" ref="Y455">IF(X455="","",
IFERROR(
    IF(
        X455&gt;= _xlfn.XLOOKUP(
            F455 &amp; "|" &amp; G455,
            'Min table'!$A$2:$A$17 &amp; "|" &amp; 'Min table'!$B$2:$B$17,
            'Min table'!$C$2:$C$17,
            "MISSING"
        ),
        "Show",
        "Hide"
    ),
"MISSING"))</f>
        <v>Hide</v>
      </c>
      <c r="Z455" s="364" t="s">
        <v>584</v>
      </c>
      <c r="AA455" s="360" t="s">
        <v>583</v>
      </c>
      <c r="AC455" s="309" t="s">
        <v>584</v>
      </c>
    </row>
    <row r="456" spans="3:29" ht="19.5" hidden="1" x14ac:dyDescent="0.3">
      <c r="C456" s="314"/>
      <c r="D456" s="8"/>
      <c r="E456" s="8"/>
      <c r="F456" s="20" t="s">
        <v>59</v>
      </c>
      <c r="G456" s="19" t="s">
        <v>724</v>
      </c>
      <c r="H456" s="411"/>
      <c r="I456" s="412"/>
      <c r="J456" s="449" t="s">
        <v>456</v>
      </c>
      <c r="K456" s="386"/>
      <c r="L456" s="1"/>
      <c r="M456" s="458"/>
      <c r="N456" s="459"/>
      <c r="O456" s="18">
        <v>13</v>
      </c>
      <c r="P456" s="21" t="str">
        <f t="shared" si="28"/>
        <v/>
      </c>
      <c r="Q456" s="20" t="s">
        <v>512</v>
      </c>
      <c r="R456" s="403"/>
      <c r="S456" s="382" t="s">
        <v>481</v>
      </c>
      <c r="T456" s="404"/>
      <c r="U456" s="88"/>
      <c r="V456" s="10"/>
      <c r="W456" s="390">
        <f t="shared" ref="W456:W463" si="29">IF(G456="Special Pricing",1,
 IF(G456="Collectors",2,
 IF(G456="Boutique",3,
 IF(G456="Premium",4,99))))</f>
        <v>4</v>
      </c>
      <c r="X456" s="369">
        <f>VLOOKUP(Z456,'[1]IGC Availability'!$A:$O,15,FALSE)</f>
        <v>0</v>
      </c>
      <c r="Y456" s="364" t="str" cm="1">
        <f t="array" ref="Y456">IF(X456="","",
IFERROR(
    IF(
        X456&gt;= _xlfn.XLOOKUP(
            F456 &amp; "|" &amp; G456,
            'Min table'!$A$2:$A$17 &amp; "|" &amp; 'Min table'!$B$2:$B$17,
            'Min table'!$C$2:$C$17,
            "MISSING"
        ),
        "Show",
        "Hide"
    ),
"MISSING"))</f>
        <v>Hide</v>
      </c>
      <c r="Z456" s="364" t="s">
        <v>1340</v>
      </c>
      <c r="AA456" s="360" t="s">
        <v>456</v>
      </c>
      <c r="AC456" s="309">
        <v>0</v>
      </c>
    </row>
    <row r="457" spans="3:29" ht="19.5" hidden="1" x14ac:dyDescent="0.3">
      <c r="C457" s="314"/>
      <c r="D457" s="8"/>
      <c r="E457" s="8"/>
      <c r="F457" s="20" t="s">
        <v>59</v>
      </c>
      <c r="G457" s="19" t="s">
        <v>724</v>
      </c>
      <c r="H457" s="411"/>
      <c r="I457" s="412"/>
      <c r="J457" s="449" t="s">
        <v>1343</v>
      </c>
      <c r="K457" s="386"/>
      <c r="L457" s="1"/>
      <c r="M457" s="458"/>
      <c r="N457" s="459"/>
      <c r="O457" s="18">
        <v>13</v>
      </c>
      <c r="P457" s="21" t="str">
        <f t="shared" si="28"/>
        <v/>
      </c>
      <c r="Q457" s="20" t="s">
        <v>512</v>
      </c>
      <c r="R457" s="403"/>
      <c r="S457" s="382" t="s">
        <v>481</v>
      </c>
      <c r="T457" s="404"/>
      <c r="U457" s="88"/>
      <c r="V457" s="10"/>
      <c r="W457" s="390">
        <f t="shared" si="29"/>
        <v>4</v>
      </c>
      <c r="X457" s="369">
        <f>VLOOKUP(Z457,'[1]IGC Availability'!$A:$O,15,FALSE)</f>
        <v>6.9</v>
      </c>
      <c r="Y457" s="364" t="str" cm="1">
        <f t="array" ref="Y457">IF(X457="","",
IFERROR(
    IF(
        X457&gt;= _xlfn.XLOOKUP(
            F457 &amp; "|" &amp; G457,
            'Min table'!$A$2:$A$17 &amp; "|" &amp; 'Min table'!$B$2:$B$17,
            'Min table'!$C$2:$C$17,
            "MISSING"
        ),
        "Show",
        "Hide"
    ),
"MISSING"))</f>
        <v>Hide</v>
      </c>
      <c r="Z457" s="364" t="s">
        <v>1341</v>
      </c>
      <c r="AA457" s="360" t="s">
        <v>1334</v>
      </c>
    </row>
    <row r="458" spans="3:29" ht="19.5" x14ac:dyDescent="0.3">
      <c r="C458" s="314"/>
      <c r="D458" s="8"/>
      <c r="E458" s="8"/>
      <c r="F458" s="20" t="s">
        <v>59</v>
      </c>
      <c r="G458" s="19" t="s">
        <v>724</v>
      </c>
      <c r="H458" s="411"/>
      <c r="I458" s="412"/>
      <c r="J458" s="449" t="s">
        <v>462</v>
      </c>
      <c r="K458" s="386"/>
      <c r="L458" s="1"/>
      <c r="M458" s="458"/>
      <c r="N458" s="459"/>
      <c r="O458" s="18">
        <v>13</v>
      </c>
      <c r="P458" s="21" t="str">
        <f t="shared" si="28"/>
        <v/>
      </c>
      <c r="Q458" s="20" t="s">
        <v>512</v>
      </c>
      <c r="R458" s="403"/>
      <c r="S458" s="382" t="s">
        <v>481</v>
      </c>
      <c r="T458" s="404"/>
      <c r="U458" s="88"/>
      <c r="V458" s="10"/>
      <c r="W458" s="390">
        <f t="shared" si="29"/>
        <v>4</v>
      </c>
      <c r="X458" s="369">
        <f>VLOOKUP(Z458,'[1]IGC Availability'!$A:$O,15,FALSE)</f>
        <v>56.2</v>
      </c>
      <c r="Y458" s="364" t="str" cm="1">
        <f t="array" ref="Y458">IF(X458="","",
IFERROR(
    IF(
        X458&gt;= _xlfn.XLOOKUP(
            F458 &amp; "|" &amp; G458,
            'Min table'!$A$2:$A$17 &amp; "|" &amp; 'Min table'!$B$2:$B$17,
            'Min table'!$C$2:$C$17,
            "MISSING"
        ),
        "Show",
        "Hide"
    ),
"MISSING"))</f>
        <v>Show</v>
      </c>
      <c r="Z458" s="364" t="s">
        <v>586</v>
      </c>
      <c r="AA458" s="360" t="s">
        <v>462</v>
      </c>
      <c r="AB458" s="326"/>
      <c r="AC458" s="309" t="s">
        <v>586</v>
      </c>
    </row>
    <row r="459" spans="3:29" ht="19.5" hidden="1" x14ac:dyDescent="0.3">
      <c r="C459" s="314"/>
      <c r="D459" s="8"/>
      <c r="E459" s="8"/>
      <c r="F459" s="20" t="s">
        <v>59</v>
      </c>
      <c r="G459" s="19" t="s">
        <v>724</v>
      </c>
      <c r="H459" s="411"/>
      <c r="I459" s="412"/>
      <c r="J459" s="449" t="s">
        <v>587</v>
      </c>
      <c r="K459" s="386"/>
      <c r="L459" s="1"/>
      <c r="M459" s="458"/>
      <c r="N459" s="459"/>
      <c r="O459" s="18">
        <v>13</v>
      </c>
      <c r="P459" s="21" t="str">
        <f t="shared" si="28"/>
        <v/>
      </c>
      <c r="Q459" s="20" t="s">
        <v>512</v>
      </c>
      <c r="R459" s="403"/>
      <c r="S459" s="382" t="s">
        <v>481</v>
      </c>
      <c r="T459" s="404"/>
      <c r="U459" s="101"/>
      <c r="V459" s="10"/>
      <c r="W459" s="390">
        <f t="shared" si="29"/>
        <v>4</v>
      </c>
      <c r="X459" s="369">
        <f>VLOOKUP(Z459,'[1]IGC Availability'!$A:$O,15,FALSE)</f>
        <v>1.5</v>
      </c>
      <c r="Y459" s="364" t="str" cm="1">
        <f t="array" ref="Y459">IF(X459="","",
IFERROR(
    IF(
        X459&gt;= _xlfn.XLOOKUP(
            F459 &amp; "|" &amp; G459,
            'Min table'!$A$2:$A$17 &amp; "|" &amp; 'Min table'!$B$2:$B$17,
            'Min table'!$C$2:$C$17,
            "MISSING"
        ),
        "Show",
        "Hide"
    ),
"MISSING"))</f>
        <v>Hide</v>
      </c>
      <c r="Z459" s="364" t="s">
        <v>588</v>
      </c>
      <c r="AA459" s="360" t="s">
        <v>587</v>
      </c>
      <c r="AB459" s="326"/>
      <c r="AC459" s="309" t="s">
        <v>588</v>
      </c>
    </row>
    <row r="460" spans="3:29" ht="19.5" hidden="1" x14ac:dyDescent="0.3">
      <c r="C460" s="314"/>
      <c r="D460" s="8"/>
      <c r="E460" s="8"/>
      <c r="F460" s="20" t="s">
        <v>59</v>
      </c>
      <c r="G460" s="19" t="s">
        <v>724</v>
      </c>
      <c r="H460" s="411"/>
      <c r="I460" s="412"/>
      <c r="J460" s="449" t="s">
        <v>589</v>
      </c>
      <c r="K460" s="386"/>
      <c r="L460" s="1"/>
      <c r="M460" s="458"/>
      <c r="N460" s="459"/>
      <c r="O460" s="18">
        <v>13</v>
      </c>
      <c r="P460" s="21" t="str">
        <f t="shared" ref="P460:P461" si="30">IF(AND(L460="",M460=""),"",(L460*O460)+(M460*(O460+3.47)))</f>
        <v/>
      </c>
      <c r="Q460" s="20" t="s">
        <v>512</v>
      </c>
      <c r="R460" s="403"/>
      <c r="S460" s="382" t="s">
        <v>481</v>
      </c>
      <c r="T460" s="404"/>
      <c r="U460" s="101"/>
      <c r="V460" s="10"/>
      <c r="W460" s="390">
        <f t="shared" si="29"/>
        <v>4</v>
      </c>
      <c r="X460" s="369">
        <f>VLOOKUP(Z460,'[1]IGC Availability'!$A:$O,15,FALSE)</f>
        <v>0</v>
      </c>
      <c r="Y460" s="364" t="str" cm="1">
        <f t="array" ref="Y460">IF(X460="","",
IFERROR(
    IF(
        X460&gt;= _xlfn.XLOOKUP(
            F460 &amp; "|" &amp; G460,
            'Min table'!$A$2:$A$17 &amp; "|" &amp; 'Min table'!$B$2:$B$17,
            'Min table'!$C$2:$C$17,
            "MISSING"
        ),
        "Show",
        "Hide"
    ),
"MISSING"))</f>
        <v>Hide</v>
      </c>
      <c r="Z460" s="364" t="s">
        <v>590</v>
      </c>
      <c r="AA460" s="360" t="s">
        <v>589</v>
      </c>
      <c r="AB460" s="327"/>
      <c r="AC460" s="309" t="s">
        <v>590</v>
      </c>
    </row>
    <row r="461" spans="3:29" ht="19.5" x14ac:dyDescent="0.3">
      <c r="C461" s="314"/>
      <c r="D461" s="8"/>
      <c r="E461" s="8"/>
      <c r="F461" s="20" t="s">
        <v>59</v>
      </c>
      <c r="G461" s="19" t="s">
        <v>724</v>
      </c>
      <c r="H461" s="411"/>
      <c r="I461" s="412"/>
      <c r="J461" s="449" t="s">
        <v>1335</v>
      </c>
      <c r="K461" s="386"/>
      <c r="L461" s="1"/>
      <c r="M461" s="458"/>
      <c r="N461" s="459"/>
      <c r="O461" s="18">
        <v>13</v>
      </c>
      <c r="P461" s="21" t="str">
        <f t="shared" si="30"/>
        <v/>
      </c>
      <c r="Q461" s="20" t="s">
        <v>512</v>
      </c>
      <c r="R461" s="403"/>
      <c r="S461" s="382" t="s">
        <v>481</v>
      </c>
      <c r="T461" s="404"/>
      <c r="U461" s="101"/>
      <c r="V461" s="10"/>
      <c r="W461" s="390">
        <f t="shared" si="29"/>
        <v>4</v>
      </c>
      <c r="X461" s="369">
        <f>VLOOKUP(Z461,'[1]IGC Availability'!$A:$O,15,FALSE)</f>
        <v>136.70000000000002</v>
      </c>
      <c r="Y461" s="364" t="str" cm="1">
        <f t="array" ref="Y461">IF(X461="","",
IFERROR(
    IF(
        X461&gt;= _xlfn.XLOOKUP(
            F461 &amp; "|" &amp; G461,
            'Min table'!$A$2:$A$17 &amp; "|" &amp; 'Min table'!$B$2:$B$17,
            'Min table'!$C$2:$C$17,
            "MISSING"
        ),
        "Show",
        "Hide"
    ),
"MISSING"))</f>
        <v>Show</v>
      </c>
      <c r="Z461" s="364" t="s">
        <v>591</v>
      </c>
      <c r="AA461" s="361" t="s">
        <v>1335</v>
      </c>
      <c r="AB461" s="327"/>
      <c r="AC461" s="309" t="s">
        <v>591</v>
      </c>
    </row>
    <row r="462" spans="3:29" ht="19.5" x14ac:dyDescent="0.3">
      <c r="C462" s="314"/>
      <c r="D462" s="8"/>
      <c r="E462" s="8"/>
      <c r="F462" s="20" t="s">
        <v>59</v>
      </c>
      <c r="G462" s="19" t="s">
        <v>724</v>
      </c>
      <c r="H462" s="411"/>
      <c r="I462" s="412"/>
      <c r="J462" s="451" t="s">
        <v>592</v>
      </c>
      <c r="K462" s="386"/>
      <c r="L462" s="1"/>
      <c r="M462" s="458"/>
      <c r="N462" s="459"/>
      <c r="O462" s="18">
        <v>13</v>
      </c>
      <c r="P462" s="21" t="str">
        <f>IF(AND(L462="",M462=""),"",(L462*O462)+(M462*(O462+3.47)))</f>
        <v/>
      </c>
      <c r="Q462" s="20" t="s">
        <v>514</v>
      </c>
      <c r="R462" s="403"/>
      <c r="S462" s="382" t="s">
        <v>481</v>
      </c>
      <c r="T462" s="404"/>
      <c r="U462" s="101"/>
      <c r="V462" s="10"/>
      <c r="W462" s="390">
        <f t="shared" si="29"/>
        <v>4</v>
      </c>
      <c r="X462" s="369">
        <f>VLOOKUP(Z462,'[1]IGC Availability'!$A:$O,15,FALSE)</f>
        <v>21.6</v>
      </c>
      <c r="Y462" s="364" t="str" cm="1">
        <f t="array" ref="Y462">IF(X462="","",
IFERROR(
    IF(
        X462&gt;= _xlfn.XLOOKUP(
            F462 &amp; "|" &amp; G462,
            'Min table'!$A$2:$A$17 &amp; "|" &amp; 'Min table'!$B$2:$B$17,
            'Min table'!$C$2:$C$17,
            "MISSING"
        ),
        "Show",
        "Hide"
    ),
"MISSING"))</f>
        <v>Show</v>
      </c>
      <c r="Z462" s="364" t="s">
        <v>593</v>
      </c>
      <c r="AA462" s="361" t="s">
        <v>592</v>
      </c>
      <c r="AB462" s="327"/>
    </row>
    <row r="463" spans="3:29" ht="19.5" hidden="1" x14ac:dyDescent="0.3">
      <c r="C463" s="314"/>
      <c r="D463" s="8"/>
      <c r="E463" s="8"/>
      <c r="F463" s="20" t="s">
        <v>59</v>
      </c>
      <c r="G463" s="19" t="s">
        <v>1904</v>
      </c>
      <c r="H463" s="411"/>
      <c r="I463" s="412"/>
      <c r="J463" s="449" t="s">
        <v>1258</v>
      </c>
      <c r="K463" s="386"/>
      <c r="L463" s="1"/>
      <c r="M463" s="458"/>
      <c r="N463" s="459"/>
      <c r="O463" s="18">
        <v>18.149999999999999</v>
      </c>
      <c r="P463" s="21" t="str">
        <f>IF(AND(L463="",M463=""),"",(L463*O463)+(M463*(O463+3.47)))</f>
        <v/>
      </c>
      <c r="Q463" s="20" t="s">
        <v>1255</v>
      </c>
      <c r="R463" s="403"/>
      <c r="S463" s="382" t="s">
        <v>563</v>
      </c>
      <c r="T463" s="404"/>
      <c r="U463" s="101"/>
      <c r="V463" s="10"/>
      <c r="W463" s="390">
        <f t="shared" si="29"/>
        <v>99</v>
      </c>
      <c r="X463" s="369">
        <f>VLOOKUP(Z463,'[1]IGC Availability'!$A:$O,15,FALSE)</f>
        <v>0</v>
      </c>
      <c r="Y463" s="364" t="str" cm="1">
        <f t="array" ref="Y463">IF(X463="","",
IFERROR(
    IF(
        X463&gt;= _xlfn.XLOOKUP(
            F463 &amp; "|" &amp; G463,
            'Min table'!$A$2:$A$17 &amp; "|" &amp; 'Min table'!$B$2:$B$17,
            'Min table'!$C$2:$C$17,
            "MISSING"
        ),
        "Show",
        "Hide"
    ),
"MISSING"))</f>
        <v>Hide</v>
      </c>
      <c r="Z463" s="364" t="s">
        <v>1342</v>
      </c>
      <c r="AA463" s="361" t="s">
        <v>1258</v>
      </c>
      <c r="AB463" s="327"/>
    </row>
    <row r="464" spans="3:29" ht="21.75" thickBot="1" x14ac:dyDescent="0.4">
      <c r="C464" s="314"/>
      <c r="D464" s="8"/>
      <c r="E464" s="8"/>
      <c r="F464" s="252"/>
      <c r="G464" s="253"/>
      <c r="H464" s="253"/>
      <c r="I464" s="253"/>
      <c r="J464" s="253"/>
      <c r="K464" s="220" t="s">
        <v>1144</v>
      </c>
      <c r="L464" s="81">
        <f>SUBTOTAL(9,L392:L463)/6</f>
        <v>0</v>
      </c>
      <c r="M464" s="466">
        <f>SUBTOTAL(9,M392:M463)/6</f>
        <v>0</v>
      </c>
      <c r="N464" s="467"/>
      <c r="O464" s="264"/>
      <c r="P464" s="17">
        <f>SUBTOTAL(9,P392:P463)</f>
        <v>0</v>
      </c>
      <c r="Q464" s="263"/>
      <c r="R464" s="264"/>
      <c r="S464" s="265"/>
      <c r="T464" s="266"/>
      <c r="U464" s="170"/>
      <c r="V464" s="10"/>
      <c r="W464" s="12"/>
      <c r="X464" s="372"/>
      <c r="Y464" s="372"/>
      <c r="Z464" s="372"/>
    </row>
    <row r="465" spans="3:29" ht="21.75" thickTop="1" x14ac:dyDescent="0.35">
      <c r="C465" s="314"/>
      <c r="D465" s="8"/>
      <c r="E465" s="8"/>
      <c r="F465" s="254"/>
      <c r="G465" s="255"/>
      <c r="H465" s="255"/>
      <c r="I465" s="255"/>
      <c r="J465" s="255"/>
      <c r="K465" s="235"/>
      <c r="L465" s="255"/>
      <c r="M465" s="235"/>
      <c r="N465" s="235"/>
      <c r="O465" s="208"/>
      <c r="P465" s="260"/>
      <c r="Q465" s="210"/>
      <c r="R465" s="208"/>
      <c r="S465" s="261"/>
      <c r="T465" s="262"/>
      <c r="U465" s="170"/>
      <c r="V465" s="10"/>
      <c r="W465" s="12"/>
      <c r="X465" s="372"/>
      <c r="Y465" s="372"/>
      <c r="Z465" s="372"/>
    </row>
    <row r="466" spans="3:29" ht="33" customHeight="1" x14ac:dyDescent="0.45">
      <c r="C466" s="314"/>
      <c r="D466" s="8"/>
      <c r="E466" s="8"/>
      <c r="F466" s="256"/>
      <c r="G466" s="195"/>
      <c r="H466" s="560" t="s">
        <v>1162</v>
      </c>
      <c r="I466" s="560"/>
      <c r="J466" s="560"/>
      <c r="K466" s="560"/>
      <c r="L466" s="255"/>
      <c r="M466" s="235"/>
      <c r="N466" s="235"/>
      <c r="O466" s="260"/>
      <c r="P466" s="260"/>
      <c r="Q466" s="209"/>
      <c r="R466" s="199"/>
      <c r="S466" s="261"/>
      <c r="T466" s="262"/>
      <c r="U466" s="170"/>
      <c r="V466" s="10"/>
      <c r="W466" s="12"/>
      <c r="X466" s="372"/>
      <c r="Y466" s="372"/>
      <c r="Z466" s="372"/>
    </row>
    <row r="467" spans="3:29" ht="33" customHeight="1" x14ac:dyDescent="0.35">
      <c r="C467" s="314"/>
      <c r="D467" s="8"/>
      <c r="E467" s="8"/>
      <c r="F467" s="256"/>
      <c r="G467" s="195"/>
      <c r="H467" s="530" t="s">
        <v>1159</v>
      </c>
      <c r="I467" s="530"/>
      <c r="J467" s="530"/>
      <c r="K467" s="530"/>
      <c r="L467" s="255"/>
      <c r="M467" s="235"/>
      <c r="N467" s="235"/>
      <c r="O467" s="260"/>
      <c r="P467" s="260"/>
      <c r="Q467" s="209"/>
      <c r="R467" s="199"/>
      <c r="S467" s="261"/>
      <c r="T467" s="262"/>
      <c r="U467" s="170"/>
      <c r="V467" s="10"/>
      <c r="W467" s="12"/>
      <c r="X467" s="372"/>
      <c r="Y467" s="372"/>
      <c r="Z467" s="372"/>
    </row>
    <row r="468" spans="3:29" ht="66" customHeight="1" x14ac:dyDescent="0.35">
      <c r="C468" s="314"/>
      <c r="D468" s="8"/>
      <c r="E468" s="8"/>
      <c r="F468" s="254"/>
      <c r="G468" s="291"/>
      <c r="H468" s="561" t="s">
        <v>1161</v>
      </c>
      <c r="I468" s="561"/>
      <c r="J468" s="561"/>
      <c r="K468" s="561"/>
      <c r="L468" s="339" t="s">
        <v>28</v>
      </c>
      <c r="M468" s="340" t="s">
        <v>58</v>
      </c>
      <c r="N468" s="437" t="s">
        <v>2021</v>
      </c>
      <c r="O468" s="196" t="s">
        <v>30</v>
      </c>
      <c r="P468" s="197" t="s">
        <v>31</v>
      </c>
      <c r="Q468" s="196" t="s">
        <v>32</v>
      </c>
      <c r="R468" s="604" t="s">
        <v>33</v>
      </c>
      <c r="S468" s="604"/>
      <c r="T468" s="605"/>
      <c r="U468" s="98"/>
      <c r="V468" s="10"/>
      <c r="W468" s="12"/>
      <c r="X468" s="372"/>
      <c r="Y468" s="372"/>
      <c r="Z468" s="372"/>
    </row>
    <row r="469" spans="3:29" hidden="1" x14ac:dyDescent="0.3">
      <c r="C469" s="314"/>
      <c r="D469" s="8"/>
      <c r="E469" s="8"/>
      <c r="F469" s="20" t="s">
        <v>71</v>
      </c>
      <c r="G469" s="19" t="s">
        <v>1146</v>
      </c>
      <c r="H469" s="384"/>
      <c r="I469" s="385"/>
      <c r="J469" s="379" t="s">
        <v>1473</v>
      </c>
      <c r="K469" s="386"/>
      <c r="L469" s="1"/>
      <c r="M469" s="4"/>
      <c r="N469" s="439"/>
      <c r="O469" s="18">
        <v>2.65</v>
      </c>
      <c r="P469" s="21" t="str">
        <f>IF(AND(L469="",M469="",N469=""),"", (L469*O469) + (M469*(O469+2.1)) + (N469*(O469+2.1)))</f>
        <v/>
      </c>
      <c r="Q469" s="407" t="s">
        <v>1282</v>
      </c>
      <c r="R469" s="381"/>
      <c r="S469" s="382" t="s">
        <v>75</v>
      </c>
      <c r="T469" s="383"/>
      <c r="U469" s="101"/>
      <c r="V469" s="10"/>
      <c r="W469" s="12"/>
      <c r="X469" s="369">
        <f>VLOOKUP(Z469,'[1]IGC Availability'!$A:$O,15,FALSE)</f>
        <v>40.800000000000004</v>
      </c>
      <c r="Y469" s="364" t="str" cm="1">
        <f t="array" ref="Y469">IF(X469="","",
IFERROR(
    IF(
        X469&gt;= _xlfn.XLOOKUP(
            F469 &amp; "|" &amp; G469,
            'Min table'!$A$2:$A$17 &amp; "|" &amp; 'Min table'!$B$2:$B$17,
            'Min table'!$C$2:$C$17,
            "MISSING"
        ),
        "Show",
        "Hide"
    ),
"MISSING"))</f>
        <v>Hide</v>
      </c>
      <c r="Z469" s="364" t="s">
        <v>1507</v>
      </c>
      <c r="AA469" s="360" t="s">
        <v>1473</v>
      </c>
      <c r="AC469" s="309" t="s">
        <v>594</v>
      </c>
    </row>
    <row r="470" spans="3:29" hidden="1" x14ac:dyDescent="0.3">
      <c r="C470" s="314"/>
      <c r="D470" s="8"/>
      <c r="E470" s="8"/>
      <c r="F470" s="20" t="s">
        <v>71</v>
      </c>
      <c r="G470" s="19" t="s">
        <v>1146</v>
      </c>
      <c r="H470" s="384"/>
      <c r="I470" s="385"/>
      <c r="J470" s="379" t="s">
        <v>1077</v>
      </c>
      <c r="K470" s="386"/>
      <c r="L470" s="1"/>
      <c r="M470" s="4"/>
      <c r="N470" s="439"/>
      <c r="O470" s="18">
        <v>2.65</v>
      </c>
      <c r="P470" s="21" t="str">
        <f t="shared" ref="P470:P533" si="31">IF(AND(L470="",M470="",N470=""),"", (L470*O470) + (M470*(O470+2.1)) + (N470*(O470+2.1)))</f>
        <v/>
      </c>
      <c r="Q470" s="18" t="s">
        <v>1484</v>
      </c>
      <c r="R470" s="381"/>
      <c r="S470" s="382" t="s">
        <v>75</v>
      </c>
      <c r="T470" s="383"/>
      <c r="U470" s="88"/>
      <c r="V470" s="10"/>
      <c r="W470" s="12"/>
      <c r="X470" s="369">
        <f>VLOOKUP(Z470,'[1]IGC Availability'!$A:$O,15,FALSE)</f>
        <v>9.6000000000000014</v>
      </c>
      <c r="Y470" s="364" t="str" cm="1">
        <f t="array" ref="Y470">IF(X470="","",
IFERROR(
    IF(
        X470&gt;= _xlfn.XLOOKUP(
            F470 &amp; "|" &amp; G470,
            'Min table'!$A$2:$A$17 &amp; "|" &amp; 'Min table'!$B$2:$B$17,
            'Min table'!$C$2:$C$17,
            "MISSING"
        ),
        "Show",
        "Hide"
    ),
"MISSING"))</f>
        <v>Hide</v>
      </c>
      <c r="Z470" s="364" t="s">
        <v>594</v>
      </c>
      <c r="AA470" s="360" t="s">
        <v>1077</v>
      </c>
      <c r="AC470" s="309" t="s">
        <v>595</v>
      </c>
    </row>
    <row r="471" spans="3:29" hidden="1" x14ac:dyDescent="0.3">
      <c r="C471" s="314"/>
      <c r="D471" s="8"/>
      <c r="E471" s="8"/>
      <c r="F471" s="20" t="s">
        <v>71</v>
      </c>
      <c r="G471" s="19" t="s">
        <v>1146</v>
      </c>
      <c r="H471" s="384"/>
      <c r="I471" s="385"/>
      <c r="J471" s="379" t="s">
        <v>1474</v>
      </c>
      <c r="K471" s="386"/>
      <c r="L471" s="1"/>
      <c r="M471" s="4"/>
      <c r="N471" s="439"/>
      <c r="O471" s="18">
        <v>2.65</v>
      </c>
      <c r="P471" s="21" t="str">
        <f t="shared" si="31"/>
        <v/>
      </c>
      <c r="Q471" s="18" t="s">
        <v>1484</v>
      </c>
      <c r="R471" s="381"/>
      <c r="S471" s="382" t="s">
        <v>75</v>
      </c>
      <c r="T471" s="383"/>
      <c r="U471" s="88"/>
      <c r="V471" s="10"/>
      <c r="W471" s="12"/>
      <c r="X471" s="369">
        <f>VLOOKUP(Z471,'[1]IGC Availability'!$A:$O,15,FALSE)</f>
        <v>0</v>
      </c>
      <c r="Y471" s="364" t="str" cm="1">
        <f t="array" ref="Y471">IF(X471="","",
IFERROR(
    IF(
        X471&gt;= _xlfn.XLOOKUP(
            F471 &amp; "|" &amp; G471,
            'Min table'!$A$2:$A$17 &amp; "|" &amp; 'Min table'!$B$2:$B$17,
            'Min table'!$C$2:$C$17,
            "MISSING"
        ),
        "Show",
        "Hide"
    ),
"MISSING"))</f>
        <v>Hide</v>
      </c>
      <c r="Z471" s="364" t="s">
        <v>595</v>
      </c>
      <c r="AA471" s="360" t="s">
        <v>1474</v>
      </c>
      <c r="AC471" s="309" t="s">
        <v>596</v>
      </c>
    </row>
    <row r="472" spans="3:29" hidden="1" x14ac:dyDescent="0.3">
      <c r="C472" s="314"/>
      <c r="D472" s="8"/>
      <c r="E472" s="8"/>
      <c r="F472" s="20" t="s">
        <v>71</v>
      </c>
      <c r="G472" s="19" t="s">
        <v>1146</v>
      </c>
      <c r="H472" s="384"/>
      <c r="I472" s="385"/>
      <c r="J472" s="379" t="s">
        <v>1475</v>
      </c>
      <c r="K472" s="386"/>
      <c r="L472" s="1"/>
      <c r="M472" s="4"/>
      <c r="N472" s="439"/>
      <c r="O472" s="18">
        <v>2.65</v>
      </c>
      <c r="P472" s="21" t="str">
        <f t="shared" si="31"/>
        <v/>
      </c>
      <c r="Q472" s="18" t="s">
        <v>1480</v>
      </c>
      <c r="R472" s="381"/>
      <c r="S472" s="382" t="s">
        <v>75</v>
      </c>
      <c r="T472" s="383"/>
      <c r="U472" s="88"/>
      <c r="V472" s="10"/>
      <c r="W472" s="12"/>
      <c r="X472" s="369">
        <f>VLOOKUP(Z472,'[1]IGC Availability'!$A:$O,15,FALSE)</f>
        <v>0</v>
      </c>
      <c r="Y472" s="364" t="str" cm="1">
        <f t="array" ref="Y472">IF(X472="","",
IFERROR(
    IF(
        X472&gt;= _xlfn.XLOOKUP(
            F472 &amp; "|" &amp; G472,
            'Min table'!$A$2:$A$17 &amp; "|" &amp; 'Min table'!$B$2:$B$17,
            'Min table'!$C$2:$C$17,
            "MISSING"
        ),
        "Show",
        "Hide"
    ),
"MISSING"))</f>
        <v>Hide</v>
      </c>
      <c r="Z472" s="364" t="s">
        <v>596</v>
      </c>
      <c r="AA472" s="360" t="s">
        <v>1475</v>
      </c>
      <c r="AC472" s="309" t="s">
        <v>597</v>
      </c>
    </row>
    <row r="473" spans="3:29" hidden="1" x14ac:dyDescent="0.3">
      <c r="C473" s="314"/>
      <c r="D473" s="8"/>
      <c r="E473" s="8"/>
      <c r="F473" s="20" t="s">
        <v>71</v>
      </c>
      <c r="G473" s="19" t="s">
        <v>1146</v>
      </c>
      <c r="H473" s="384"/>
      <c r="I473" s="385"/>
      <c r="J473" s="379" t="s">
        <v>1476</v>
      </c>
      <c r="K473" s="386"/>
      <c r="L473" s="1"/>
      <c r="M473" s="4"/>
      <c r="N473" s="439"/>
      <c r="O473" s="18">
        <v>2.65</v>
      </c>
      <c r="P473" s="21" t="str">
        <f t="shared" si="31"/>
        <v/>
      </c>
      <c r="Q473" s="18" t="s">
        <v>1261</v>
      </c>
      <c r="R473" s="381"/>
      <c r="S473" s="382" t="s">
        <v>75</v>
      </c>
      <c r="T473" s="383"/>
      <c r="U473" s="88"/>
      <c r="V473" s="10"/>
      <c r="W473" s="12"/>
      <c r="X473" s="369">
        <f>VLOOKUP(Z473,'[1]IGC Availability'!$A:$O,15,FALSE)</f>
        <v>0</v>
      </c>
      <c r="Y473" s="364" t="str" cm="1">
        <f t="array" ref="Y473">IF(X473="","",
IFERROR(
    IF(
        X473&gt;= _xlfn.XLOOKUP(
            F473 &amp; "|" &amp; G473,
            'Min table'!$A$2:$A$17 &amp; "|" &amp; 'Min table'!$B$2:$B$17,
            'Min table'!$C$2:$C$17,
            "MISSING"
        ),
        "Show",
        "Hide"
    ),
"MISSING"))</f>
        <v>Hide</v>
      </c>
      <c r="Z473" s="364" t="s">
        <v>597</v>
      </c>
      <c r="AA473" s="360" t="s">
        <v>1476</v>
      </c>
      <c r="AC473" s="309" t="s">
        <v>598</v>
      </c>
    </row>
    <row r="474" spans="3:29" hidden="1" x14ac:dyDescent="0.3">
      <c r="C474" s="314"/>
      <c r="D474" s="8"/>
      <c r="E474" s="8"/>
      <c r="F474" s="20" t="s">
        <v>71</v>
      </c>
      <c r="G474" s="19" t="s">
        <v>1146</v>
      </c>
      <c r="H474" s="384"/>
      <c r="I474" s="385"/>
      <c r="J474" s="379" t="s">
        <v>1477</v>
      </c>
      <c r="K474" s="386"/>
      <c r="L474" s="1"/>
      <c r="M474" s="4"/>
      <c r="N474" s="439"/>
      <c r="O474" s="18">
        <v>2.65</v>
      </c>
      <c r="P474" s="21" t="str">
        <f t="shared" si="31"/>
        <v/>
      </c>
      <c r="Q474" s="18" t="s">
        <v>1261</v>
      </c>
      <c r="R474" s="381"/>
      <c r="S474" s="382" t="s">
        <v>75</v>
      </c>
      <c r="T474" s="383"/>
      <c r="U474" s="88"/>
      <c r="V474" s="10"/>
      <c r="W474" s="12"/>
      <c r="X474" s="369">
        <f>VLOOKUP(Z474,'[1]IGC Availability'!$A:$O,15,FALSE)</f>
        <v>0</v>
      </c>
      <c r="Y474" s="364" t="str" cm="1">
        <f t="array" ref="Y474">IF(X474="","",
IFERROR(
    IF(
        X474&gt;= _xlfn.XLOOKUP(
            F474 &amp; "|" &amp; G474,
            'Min table'!$A$2:$A$17 &amp; "|" &amp; 'Min table'!$B$2:$B$17,
            'Min table'!$C$2:$C$17,
            "MISSING"
        ),
        "Show",
        "Hide"
    ),
"MISSING"))</f>
        <v>Hide</v>
      </c>
      <c r="Z474" s="364" t="s">
        <v>598</v>
      </c>
      <c r="AA474" s="361" t="s">
        <v>1477</v>
      </c>
      <c r="AC474" s="309" t="s">
        <v>599</v>
      </c>
    </row>
    <row r="475" spans="3:29" hidden="1" x14ac:dyDescent="0.3">
      <c r="C475" s="314"/>
      <c r="D475" s="8"/>
      <c r="E475" s="8"/>
      <c r="F475" s="20" t="s">
        <v>71</v>
      </c>
      <c r="G475" s="19" t="s">
        <v>1146</v>
      </c>
      <c r="H475" s="384"/>
      <c r="I475" s="385"/>
      <c r="J475" s="379" t="s">
        <v>1478</v>
      </c>
      <c r="K475" s="386"/>
      <c r="L475" s="1"/>
      <c r="M475" s="4"/>
      <c r="N475" s="439"/>
      <c r="O475" s="18">
        <v>2.65</v>
      </c>
      <c r="P475" s="21" t="str">
        <f t="shared" si="31"/>
        <v/>
      </c>
      <c r="Q475" s="18" t="s">
        <v>1261</v>
      </c>
      <c r="R475" s="381"/>
      <c r="S475" s="382" t="s">
        <v>75</v>
      </c>
      <c r="T475" s="383"/>
      <c r="U475" s="88"/>
      <c r="V475" s="10"/>
      <c r="W475" s="12"/>
      <c r="X475" s="369">
        <f>VLOOKUP(Z475,'[1]IGC Availability'!$A:$O,15,FALSE)</f>
        <v>0</v>
      </c>
      <c r="Y475" s="364" t="str" cm="1">
        <f t="array" ref="Y475">IF(X475="","",
IFERROR(
    IF(
        X475&gt;= _xlfn.XLOOKUP(
            F475 &amp; "|" &amp; G475,
            'Min table'!$A$2:$A$17 &amp; "|" &amp; 'Min table'!$B$2:$B$17,
            'Min table'!$C$2:$C$17,
            "MISSING"
        ),
        "Show",
        "Hide"
    ),
"MISSING"))</f>
        <v>Hide</v>
      </c>
      <c r="Z475" s="364" t="s">
        <v>599</v>
      </c>
      <c r="AA475" s="360" t="s">
        <v>1478</v>
      </c>
      <c r="AC475" s="309" t="s">
        <v>600</v>
      </c>
    </row>
    <row r="476" spans="3:29" hidden="1" x14ac:dyDescent="0.3">
      <c r="C476" s="314"/>
      <c r="D476" s="8"/>
      <c r="E476" s="8"/>
      <c r="F476" s="20" t="s">
        <v>71</v>
      </c>
      <c r="G476" s="19" t="s">
        <v>1146</v>
      </c>
      <c r="H476" s="384"/>
      <c r="I476" s="385"/>
      <c r="J476" s="379" t="s">
        <v>1479</v>
      </c>
      <c r="K476" s="386"/>
      <c r="L476" s="1"/>
      <c r="M476" s="4"/>
      <c r="N476" s="439"/>
      <c r="O476" s="18">
        <v>2.65</v>
      </c>
      <c r="P476" s="21" t="str">
        <f t="shared" si="31"/>
        <v/>
      </c>
      <c r="Q476" s="18" t="s">
        <v>1261</v>
      </c>
      <c r="R476" s="381"/>
      <c r="S476" s="382" t="s">
        <v>75</v>
      </c>
      <c r="T476" s="383"/>
      <c r="U476" s="88"/>
      <c r="V476" s="10"/>
      <c r="W476" s="12"/>
      <c r="X476" s="369">
        <f>VLOOKUP(Z476,'[1]IGC Availability'!$A:$O,15,FALSE)</f>
        <v>0</v>
      </c>
      <c r="Y476" s="364" t="str" cm="1">
        <f t="array" ref="Y476">IF(X476="","",
IFERROR(
    IF(
        X476&gt;= _xlfn.XLOOKUP(
            F476 &amp; "|" &amp; G476,
            'Min table'!$A$2:$A$17 &amp; "|" &amp; 'Min table'!$B$2:$B$17,
            'Min table'!$C$2:$C$17,
            "MISSING"
        ),
        "Show",
        "Hide"
    ),
"MISSING"))</f>
        <v>Hide</v>
      </c>
      <c r="Z476" s="364" t="s">
        <v>600</v>
      </c>
      <c r="AA476" s="360" t="s">
        <v>1479</v>
      </c>
      <c r="AC476" s="309" t="s">
        <v>602</v>
      </c>
    </row>
    <row r="477" spans="3:29" hidden="1" x14ac:dyDescent="0.3">
      <c r="C477" s="314"/>
      <c r="D477" s="8"/>
      <c r="E477" s="8"/>
      <c r="F477" s="20" t="s">
        <v>71</v>
      </c>
      <c r="G477" s="19" t="s">
        <v>1146</v>
      </c>
      <c r="H477" s="384"/>
      <c r="I477" s="385"/>
      <c r="J477" s="379" t="s">
        <v>601</v>
      </c>
      <c r="K477" s="386"/>
      <c r="L477" s="1"/>
      <c r="M477" s="4"/>
      <c r="N477" s="439"/>
      <c r="O477" s="18">
        <v>2.65</v>
      </c>
      <c r="P477" s="21" t="str">
        <f t="shared" si="31"/>
        <v/>
      </c>
      <c r="Q477" s="18" t="s">
        <v>1261</v>
      </c>
      <c r="R477" s="381"/>
      <c r="S477" s="382" t="s">
        <v>75</v>
      </c>
      <c r="T477" s="383"/>
      <c r="U477" s="88"/>
      <c r="V477" s="10"/>
      <c r="W477" s="12"/>
      <c r="X477" s="369">
        <f>VLOOKUP(Z477,'[1]IGC Availability'!$A:$O,15,FALSE)</f>
        <v>0</v>
      </c>
      <c r="Y477" s="364" t="str" cm="1">
        <f t="array" ref="Y477">IF(X477="","",
IFERROR(
    IF(
        X477&gt;= _xlfn.XLOOKUP(
            F477 &amp; "|" &amp; G477,
            'Min table'!$A$2:$A$17 &amp; "|" &amp; 'Min table'!$B$2:$B$17,
            'Min table'!$C$2:$C$17,
            "MISSING"
        ),
        "Show",
        "Hide"
    ),
"MISSING"))</f>
        <v>Hide</v>
      </c>
      <c r="Z477" s="364" t="s">
        <v>602</v>
      </c>
      <c r="AA477" s="361" t="s">
        <v>601</v>
      </c>
      <c r="AB477" s="326"/>
      <c r="AC477" s="309" t="s">
        <v>604</v>
      </c>
    </row>
    <row r="478" spans="3:29" hidden="1" x14ac:dyDescent="0.3">
      <c r="C478" s="314"/>
      <c r="D478" s="8"/>
      <c r="E478" s="8"/>
      <c r="F478" s="20" t="s">
        <v>71</v>
      </c>
      <c r="G478" s="19" t="s">
        <v>1146</v>
      </c>
      <c r="H478" s="384"/>
      <c r="I478" s="385"/>
      <c r="J478" s="379" t="s">
        <v>603</v>
      </c>
      <c r="K478" s="386"/>
      <c r="L478" s="1"/>
      <c r="M478" s="4"/>
      <c r="N478" s="439"/>
      <c r="O478" s="18">
        <v>2.65</v>
      </c>
      <c r="P478" s="21" t="str">
        <f t="shared" si="31"/>
        <v/>
      </c>
      <c r="Q478" s="18" t="s">
        <v>1261</v>
      </c>
      <c r="R478" s="381"/>
      <c r="S478" s="382" t="s">
        <v>75</v>
      </c>
      <c r="T478" s="383"/>
      <c r="U478" s="88"/>
      <c r="V478" s="10"/>
      <c r="W478" s="12"/>
      <c r="X478" s="369">
        <f>VLOOKUP(Z478,'[1]IGC Availability'!$A:$O,15,FALSE)</f>
        <v>0</v>
      </c>
      <c r="Y478" s="364" t="str" cm="1">
        <f t="array" ref="Y478">IF(X478="","",
IFERROR(
    IF(
        X478&gt;= _xlfn.XLOOKUP(
            F478 &amp; "|" &amp; G478,
            'Min table'!$A$2:$A$17 &amp; "|" &amp; 'Min table'!$B$2:$B$17,
            'Min table'!$C$2:$C$17,
            "MISSING"
        ),
        "Show",
        "Hide"
    ),
"MISSING"))</f>
        <v>Hide</v>
      </c>
      <c r="Z478" s="364" t="s">
        <v>604</v>
      </c>
      <c r="AA478" s="361" t="s">
        <v>603</v>
      </c>
      <c r="AB478" s="326"/>
      <c r="AC478" s="309" t="s">
        <v>605</v>
      </c>
    </row>
    <row r="479" spans="3:29" hidden="1" x14ac:dyDescent="0.3">
      <c r="C479" s="314"/>
      <c r="D479" s="8"/>
      <c r="E479" s="8"/>
      <c r="F479" s="20" t="s">
        <v>71</v>
      </c>
      <c r="G479" s="19" t="s">
        <v>1146</v>
      </c>
      <c r="H479" s="384"/>
      <c r="I479" s="385"/>
      <c r="J479" s="379" t="s">
        <v>1061</v>
      </c>
      <c r="K479" s="386"/>
      <c r="L479" s="1"/>
      <c r="M479" s="4"/>
      <c r="N479" s="439"/>
      <c r="O479" s="18">
        <v>2.65</v>
      </c>
      <c r="P479" s="21" t="str">
        <f t="shared" si="31"/>
        <v/>
      </c>
      <c r="Q479" s="18" t="s">
        <v>606</v>
      </c>
      <c r="R479" s="381"/>
      <c r="S479" s="382" t="s">
        <v>75</v>
      </c>
      <c r="T479" s="383"/>
      <c r="U479" s="88"/>
      <c r="V479" s="10"/>
      <c r="W479" s="12"/>
      <c r="X479" s="369">
        <f>VLOOKUP(Z479,'[1]IGC Availability'!$A:$O,15,FALSE)</f>
        <v>0</v>
      </c>
      <c r="Y479" s="364" t="str" cm="1">
        <f t="array" ref="Y479">IF(X479="","",
IFERROR(
    IF(
        X479&gt;= _xlfn.XLOOKUP(
            F479 &amp; "|" &amp; G479,
            'Min table'!$A$2:$A$17 &amp; "|" &amp; 'Min table'!$B$2:$B$17,
            'Min table'!$C$2:$C$17,
            "MISSING"
        ),
        "Show",
        "Hide"
    ),
"MISSING"))</f>
        <v>Hide</v>
      </c>
      <c r="Z479" s="364" t="s">
        <v>1508</v>
      </c>
      <c r="AA479" s="361" t="s">
        <v>1061</v>
      </c>
      <c r="AB479" s="326"/>
    </row>
    <row r="480" spans="3:29" hidden="1" x14ac:dyDescent="0.3">
      <c r="C480" s="314"/>
      <c r="D480" s="8"/>
      <c r="E480" s="8"/>
      <c r="F480" s="20" t="s">
        <v>71</v>
      </c>
      <c r="G480" s="19" t="s">
        <v>1146</v>
      </c>
      <c r="H480" s="384"/>
      <c r="I480" s="385"/>
      <c r="J480" s="379" t="s">
        <v>1344</v>
      </c>
      <c r="K480" s="386"/>
      <c r="L480" s="1"/>
      <c r="M480" s="4"/>
      <c r="N480" s="439"/>
      <c r="O480" s="18">
        <v>2.65</v>
      </c>
      <c r="P480" s="21" t="str">
        <f t="shared" si="31"/>
        <v/>
      </c>
      <c r="Q480" s="18" t="s">
        <v>606</v>
      </c>
      <c r="R480" s="381"/>
      <c r="S480" s="382" t="s">
        <v>75</v>
      </c>
      <c r="T480" s="383"/>
      <c r="U480" s="88"/>
      <c r="V480" s="10"/>
      <c r="W480" s="12"/>
      <c r="X480" s="369">
        <f>VLOOKUP(Z480,'[1]IGC Availability'!$A:$O,15,FALSE)</f>
        <v>0</v>
      </c>
      <c r="Y480" s="364" t="str" cm="1">
        <f t="array" ref="Y480">IF(X480="","",
IFERROR(
    IF(
        X480&gt;= _xlfn.XLOOKUP(
            F480 &amp; "|" &amp; G480,
            'Min table'!$A$2:$A$17 &amp; "|" &amp; 'Min table'!$B$2:$B$17,
            'Min table'!$C$2:$C$17,
            "MISSING"
        ),
        "Show",
        "Hide"
    ),
"MISSING"))</f>
        <v>Hide</v>
      </c>
      <c r="Z480" s="364" t="s">
        <v>607</v>
      </c>
      <c r="AA480" s="361" t="s">
        <v>1344</v>
      </c>
      <c r="AB480" s="326"/>
      <c r="AC480" s="309" t="s">
        <v>607</v>
      </c>
    </row>
    <row r="481" spans="3:30" hidden="1" x14ac:dyDescent="0.3">
      <c r="C481" s="314"/>
      <c r="D481" s="8"/>
      <c r="E481" s="8"/>
      <c r="F481" s="20" t="s">
        <v>71</v>
      </c>
      <c r="G481" s="19" t="s">
        <v>1146</v>
      </c>
      <c r="H481" s="384"/>
      <c r="I481" s="385"/>
      <c r="J481" s="379" t="s">
        <v>1345</v>
      </c>
      <c r="K481" s="386"/>
      <c r="L481" s="1"/>
      <c r="M481" s="4"/>
      <c r="N481" s="439"/>
      <c r="O481" s="18">
        <v>2.65</v>
      </c>
      <c r="P481" s="21" t="str">
        <f t="shared" si="31"/>
        <v/>
      </c>
      <c r="Q481" s="18" t="s">
        <v>606</v>
      </c>
      <c r="R481" s="381"/>
      <c r="S481" s="382" t="s">
        <v>75</v>
      </c>
      <c r="T481" s="383"/>
      <c r="U481" s="88"/>
      <c r="V481" s="10"/>
      <c r="W481" s="12"/>
      <c r="X481" s="369">
        <f>VLOOKUP(Z481,'[1]IGC Availability'!$A:$O,15,FALSE)</f>
        <v>30</v>
      </c>
      <c r="Y481" s="364" t="str" cm="1">
        <f t="array" ref="Y481">IF(X481="","",
IFERROR(
    IF(
        X481&gt;= _xlfn.XLOOKUP(
            F481 &amp; "|" &amp; G481,
            'Min table'!$A$2:$A$17 &amp; "|" &amp; 'Min table'!$B$2:$B$17,
            'Min table'!$C$2:$C$17,
            "MISSING"
        ),
        "Show",
        "Hide"
    ),
"MISSING"))</f>
        <v>Hide</v>
      </c>
      <c r="Z481" s="364" t="s">
        <v>605</v>
      </c>
      <c r="AA481" s="360" t="s">
        <v>1345</v>
      </c>
      <c r="AB481" s="326"/>
      <c r="AC481" s="309" t="s">
        <v>608</v>
      </c>
    </row>
    <row r="482" spans="3:30" hidden="1" x14ac:dyDescent="0.3">
      <c r="C482" s="314"/>
      <c r="D482" s="8"/>
      <c r="E482" s="8"/>
      <c r="F482" s="20" t="s">
        <v>71</v>
      </c>
      <c r="G482" s="19" t="s">
        <v>1146</v>
      </c>
      <c r="H482" s="384"/>
      <c r="I482" s="385"/>
      <c r="J482" s="379" t="s">
        <v>1346</v>
      </c>
      <c r="K482" s="386"/>
      <c r="L482" s="1"/>
      <c r="M482" s="4"/>
      <c r="N482" s="439"/>
      <c r="O482" s="18">
        <v>2.65</v>
      </c>
      <c r="P482" s="21" t="str">
        <f t="shared" si="31"/>
        <v/>
      </c>
      <c r="Q482" s="18" t="s">
        <v>606</v>
      </c>
      <c r="R482" s="381"/>
      <c r="S482" s="382" t="s">
        <v>75</v>
      </c>
      <c r="T482" s="383"/>
      <c r="U482" s="88"/>
      <c r="V482" s="10"/>
      <c r="W482" s="12"/>
      <c r="X482" s="369">
        <f>VLOOKUP(Z482,'[1]IGC Availability'!$A:$O,15,FALSE)</f>
        <v>0</v>
      </c>
      <c r="Y482" s="364" t="str" cm="1">
        <f t="array" ref="Y482">IF(X482="","",
IFERROR(
    IF(
        X482&gt;= _xlfn.XLOOKUP(
            F482 &amp; "|" &amp; G482,
            'Min table'!$A$2:$A$17 &amp; "|" &amp; 'Min table'!$B$2:$B$17,
            'Min table'!$C$2:$C$17,
            "MISSING"
        ),
        "Show",
        "Hide"
    ),
"MISSING"))</f>
        <v>Hide</v>
      </c>
      <c r="Z482" s="364" t="s">
        <v>608</v>
      </c>
      <c r="AA482" s="361" t="s">
        <v>1346</v>
      </c>
      <c r="AB482" s="326"/>
      <c r="AC482" s="309" t="s">
        <v>609</v>
      </c>
    </row>
    <row r="483" spans="3:30" hidden="1" x14ac:dyDescent="0.3">
      <c r="C483" s="314"/>
      <c r="D483" s="8"/>
      <c r="E483" s="8"/>
      <c r="F483" s="20" t="s">
        <v>71</v>
      </c>
      <c r="G483" s="19" t="s">
        <v>1146</v>
      </c>
      <c r="H483" s="384"/>
      <c r="I483" s="385"/>
      <c r="J483" s="379" t="s">
        <v>1347</v>
      </c>
      <c r="K483" s="386"/>
      <c r="L483" s="1"/>
      <c r="M483" s="4"/>
      <c r="N483" s="439"/>
      <c r="O483" s="18">
        <v>2.65</v>
      </c>
      <c r="P483" s="21" t="str">
        <f t="shared" si="31"/>
        <v/>
      </c>
      <c r="Q483" s="18" t="s">
        <v>606</v>
      </c>
      <c r="R483" s="381"/>
      <c r="S483" s="382" t="s">
        <v>75</v>
      </c>
      <c r="T483" s="383"/>
      <c r="U483" s="88"/>
      <c r="V483" s="10"/>
      <c r="W483" s="12"/>
      <c r="X483" s="369">
        <f>VLOOKUP(Z483,'[1]IGC Availability'!$A:$O,15,FALSE)</f>
        <v>0</v>
      </c>
      <c r="Y483" s="364" t="str" cm="1">
        <f t="array" ref="Y483">IF(X483="","",
IFERROR(
    IF(
        X483&gt;= _xlfn.XLOOKUP(
            F483 &amp; "|" &amp; G483,
            'Min table'!$A$2:$A$17 &amp; "|" &amp; 'Min table'!$B$2:$B$17,
            'Min table'!$C$2:$C$17,
            "MISSING"
        ),
        "Show",
        "Hide"
    ),
"MISSING"))</f>
        <v>Hide</v>
      </c>
      <c r="Z483" s="364" t="s">
        <v>609</v>
      </c>
      <c r="AA483" s="361" t="s">
        <v>1347</v>
      </c>
      <c r="AB483" s="326"/>
      <c r="AC483" s="309" t="s">
        <v>1131</v>
      </c>
      <c r="AD483" s="309" t="s">
        <v>1131</v>
      </c>
    </row>
    <row r="484" spans="3:30" hidden="1" x14ac:dyDescent="0.3">
      <c r="C484" s="314"/>
      <c r="D484" s="8"/>
      <c r="E484" s="8"/>
      <c r="F484" s="20" t="s">
        <v>71</v>
      </c>
      <c r="G484" s="19" t="s">
        <v>1146</v>
      </c>
      <c r="H484" s="384"/>
      <c r="I484" s="385"/>
      <c r="J484" s="379" t="s">
        <v>1348</v>
      </c>
      <c r="K484" s="386"/>
      <c r="L484" s="1"/>
      <c r="M484" s="4"/>
      <c r="N484" s="439"/>
      <c r="O484" s="18">
        <v>2.65</v>
      </c>
      <c r="P484" s="21" t="str">
        <f t="shared" si="31"/>
        <v/>
      </c>
      <c r="Q484" s="18" t="s">
        <v>1137</v>
      </c>
      <c r="R484" s="381"/>
      <c r="S484" s="382" t="s">
        <v>75</v>
      </c>
      <c r="T484" s="383"/>
      <c r="U484" s="88"/>
      <c r="V484" s="10"/>
      <c r="W484" s="12"/>
      <c r="X484" s="369">
        <f>VLOOKUP(Z484,'[1]IGC Availability'!$A:$O,15,FALSE)</f>
        <v>0</v>
      </c>
      <c r="Y484" s="364" t="str" cm="1">
        <f t="array" ref="Y484">IF(X484="","",
IFERROR(
    IF(
        X484&gt;= _xlfn.XLOOKUP(
            F484 &amp; "|" &amp; G484,
            'Min table'!$A$2:$A$17 &amp; "|" &amp; 'Min table'!$B$2:$B$17,
            'Min table'!$C$2:$C$17,
            "MISSING"
        ),
        "Show",
        "Hide"
    ),
"MISSING"))</f>
        <v>Hide</v>
      </c>
      <c r="Z484" s="364" t="s">
        <v>1509</v>
      </c>
      <c r="AA484" s="361" t="s">
        <v>1348</v>
      </c>
      <c r="AB484" s="326"/>
      <c r="AC484" s="309" t="s">
        <v>1132</v>
      </c>
      <c r="AD484" s="309" t="s">
        <v>1132</v>
      </c>
    </row>
    <row r="485" spans="3:30" hidden="1" x14ac:dyDescent="0.3">
      <c r="C485" s="314"/>
      <c r="D485" s="8"/>
      <c r="E485" s="8"/>
      <c r="F485" s="20" t="s">
        <v>71</v>
      </c>
      <c r="G485" s="19" t="s">
        <v>1146</v>
      </c>
      <c r="H485" s="384"/>
      <c r="I485" s="385"/>
      <c r="J485" s="379" t="s">
        <v>1136</v>
      </c>
      <c r="K485" s="386"/>
      <c r="L485" s="1"/>
      <c r="M485" s="4"/>
      <c r="N485" s="439"/>
      <c r="O485" s="18">
        <v>2.65</v>
      </c>
      <c r="P485" s="21" t="str">
        <f t="shared" si="31"/>
        <v/>
      </c>
      <c r="Q485" s="18" t="s">
        <v>1138</v>
      </c>
      <c r="R485" s="381"/>
      <c r="S485" s="382" t="s">
        <v>75</v>
      </c>
      <c r="T485" s="383"/>
      <c r="U485" s="88"/>
      <c r="V485" s="10"/>
      <c r="W485" s="12"/>
      <c r="X485" s="369">
        <f>VLOOKUP(Z485,'[1]IGC Availability'!$A:$O,15,FALSE)</f>
        <v>0</v>
      </c>
      <c r="Y485" s="364" t="str" cm="1">
        <f t="array" ref="Y485">IF(X485="","",
IFERROR(
    IF(
        X485&gt;= _xlfn.XLOOKUP(
            F485 &amp; "|" &amp; G485,
            'Min table'!$A$2:$A$17 &amp; "|" &amp; 'Min table'!$B$2:$B$17,
            'Min table'!$C$2:$C$17,
            "MISSING"
        ),
        "Show",
        "Hide"
    ),
"MISSING"))</f>
        <v>Hide</v>
      </c>
      <c r="Z485" s="364" t="s">
        <v>1510</v>
      </c>
      <c r="AA485" s="361" t="s">
        <v>1349</v>
      </c>
      <c r="AB485" s="326"/>
      <c r="AC485" s="309" t="s">
        <v>1133</v>
      </c>
      <c r="AD485" s="309" t="s">
        <v>1133</v>
      </c>
    </row>
    <row r="486" spans="3:30" hidden="1" x14ac:dyDescent="0.3">
      <c r="C486" s="314"/>
      <c r="D486" s="8"/>
      <c r="E486" s="8"/>
      <c r="F486" s="20" t="s">
        <v>71</v>
      </c>
      <c r="G486" s="19" t="s">
        <v>1146</v>
      </c>
      <c r="H486" s="384"/>
      <c r="I486" s="385"/>
      <c r="J486" s="379" t="s">
        <v>1992</v>
      </c>
      <c r="K486" s="386"/>
      <c r="L486" s="1"/>
      <c r="M486" s="4"/>
      <c r="N486" s="439"/>
      <c r="O486" s="18">
        <v>2.65</v>
      </c>
      <c r="P486" s="21" t="str">
        <f t="shared" si="31"/>
        <v/>
      </c>
      <c r="Q486" s="18" t="s">
        <v>1138</v>
      </c>
      <c r="R486" s="381"/>
      <c r="S486" s="382" t="s">
        <v>75</v>
      </c>
      <c r="T486" s="383"/>
      <c r="U486" s="88"/>
      <c r="V486" s="10"/>
      <c r="W486" s="12"/>
      <c r="X486" s="369">
        <f>VLOOKUP(Z486,'[1]IGC Availability'!$A:$O,15,FALSE)</f>
        <v>0</v>
      </c>
      <c r="Y486" s="364" t="str" cm="1">
        <f t="array" ref="Y486">IF(X486="","",
IFERROR(
    IF(
        X486&gt;= _xlfn.XLOOKUP(
            F486 &amp; "|" &amp; G486,
            'Min table'!$A$2:$A$17 &amp; "|" &amp; 'Min table'!$B$2:$B$17,
            'Min table'!$C$2:$C$17,
            "MISSING"
        ),
        "Show",
        "Hide"
    ),
"MISSING"))</f>
        <v>Hide</v>
      </c>
      <c r="Z486" s="364" t="s">
        <v>1511</v>
      </c>
      <c r="AA486" s="361" t="s">
        <v>1350</v>
      </c>
      <c r="AB486" s="326"/>
      <c r="AC486" s="309" t="s">
        <v>1134</v>
      </c>
      <c r="AD486" s="309" t="s">
        <v>1134</v>
      </c>
    </row>
    <row r="487" spans="3:30" hidden="1" x14ac:dyDescent="0.3">
      <c r="C487" s="314"/>
      <c r="D487" s="8"/>
      <c r="E487" s="8"/>
      <c r="F487" s="20" t="s">
        <v>71</v>
      </c>
      <c r="G487" s="19" t="s">
        <v>1146</v>
      </c>
      <c r="H487" s="384"/>
      <c r="I487" s="385"/>
      <c r="J487" s="379" t="s">
        <v>1351</v>
      </c>
      <c r="K487" s="386"/>
      <c r="L487" s="1"/>
      <c r="M487" s="4"/>
      <c r="N487" s="439"/>
      <c r="O487" s="18">
        <v>2.65</v>
      </c>
      <c r="P487" s="21" t="str">
        <f t="shared" si="31"/>
        <v/>
      </c>
      <c r="Q487" s="18" t="s">
        <v>1138</v>
      </c>
      <c r="R487" s="381"/>
      <c r="S487" s="382" t="s">
        <v>75</v>
      </c>
      <c r="T487" s="383"/>
      <c r="U487" s="88"/>
      <c r="V487" s="10"/>
      <c r="W487" s="12"/>
      <c r="X487" s="369">
        <f>VLOOKUP(Z487,'[1]IGC Availability'!$A:$O,15,FALSE)</f>
        <v>0</v>
      </c>
      <c r="Y487" s="364" t="str" cm="1">
        <f t="array" ref="Y487">IF(X487="","",
IFERROR(
    IF(
        X487&gt;= _xlfn.XLOOKUP(
            F487 &amp; "|" &amp; G487,
            'Min table'!$A$2:$A$17 &amp; "|" &amp; 'Min table'!$B$2:$B$17,
            'Min table'!$C$2:$C$17,
            "MISSING"
        ),
        "Show",
        "Hide"
    ),
"MISSING"))</f>
        <v>Hide</v>
      </c>
      <c r="Z487" s="364" t="s">
        <v>1512</v>
      </c>
      <c r="AA487" s="361" t="s">
        <v>1351</v>
      </c>
      <c r="AB487" s="326"/>
      <c r="AC487" s="309" t="s">
        <v>1135</v>
      </c>
      <c r="AD487" s="309" t="s">
        <v>1135</v>
      </c>
    </row>
    <row r="488" spans="3:30" hidden="1" x14ac:dyDescent="0.3">
      <c r="C488" s="314"/>
      <c r="D488" s="8"/>
      <c r="E488" s="8"/>
      <c r="F488" s="20" t="s">
        <v>71</v>
      </c>
      <c r="G488" s="19" t="s">
        <v>1146</v>
      </c>
      <c r="H488" s="384"/>
      <c r="I488" s="385"/>
      <c r="J488" s="379" t="s">
        <v>1352</v>
      </c>
      <c r="K488" s="386"/>
      <c r="L488" s="1"/>
      <c r="M488" s="4"/>
      <c r="N488" s="439"/>
      <c r="O488" s="18">
        <v>2.65</v>
      </c>
      <c r="P488" s="21" t="str">
        <f t="shared" si="31"/>
        <v/>
      </c>
      <c r="Q488" s="18" t="s">
        <v>1138</v>
      </c>
      <c r="R488" s="381"/>
      <c r="S488" s="382" t="s">
        <v>75</v>
      </c>
      <c r="T488" s="383"/>
      <c r="U488" s="88"/>
      <c r="V488" s="10"/>
      <c r="W488" s="12"/>
      <c r="X488" s="369">
        <f>VLOOKUP(Z488,'[1]IGC Availability'!$A:$O,15,FALSE)</f>
        <v>0</v>
      </c>
      <c r="Y488" s="364" t="str" cm="1">
        <f t="array" ref="Y488">IF(X488="","",
IFERROR(
    IF(
        X488&gt;= _xlfn.XLOOKUP(
            F488 &amp; "|" &amp; G488,
            'Min table'!$A$2:$A$17 &amp; "|" &amp; 'Min table'!$B$2:$B$17,
            'Min table'!$C$2:$C$17,
            "MISSING"
        ),
        "Show",
        "Hide"
    ),
"MISSING"))</f>
        <v>Hide</v>
      </c>
      <c r="Z488" s="364" t="s">
        <v>1513</v>
      </c>
      <c r="AA488" s="361" t="s">
        <v>1352</v>
      </c>
      <c r="AB488" s="326"/>
    </row>
    <row r="489" spans="3:30" hidden="1" x14ac:dyDescent="0.3">
      <c r="C489" s="314"/>
      <c r="D489" s="8"/>
      <c r="E489" s="8"/>
      <c r="F489" s="20" t="s">
        <v>71</v>
      </c>
      <c r="G489" s="19" t="s">
        <v>1146</v>
      </c>
      <c r="H489" s="384"/>
      <c r="I489" s="385"/>
      <c r="J489" s="379" t="s">
        <v>1353</v>
      </c>
      <c r="K489" s="386"/>
      <c r="L489" s="1"/>
      <c r="M489" s="4"/>
      <c r="N489" s="439"/>
      <c r="O489" s="18">
        <v>2.65</v>
      </c>
      <c r="P489" s="21" t="str">
        <f t="shared" si="31"/>
        <v/>
      </c>
      <c r="Q489" s="18" t="s">
        <v>1488</v>
      </c>
      <c r="R489" s="381"/>
      <c r="S489" s="382" t="s">
        <v>75</v>
      </c>
      <c r="T489" s="383"/>
      <c r="U489" s="88"/>
      <c r="V489" s="10"/>
      <c r="W489" s="12"/>
      <c r="X489" s="369">
        <f>VLOOKUP(Z489,'[1]IGC Availability'!$A:$O,15,FALSE)</f>
        <v>0</v>
      </c>
      <c r="Y489" s="364" t="str" cm="1">
        <f t="array" ref="Y489">IF(X489="","",
IFERROR(
    IF(
        X489&gt;= _xlfn.XLOOKUP(
            F489 &amp; "|" &amp; G489,
            'Min table'!$A$2:$A$17 &amp; "|" &amp; 'Min table'!$B$2:$B$17,
            'Min table'!$C$2:$C$17,
            "MISSING"
        ),
        "Show",
        "Hide"
    ),
"MISSING"))</f>
        <v>Hide</v>
      </c>
      <c r="Z489" s="364" t="s">
        <v>1514</v>
      </c>
      <c r="AA489" s="360" t="s">
        <v>1353</v>
      </c>
      <c r="AB489" s="326"/>
      <c r="AC489" s="309" t="s">
        <v>610</v>
      </c>
    </row>
    <row r="490" spans="3:30" hidden="1" x14ac:dyDescent="0.3">
      <c r="C490" s="314"/>
      <c r="D490" s="8"/>
      <c r="E490" s="8"/>
      <c r="F490" s="20" t="s">
        <v>71</v>
      </c>
      <c r="G490" s="19" t="s">
        <v>1146</v>
      </c>
      <c r="H490" s="384"/>
      <c r="I490" s="385"/>
      <c r="J490" s="379" t="s">
        <v>1354</v>
      </c>
      <c r="K490" s="386"/>
      <c r="L490" s="1"/>
      <c r="M490" s="4"/>
      <c r="N490" s="439"/>
      <c r="O490" s="18">
        <v>2.65</v>
      </c>
      <c r="P490" s="21" t="str">
        <f t="shared" si="31"/>
        <v/>
      </c>
      <c r="Q490" s="18" t="s">
        <v>1481</v>
      </c>
      <c r="R490" s="381"/>
      <c r="S490" s="382" t="s">
        <v>75</v>
      </c>
      <c r="T490" s="383"/>
      <c r="U490" s="88"/>
      <c r="V490" s="10"/>
      <c r="W490" s="12"/>
      <c r="X490" s="369">
        <f>VLOOKUP(Z490,'[1]IGC Availability'!$A:$O,15,FALSE)</f>
        <v>0</v>
      </c>
      <c r="Y490" s="364" t="str" cm="1">
        <f t="array" ref="Y490">IF(X490="","",
IFERROR(
    IF(
        X490&gt;= _xlfn.XLOOKUP(
            F490 &amp; "|" &amp; G490,
            'Min table'!$A$2:$A$17 &amp; "|" &amp; 'Min table'!$B$2:$B$17,
            'Min table'!$C$2:$C$17,
            "MISSING"
        ),
        "Show",
        "Hide"
    ),
"MISSING"))</f>
        <v>Hide</v>
      </c>
      <c r="Z490" s="364" t="s">
        <v>610</v>
      </c>
      <c r="AA490" s="361" t="s">
        <v>1354</v>
      </c>
      <c r="AB490" s="326"/>
      <c r="AC490" s="309" t="s">
        <v>611</v>
      </c>
    </row>
    <row r="491" spans="3:30" hidden="1" x14ac:dyDescent="0.3">
      <c r="C491" s="314"/>
      <c r="D491" s="8"/>
      <c r="E491" s="8"/>
      <c r="F491" s="20" t="s">
        <v>71</v>
      </c>
      <c r="G491" s="19" t="s">
        <v>1146</v>
      </c>
      <c r="H491" s="384"/>
      <c r="I491" s="385"/>
      <c r="J491" s="379" t="s">
        <v>1355</v>
      </c>
      <c r="K491" s="386"/>
      <c r="L491" s="1"/>
      <c r="M491" s="4"/>
      <c r="N491" s="439"/>
      <c r="O491" s="18">
        <v>2.65</v>
      </c>
      <c r="P491" s="21" t="str">
        <f t="shared" si="31"/>
        <v/>
      </c>
      <c r="Q491" s="18" t="s">
        <v>1481</v>
      </c>
      <c r="R491" s="381"/>
      <c r="S491" s="382" t="s">
        <v>75</v>
      </c>
      <c r="T491" s="383"/>
      <c r="U491" s="88"/>
      <c r="V491" s="10"/>
      <c r="W491" s="12"/>
      <c r="X491" s="369">
        <f>VLOOKUP(Z491,'[1]IGC Availability'!$A:$O,15,FALSE)</f>
        <v>0</v>
      </c>
      <c r="Y491" s="364" t="str" cm="1">
        <f t="array" ref="Y491">IF(X491="","",
IFERROR(
    IF(
        X491&gt;= _xlfn.XLOOKUP(
            F491 &amp; "|" &amp; G491,
            'Min table'!$A$2:$A$17 &amp; "|" &amp; 'Min table'!$B$2:$B$17,
            'Min table'!$C$2:$C$17,
            "MISSING"
        ),
        "Show",
        "Hide"
    ),
"MISSING"))</f>
        <v>Hide</v>
      </c>
      <c r="Z491" s="364" t="s">
        <v>611</v>
      </c>
      <c r="AA491" s="360" t="s">
        <v>1355</v>
      </c>
      <c r="AB491" s="326"/>
      <c r="AC491" s="309" t="s">
        <v>612</v>
      </c>
    </row>
    <row r="492" spans="3:30" hidden="1" x14ac:dyDescent="0.3">
      <c r="C492" s="314"/>
      <c r="D492" s="8"/>
      <c r="E492" s="8"/>
      <c r="F492" s="20" t="s">
        <v>71</v>
      </c>
      <c r="G492" s="19" t="s">
        <v>1146</v>
      </c>
      <c r="H492" s="384"/>
      <c r="I492" s="385"/>
      <c r="J492" s="379" t="s">
        <v>1356</v>
      </c>
      <c r="K492" s="386"/>
      <c r="L492" s="1"/>
      <c r="M492" s="4"/>
      <c r="N492" s="439"/>
      <c r="O492" s="18">
        <v>2.65</v>
      </c>
      <c r="P492" s="21" t="str">
        <f t="shared" si="31"/>
        <v/>
      </c>
      <c r="Q492" s="18" t="s">
        <v>1481</v>
      </c>
      <c r="R492" s="381"/>
      <c r="S492" s="382" t="s">
        <v>75</v>
      </c>
      <c r="T492" s="383"/>
      <c r="U492" s="88"/>
      <c r="V492" s="10"/>
      <c r="W492" s="12"/>
      <c r="X492" s="369">
        <f>VLOOKUP(Z492,'[1]IGC Availability'!$A:$O,15,FALSE)</f>
        <v>0</v>
      </c>
      <c r="Y492" s="364" t="str" cm="1">
        <f t="array" ref="Y492">IF(X492="","",
IFERROR(
    IF(
        X492&gt;= _xlfn.XLOOKUP(
            F492 &amp; "|" &amp; G492,
            'Min table'!$A$2:$A$17 &amp; "|" &amp; 'Min table'!$B$2:$B$17,
            'Min table'!$C$2:$C$17,
            "MISSING"
        ),
        "Show",
        "Hide"
    ),
"MISSING"))</f>
        <v>Hide</v>
      </c>
      <c r="Z492" s="364" t="s">
        <v>612</v>
      </c>
      <c r="AA492" s="360" t="s">
        <v>1356</v>
      </c>
      <c r="AB492" s="326"/>
      <c r="AC492" s="309" t="s">
        <v>613</v>
      </c>
    </row>
    <row r="493" spans="3:30" hidden="1" x14ac:dyDescent="0.3">
      <c r="C493" s="314"/>
      <c r="D493" s="8"/>
      <c r="E493" s="8"/>
      <c r="F493" s="20" t="s">
        <v>71</v>
      </c>
      <c r="G493" s="19" t="s">
        <v>1146</v>
      </c>
      <c r="H493" s="384"/>
      <c r="I493" s="385"/>
      <c r="J493" s="379" t="s">
        <v>1357</v>
      </c>
      <c r="K493" s="386"/>
      <c r="L493" s="1"/>
      <c r="M493" s="4"/>
      <c r="N493" s="439"/>
      <c r="O493" s="18">
        <v>2.65</v>
      </c>
      <c r="P493" s="21" t="str">
        <f t="shared" si="31"/>
        <v/>
      </c>
      <c r="Q493" s="18" t="s">
        <v>1481</v>
      </c>
      <c r="R493" s="381"/>
      <c r="S493" s="382" t="s">
        <v>75</v>
      </c>
      <c r="T493" s="383"/>
      <c r="U493" s="88"/>
      <c r="V493" s="10"/>
      <c r="W493" s="12"/>
      <c r="X493" s="369">
        <f>VLOOKUP(Z493,'[1]IGC Availability'!$A:$O,15,FALSE)</f>
        <v>0</v>
      </c>
      <c r="Y493" s="364" t="str" cm="1">
        <f t="array" ref="Y493">IF(X493="","",
IFERROR(
    IF(
        X493&gt;= _xlfn.XLOOKUP(
            F493 &amp; "|" &amp; G493,
            'Min table'!$A$2:$A$17 &amp; "|" &amp; 'Min table'!$B$2:$B$17,
            'Min table'!$C$2:$C$17,
            "MISSING"
        ),
        "Show",
        "Hide"
    ),
"MISSING"))</f>
        <v>Hide</v>
      </c>
      <c r="Z493" s="364" t="s">
        <v>613</v>
      </c>
      <c r="AA493" s="360" t="s">
        <v>1357</v>
      </c>
      <c r="AB493" s="326"/>
      <c r="AC493" s="309" t="s">
        <v>614</v>
      </c>
    </row>
    <row r="494" spans="3:30" hidden="1" x14ac:dyDescent="0.3">
      <c r="C494" s="314"/>
      <c r="D494" s="8"/>
      <c r="E494" s="8"/>
      <c r="F494" s="20" t="s">
        <v>71</v>
      </c>
      <c r="G494" s="19" t="s">
        <v>1146</v>
      </c>
      <c r="H494" s="384"/>
      <c r="I494" s="385"/>
      <c r="J494" s="379" t="s">
        <v>1358</v>
      </c>
      <c r="K494" s="386"/>
      <c r="L494" s="1"/>
      <c r="M494" s="4"/>
      <c r="N494" s="439"/>
      <c r="O494" s="18">
        <v>2.65</v>
      </c>
      <c r="P494" s="21" t="str">
        <f t="shared" si="31"/>
        <v/>
      </c>
      <c r="Q494" s="18" t="s">
        <v>1481</v>
      </c>
      <c r="R494" s="381"/>
      <c r="S494" s="382" t="s">
        <v>75</v>
      </c>
      <c r="T494" s="383"/>
      <c r="U494" s="88"/>
      <c r="V494" s="10"/>
      <c r="W494" s="12"/>
      <c r="X494" s="369">
        <f>VLOOKUP(Z494,'[1]IGC Availability'!$A:$O,15,FALSE)</f>
        <v>0</v>
      </c>
      <c r="Y494" s="364" t="str" cm="1">
        <f t="array" ref="Y494">IF(X494="","",
IFERROR(
    IF(
        X494&gt;= _xlfn.XLOOKUP(
            F494 &amp; "|" &amp; G494,
            'Min table'!$A$2:$A$17 &amp; "|" &amp; 'Min table'!$B$2:$B$17,
            'Min table'!$C$2:$C$17,
            "MISSING"
        ),
        "Show",
        "Hide"
    ),
"MISSING"))</f>
        <v>Hide</v>
      </c>
      <c r="Z494" s="364" t="s">
        <v>614</v>
      </c>
      <c r="AA494" s="360" t="s">
        <v>1358</v>
      </c>
      <c r="AB494" s="326"/>
      <c r="AC494" s="309" t="s">
        <v>615</v>
      </c>
    </row>
    <row r="495" spans="3:30" hidden="1" x14ac:dyDescent="0.3">
      <c r="C495" s="314"/>
      <c r="D495" s="8"/>
      <c r="E495" s="8"/>
      <c r="F495" s="20" t="s">
        <v>71</v>
      </c>
      <c r="G495" s="19" t="s">
        <v>1146</v>
      </c>
      <c r="H495" s="384"/>
      <c r="I495" s="385"/>
      <c r="J495" s="379" t="s">
        <v>1359</v>
      </c>
      <c r="K495" s="386"/>
      <c r="L495" s="1"/>
      <c r="M495" s="4"/>
      <c r="N495" s="439"/>
      <c r="O495" s="18">
        <v>2.65</v>
      </c>
      <c r="P495" s="21" t="str">
        <f t="shared" si="31"/>
        <v/>
      </c>
      <c r="Q495" s="18" t="s">
        <v>1481</v>
      </c>
      <c r="R495" s="381"/>
      <c r="S495" s="382" t="s">
        <v>75</v>
      </c>
      <c r="T495" s="383"/>
      <c r="U495" s="88"/>
      <c r="V495" s="10"/>
      <c r="W495" s="12"/>
      <c r="X495" s="369">
        <f>VLOOKUP(Z495,'[1]IGC Availability'!$A:$O,15,FALSE)</f>
        <v>0</v>
      </c>
      <c r="Y495" s="364" t="str" cm="1">
        <f t="array" ref="Y495">IF(X495="","",
IFERROR(
    IF(
        X495&gt;= _xlfn.XLOOKUP(
            F495 &amp; "|" &amp; G495,
            'Min table'!$A$2:$A$17 &amp; "|" &amp; 'Min table'!$B$2:$B$17,
            'Min table'!$C$2:$C$17,
            "MISSING"
        ),
        "Show",
        "Hide"
    ),
"MISSING"))</f>
        <v>Hide</v>
      </c>
      <c r="Z495" s="364" t="s">
        <v>615</v>
      </c>
      <c r="AA495" s="361" t="s">
        <v>1359</v>
      </c>
      <c r="AB495" s="326"/>
      <c r="AC495" s="309" t="s">
        <v>616</v>
      </c>
    </row>
    <row r="496" spans="3:30" hidden="1" x14ac:dyDescent="0.3">
      <c r="C496" s="314"/>
      <c r="D496" s="8"/>
      <c r="E496" s="8"/>
      <c r="F496" s="20" t="s">
        <v>71</v>
      </c>
      <c r="G496" s="19" t="s">
        <v>1146</v>
      </c>
      <c r="H496" s="384"/>
      <c r="I496" s="385"/>
      <c r="J496" s="379" t="s">
        <v>1360</v>
      </c>
      <c r="K496" s="386"/>
      <c r="L496" s="1"/>
      <c r="M496" s="4"/>
      <c r="N496" s="439"/>
      <c r="O496" s="18">
        <v>2.65</v>
      </c>
      <c r="P496" s="21" t="str">
        <f t="shared" si="31"/>
        <v/>
      </c>
      <c r="Q496" s="18" t="s">
        <v>1485</v>
      </c>
      <c r="R496" s="381"/>
      <c r="S496" s="382" t="s">
        <v>75</v>
      </c>
      <c r="T496" s="383"/>
      <c r="U496" s="88"/>
      <c r="V496" s="10"/>
      <c r="W496" s="12"/>
      <c r="X496" s="369">
        <f>VLOOKUP(Z496,'[1]IGC Availability'!$A:$O,15,FALSE)</f>
        <v>0</v>
      </c>
      <c r="Y496" s="364" t="str" cm="1">
        <f t="array" ref="Y496">IF(X496="","",
IFERROR(
    IF(
        X496&gt;= _xlfn.XLOOKUP(
            F496 &amp; "|" &amp; G496,
            'Min table'!$A$2:$A$17 &amp; "|" &amp; 'Min table'!$B$2:$B$17,
            'Min table'!$C$2:$C$17,
            "MISSING"
        ),
        "Show",
        "Hide"
    ),
"MISSING"))</f>
        <v>Hide</v>
      </c>
      <c r="Z496" s="364" t="s">
        <v>616</v>
      </c>
      <c r="AA496" s="361" t="s">
        <v>1360</v>
      </c>
      <c r="AB496" s="326"/>
      <c r="AC496" s="309" t="s">
        <v>617</v>
      </c>
    </row>
    <row r="497" spans="3:29" hidden="1" x14ac:dyDescent="0.3">
      <c r="C497" s="314"/>
      <c r="D497" s="8"/>
      <c r="E497" s="8"/>
      <c r="F497" s="20" t="s">
        <v>71</v>
      </c>
      <c r="G497" s="19" t="s">
        <v>1146</v>
      </c>
      <c r="H497" s="384"/>
      <c r="I497" s="385"/>
      <c r="J497" s="379" t="s">
        <v>1361</v>
      </c>
      <c r="K497" s="386"/>
      <c r="L497" s="1"/>
      <c r="M497" s="4"/>
      <c r="N497" s="439"/>
      <c r="O497" s="18">
        <v>2.65</v>
      </c>
      <c r="P497" s="21" t="str">
        <f t="shared" si="31"/>
        <v/>
      </c>
      <c r="Q497" s="18" t="s">
        <v>1490</v>
      </c>
      <c r="R497" s="381"/>
      <c r="S497" s="382" t="s">
        <v>75</v>
      </c>
      <c r="T497" s="383"/>
      <c r="U497" s="88"/>
      <c r="V497" s="10"/>
      <c r="W497" s="12"/>
      <c r="X497" s="369">
        <f>VLOOKUP(Z497,'[1]IGC Availability'!$A:$O,15,FALSE)</f>
        <v>0</v>
      </c>
      <c r="Y497" s="364" t="str" cm="1">
        <f t="array" ref="Y497">IF(X497="","",
IFERROR(
    IF(
        X497&gt;= _xlfn.XLOOKUP(
            F497 &amp; "|" &amp; G497,
            'Min table'!$A$2:$A$17 &amp; "|" &amp; 'Min table'!$B$2:$B$17,
            'Min table'!$C$2:$C$17,
            "MISSING"
        ),
        "Show",
        "Hide"
    ),
"MISSING"))</f>
        <v>Hide</v>
      </c>
      <c r="Z497" s="364" t="s">
        <v>617</v>
      </c>
      <c r="AA497" s="361" t="s">
        <v>1361</v>
      </c>
      <c r="AB497" s="326"/>
      <c r="AC497" s="309" t="s">
        <v>619</v>
      </c>
    </row>
    <row r="498" spans="3:29" hidden="1" x14ac:dyDescent="0.3">
      <c r="C498" s="314"/>
      <c r="D498" s="8"/>
      <c r="E498" s="8"/>
      <c r="F498" s="20" t="s">
        <v>71</v>
      </c>
      <c r="G498" s="19" t="s">
        <v>1146</v>
      </c>
      <c r="H498" s="384"/>
      <c r="I498" s="385"/>
      <c r="J498" s="379" t="s">
        <v>1362</v>
      </c>
      <c r="K498" s="386"/>
      <c r="L498" s="1"/>
      <c r="M498" s="4"/>
      <c r="N498" s="439"/>
      <c r="O498" s="18">
        <v>2.65</v>
      </c>
      <c r="P498" s="21" t="str">
        <f t="shared" si="31"/>
        <v/>
      </c>
      <c r="Q498" s="18" t="s">
        <v>115</v>
      </c>
      <c r="R498" s="381"/>
      <c r="S498" s="382" t="s">
        <v>75</v>
      </c>
      <c r="T498" s="383"/>
      <c r="U498" s="88"/>
      <c r="V498" s="10"/>
      <c r="W498" s="12"/>
      <c r="X498" s="369">
        <f>VLOOKUP(Z498,'[1]IGC Availability'!$A:$O,15,FALSE)</f>
        <v>0</v>
      </c>
      <c r="Y498" s="364" t="str" cm="1">
        <f t="array" ref="Y498">IF(X498="","",
IFERROR(
    IF(
        X498&gt;= _xlfn.XLOOKUP(
            F498 &amp; "|" &amp; G498,
            'Min table'!$A$2:$A$17 &amp; "|" &amp; 'Min table'!$B$2:$B$17,
            'Min table'!$C$2:$C$17,
            "MISSING"
        ),
        "Show",
        "Hide"
    ),
"MISSING"))</f>
        <v>Hide</v>
      </c>
      <c r="Z498" s="364" t="s">
        <v>619</v>
      </c>
      <c r="AA498" s="360" t="s">
        <v>1362</v>
      </c>
      <c r="AB498" s="326"/>
      <c r="AC498" s="309" t="s">
        <v>620</v>
      </c>
    </row>
    <row r="499" spans="3:29" hidden="1" x14ac:dyDescent="0.3">
      <c r="C499" s="314"/>
      <c r="D499" s="8"/>
      <c r="E499" s="8"/>
      <c r="F499" s="20" t="s">
        <v>71</v>
      </c>
      <c r="G499" s="19" t="s">
        <v>1146</v>
      </c>
      <c r="H499" s="384"/>
      <c r="I499" s="385"/>
      <c r="J499" s="379" t="s">
        <v>2015</v>
      </c>
      <c r="K499" s="386"/>
      <c r="L499" s="1"/>
      <c r="M499" s="4"/>
      <c r="N499" s="439"/>
      <c r="O499" s="18">
        <v>2.65</v>
      </c>
      <c r="P499" s="21" t="str">
        <f t="shared" si="31"/>
        <v/>
      </c>
      <c r="Q499" s="18" t="s">
        <v>1486</v>
      </c>
      <c r="R499" s="381"/>
      <c r="S499" s="382" t="s">
        <v>75</v>
      </c>
      <c r="T499" s="383"/>
      <c r="U499" s="88"/>
      <c r="V499" s="10"/>
      <c r="W499" s="12"/>
      <c r="X499" s="369">
        <f>VLOOKUP(Z499,'[1]IGC Availability'!$A:$O,15,FALSE)</f>
        <v>0</v>
      </c>
      <c r="Y499" s="364" t="str" cm="1">
        <f t="array" ref="Y499">IF(X499="","",
IFERROR(
    IF(
        X499&gt;= _xlfn.XLOOKUP(
            F499 &amp; "|" &amp; G499,
            'Min table'!$A$2:$A$17 &amp; "|" &amp; 'Min table'!$B$2:$B$17,
            'Min table'!$C$2:$C$17,
            "MISSING"
        ),
        "Show",
        "Hide"
    ),
"MISSING"))</f>
        <v>Hide</v>
      </c>
      <c r="Z499" s="364" t="s">
        <v>2016</v>
      </c>
      <c r="AA499" s="360" t="s">
        <v>2015</v>
      </c>
      <c r="AB499" s="326"/>
      <c r="AC499" s="309" t="s">
        <v>620</v>
      </c>
    </row>
    <row r="500" spans="3:29" hidden="1" x14ac:dyDescent="0.3">
      <c r="C500" s="314"/>
      <c r="D500" s="8"/>
      <c r="E500" s="8"/>
      <c r="F500" s="20" t="s">
        <v>71</v>
      </c>
      <c r="G500" s="19" t="s">
        <v>1146</v>
      </c>
      <c r="H500" s="384"/>
      <c r="I500" s="385"/>
      <c r="J500" s="379" t="s">
        <v>1363</v>
      </c>
      <c r="K500" s="386"/>
      <c r="L500" s="1"/>
      <c r="M500" s="4"/>
      <c r="N500" s="439"/>
      <c r="O500" s="18">
        <v>2.65</v>
      </c>
      <c r="P500" s="21" t="str">
        <f t="shared" si="31"/>
        <v/>
      </c>
      <c r="Q500" s="18" t="s">
        <v>1486</v>
      </c>
      <c r="R500" s="381"/>
      <c r="S500" s="382" t="s">
        <v>75</v>
      </c>
      <c r="T500" s="383"/>
      <c r="U500" s="88"/>
      <c r="V500" s="10"/>
      <c r="W500" s="12"/>
      <c r="X500" s="369">
        <f>VLOOKUP(Z500,'[1]IGC Availability'!$A:$O,15,FALSE)</f>
        <v>14.4</v>
      </c>
      <c r="Y500" s="364" t="str" cm="1">
        <f t="array" ref="Y500">IF(X500="","",
IFERROR(
    IF(
        X500&gt;= _xlfn.XLOOKUP(
            F500 &amp; "|" &amp; G500,
            'Min table'!$A$2:$A$17 &amp; "|" &amp; 'Min table'!$B$2:$B$17,
            'Min table'!$C$2:$C$17,
            "MISSING"
        ),
        "Show",
        "Hide"
    ),
"MISSING"))</f>
        <v>Hide</v>
      </c>
      <c r="Z500" s="364" t="s">
        <v>625</v>
      </c>
      <c r="AA500" s="360" t="s">
        <v>1363</v>
      </c>
      <c r="AB500" s="326"/>
      <c r="AC500" s="309" t="s">
        <v>620</v>
      </c>
    </row>
    <row r="501" spans="3:29" hidden="1" x14ac:dyDescent="0.3">
      <c r="C501" s="314"/>
      <c r="D501" s="8"/>
      <c r="E501" s="8"/>
      <c r="F501" s="20" t="s">
        <v>71</v>
      </c>
      <c r="G501" s="19" t="s">
        <v>1146</v>
      </c>
      <c r="H501" s="384"/>
      <c r="I501" s="385"/>
      <c r="J501" s="379" t="s">
        <v>1175</v>
      </c>
      <c r="K501" s="386"/>
      <c r="L501" s="1"/>
      <c r="M501" s="4"/>
      <c r="N501" s="439"/>
      <c r="O501" s="18">
        <v>2.65</v>
      </c>
      <c r="P501" s="21" t="str">
        <f t="shared" si="31"/>
        <v/>
      </c>
      <c r="Q501" s="18" t="s">
        <v>1139</v>
      </c>
      <c r="R501" s="381"/>
      <c r="S501" s="382" t="s">
        <v>75</v>
      </c>
      <c r="T501" s="383"/>
      <c r="U501" s="88"/>
      <c r="V501" s="10"/>
      <c r="W501" s="12"/>
      <c r="X501" s="369">
        <f>VLOOKUP(Z501,'[1]IGC Availability'!$A:$O,15,FALSE)</f>
        <v>0</v>
      </c>
      <c r="Y501" s="364" t="str" cm="1">
        <f t="array" ref="Y501">IF(X501="","",
IFERROR(
    IF(
        X501&gt;= _xlfn.XLOOKUP(
            F501 &amp; "|" &amp; G501,
            'Min table'!$A$2:$A$17 &amp; "|" &amp; 'Min table'!$B$2:$B$17,
            'Min table'!$C$2:$C$17,
            "MISSING"
        ),
        "Show",
        "Hide"
    ),
"MISSING"))</f>
        <v>Hide</v>
      </c>
      <c r="Z501" s="364" t="s">
        <v>1515</v>
      </c>
      <c r="AA501" s="361" t="s">
        <v>1175</v>
      </c>
      <c r="AB501" s="326"/>
      <c r="AC501" s="309" t="s">
        <v>621</v>
      </c>
    </row>
    <row r="502" spans="3:29" hidden="1" x14ac:dyDescent="0.3">
      <c r="C502" s="314"/>
      <c r="D502" s="8"/>
      <c r="E502" s="8"/>
      <c r="F502" s="20" t="s">
        <v>71</v>
      </c>
      <c r="G502" s="19" t="s">
        <v>1146</v>
      </c>
      <c r="H502" s="384"/>
      <c r="I502" s="385"/>
      <c r="J502" s="379" t="s">
        <v>1364</v>
      </c>
      <c r="K502" s="386"/>
      <c r="L502" s="1"/>
      <c r="M502" s="4"/>
      <c r="N502" s="439"/>
      <c r="O502" s="18">
        <v>2.65</v>
      </c>
      <c r="P502" s="21" t="str">
        <f t="shared" si="31"/>
        <v/>
      </c>
      <c r="Q502" s="18" t="s">
        <v>782</v>
      </c>
      <c r="R502" s="381"/>
      <c r="S502" s="382" t="s">
        <v>75</v>
      </c>
      <c r="T502" s="383"/>
      <c r="U502" s="88"/>
      <c r="V502" s="10"/>
      <c r="W502" s="12"/>
      <c r="X502" s="369">
        <f>VLOOKUP(Z502,'[1]IGC Availability'!$A:$O,15,FALSE)</f>
        <v>0</v>
      </c>
      <c r="Y502" s="364" t="str" cm="1">
        <f t="array" ref="Y502">IF(X502="","",
IFERROR(
    IF(
        X502&gt;= _xlfn.XLOOKUP(
            F502 &amp; "|" &amp; G502,
            'Min table'!$A$2:$A$17 &amp; "|" &amp; 'Min table'!$B$2:$B$17,
            'Min table'!$C$2:$C$17,
            "MISSING"
        ),
        "Show",
        "Hide"
    ),
"MISSING"))</f>
        <v>Hide</v>
      </c>
      <c r="Z502" s="364" t="s">
        <v>621</v>
      </c>
      <c r="AA502" s="361" t="s">
        <v>1364</v>
      </c>
      <c r="AB502" s="326"/>
      <c r="AC502" s="309" t="s">
        <v>622</v>
      </c>
    </row>
    <row r="503" spans="3:29" hidden="1" x14ac:dyDescent="0.3">
      <c r="C503" s="314"/>
      <c r="D503" s="8"/>
      <c r="E503" s="8"/>
      <c r="F503" s="20" t="s">
        <v>71</v>
      </c>
      <c r="G503" s="19" t="s">
        <v>1146</v>
      </c>
      <c r="H503" s="384"/>
      <c r="I503" s="385"/>
      <c r="J503" s="379" t="s">
        <v>1365</v>
      </c>
      <c r="K503" s="386"/>
      <c r="L503" s="1"/>
      <c r="M503" s="4"/>
      <c r="N503" s="439"/>
      <c r="O503" s="18">
        <v>2.65</v>
      </c>
      <c r="P503" s="21" t="str">
        <f t="shared" si="31"/>
        <v/>
      </c>
      <c r="Q503" s="18" t="s">
        <v>1487</v>
      </c>
      <c r="R503" s="381"/>
      <c r="S503" s="382" t="s">
        <v>75</v>
      </c>
      <c r="T503" s="383"/>
      <c r="U503" s="88"/>
      <c r="V503" s="10"/>
      <c r="W503" s="12"/>
      <c r="X503" s="369">
        <f>VLOOKUP(Z503,'[1]IGC Availability'!$A:$O,15,FALSE)</f>
        <v>0</v>
      </c>
      <c r="Y503" s="364" t="str" cm="1">
        <f t="array" ref="Y503">IF(X503="","",
IFERROR(
    IF(
        X503&gt;= _xlfn.XLOOKUP(
            F503 &amp; "|" &amp; G503,
            'Min table'!$A$2:$A$17 &amp; "|" &amp; 'Min table'!$B$2:$B$17,
            'Min table'!$C$2:$C$17,
            "MISSING"
        ),
        "Show",
        "Hide"
    ),
"MISSING"))</f>
        <v>Hide</v>
      </c>
      <c r="Z503" s="364" t="s">
        <v>622</v>
      </c>
      <c r="AA503" s="361" t="s">
        <v>1365</v>
      </c>
      <c r="AB503" s="326"/>
      <c r="AC503" s="309" t="s">
        <v>623</v>
      </c>
    </row>
    <row r="504" spans="3:29" hidden="1" x14ac:dyDescent="0.3">
      <c r="C504" s="314"/>
      <c r="D504" s="8"/>
      <c r="E504" s="8"/>
      <c r="F504" s="20" t="s">
        <v>71</v>
      </c>
      <c r="G504" s="19" t="s">
        <v>1146</v>
      </c>
      <c r="H504" s="384"/>
      <c r="I504" s="385"/>
      <c r="J504" s="379" t="s">
        <v>1366</v>
      </c>
      <c r="K504" s="386"/>
      <c r="L504" s="1"/>
      <c r="M504" s="4"/>
      <c r="N504" s="439"/>
      <c r="O504" s="18">
        <v>2.65</v>
      </c>
      <c r="P504" s="21" t="str">
        <f t="shared" si="31"/>
        <v/>
      </c>
      <c r="Q504" s="18" t="s">
        <v>1272</v>
      </c>
      <c r="R504" s="381"/>
      <c r="S504" s="382" t="s">
        <v>75</v>
      </c>
      <c r="T504" s="383"/>
      <c r="U504" s="88"/>
      <c r="V504" s="10"/>
      <c r="W504" s="12"/>
      <c r="X504" s="369">
        <f>VLOOKUP(Z504,'[1]IGC Availability'!$A:$O,15,FALSE)</f>
        <v>0</v>
      </c>
      <c r="Y504" s="364" t="str" cm="1">
        <f t="array" ref="Y504">IF(X504="","",
IFERROR(
    IF(
        X504&gt;= _xlfn.XLOOKUP(
            F504 &amp; "|" &amp; G504,
            'Min table'!$A$2:$A$17 &amp; "|" &amp; 'Min table'!$B$2:$B$17,
            'Min table'!$C$2:$C$17,
            "MISSING"
        ),
        "Show",
        "Hide"
    ),
"MISSING"))</f>
        <v>Hide</v>
      </c>
      <c r="Z504" s="364" t="s">
        <v>633</v>
      </c>
      <c r="AA504" s="361" t="s">
        <v>1366</v>
      </c>
      <c r="AB504" s="326"/>
      <c r="AC504" s="309" t="s">
        <v>624</v>
      </c>
    </row>
    <row r="505" spans="3:29" hidden="1" x14ac:dyDescent="0.3">
      <c r="C505" s="314"/>
      <c r="D505" s="8"/>
      <c r="E505" s="8"/>
      <c r="F505" s="20" t="s">
        <v>71</v>
      </c>
      <c r="G505" s="19" t="s">
        <v>1146</v>
      </c>
      <c r="H505" s="384"/>
      <c r="I505" s="385"/>
      <c r="J505" s="379" t="s">
        <v>1367</v>
      </c>
      <c r="K505" s="386"/>
      <c r="L505" s="1"/>
      <c r="M505" s="4"/>
      <c r="N505" s="439"/>
      <c r="O505" s="18">
        <v>2.65</v>
      </c>
      <c r="P505" s="21" t="str">
        <f t="shared" si="31"/>
        <v/>
      </c>
      <c r="Q505" s="18" t="s">
        <v>782</v>
      </c>
      <c r="R505" s="381"/>
      <c r="S505" s="382" t="s">
        <v>75</v>
      </c>
      <c r="T505" s="383"/>
      <c r="U505" s="88"/>
      <c r="V505" s="10"/>
      <c r="W505" s="12"/>
      <c r="X505" s="369">
        <f>VLOOKUP(Z505,'[1]IGC Availability'!$A:$O,15,FALSE)</f>
        <v>0</v>
      </c>
      <c r="Y505" s="364" t="str" cm="1">
        <f t="array" ref="Y505">IF(X505="","",
IFERROR(
    IF(
        X505&gt;= _xlfn.XLOOKUP(
            F505 &amp; "|" &amp; G505,
            'Min table'!$A$2:$A$17 &amp; "|" &amp; 'Min table'!$B$2:$B$17,
            'Min table'!$C$2:$C$17,
            "MISSING"
        ),
        "Show",
        "Hide"
    ),
"MISSING"))</f>
        <v>Hide</v>
      </c>
      <c r="Z505" s="364" t="s">
        <v>623</v>
      </c>
      <c r="AA505" s="361" t="s">
        <v>1367</v>
      </c>
      <c r="AB505" s="326"/>
    </row>
    <row r="506" spans="3:29" hidden="1" x14ac:dyDescent="0.3">
      <c r="C506" s="314"/>
      <c r="D506" s="8"/>
      <c r="E506" s="8"/>
      <c r="F506" s="20" t="s">
        <v>71</v>
      </c>
      <c r="G506" s="19" t="s">
        <v>1146</v>
      </c>
      <c r="H506" s="384"/>
      <c r="I506" s="385"/>
      <c r="J506" s="379" t="s">
        <v>1167</v>
      </c>
      <c r="K506" s="386"/>
      <c r="L506" s="1"/>
      <c r="M506" s="4"/>
      <c r="N506" s="439"/>
      <c r="O506" s="18">
        <v>2.65</v>
      </c>
      <c r="P506" s="21" t="str">
        <f t="shared" si="31"/>
        <v/>
      </c>
      <c r="Q506" s="18" t="s">
        <v>1490</v>
      </c>
      <c r="R506" s="381"/>
      <c r="S506" s="382" t="s">
        <v>75</v>
      </c>
      <c r="T506" s="383"/>
      <c r="U506" s="88"/>
      <c r="V506" s="10"/>
      <c r="W506" s="12"/>
      <c r="X506" s="369">
        <f>VLOOKUP(Z506,'[1]IGC Availability'!$A:$O,15,FALSE)</f>
        <v>3.6</v>
      </c>
      <c r="Y506" s="364" t="str" cm="1">
        <f t="array" ref="Y506">IF(X506="","",
IFERROR(
    IF(
        X506&gt;= _xlfn.XLOOKUP(
            F506 &amp; "|" &amp; G506,
            'Min table'!$A$2:$A$17 &amp; "|" &amp; 'Min table'!$B$2:$B$17,
            'Min table'!$C$2:$C$17,
            "MISSING"
        ),
        "Show",
        "Hide"
    ),
"MISSING"))</f>
        <v>Hide</v>
      </c>
      <c r="Z506" s="364" t="s">
        <v>1516</v>
      </c>
      <c r="AA506" s="361" t="s">
        <v>1167</v>
      </c>
      <c r="AB506" s="326"/>
    </row>
    <row r="507" spans="3:29" hidden="1" x14ac:dyDescent="0.3">
      <c r="C507" s="314"/>
      <c r="D507" s="8"/>
      <c r="E507" s="8"/>
      <c r="F507" s="20" t="s">
        <v>71</v>
      </c>
      <c r="G507" s="19" t="s">
        <v>1146</v>
      </c>
      <c r="H507" s="384"/>
      <c r="I507" s="385"/>
      <c r="J507" s="379" t="s">
        <v>1078</v>
      </c>
      <c r="K507" s="386"/>
      <c r="L507" s="1"/>
      <c r="M507" s="4"/>
      <c r="N507" s="439"/>
      <c r="O507" s="18">
        <v>2.65</v>
      </c>
      <c r="P507" s="21" t="str">
        <f t="shared" si="31"/>
        <v/>
      </c>
      <c r="Q507" s="18" t="s">
        <v>1491</v>
      </c>
      <c r="R507" s="381"/>
      <c r="S507" s="382" t="s">
        <v>75</v>
      </c>
      <c r="T507" s="383"/>
      <c r="U507" s="88"/>
      <c r="V507" s="10"/>
      <c r="W507" s="12"/>
      <c r="X507" s="369">
        <f>VLOOKUP(Z507,'[1]IGC Availability'!$A:$O,15,FALSE)</f>
        <v>0</v>
      </c>
      <c r="Y507" s="364" t="str" cm="1">
        <f t="array" ref="Y507">IF(X507="","",
IFERROR(
    IF(
        X507&gt;= _xlfn.XLOOKUP(
            F507 &amp; "|" &amp; G507,
            'Min table'!$A$2:$A$17 &amp; "|" &amp; 'Min table'!$B$2:$B$17,
            'Min table'!$C$2:$C$17,
            "MISSING"
        ),
        "Show",
        "Hide"
    ),
"MISSING"))</f>
        <v>Hide</v>
      </c>
      <c r="Z507" s="364" t="s">
        <v>1517</v>
      </c>
      <c r="AA507" s="361" t="s">
        <v>1078</v>
      </c>
      <c r="AB507" s="326"/>
      <c r="AC507" s="309" t="s">
        <v>625</v>
      </c>
    </row>
    <row r="508" spans="3:29" hidden="1" x14ac:dyDescent="0.3">
      <c r="C508" s="314"/>
      <c r="D508" s="8"/>
      <c r="E508" s="8"/>
      <c r="F508" s="20" t="s">
        <v>71</v>
      </c>
      <c r="G508" s="19" t="s">
        <v>1146</v>
      </c>
      <c r="H508" s="384"/>
      <c r="I508" s="385"/>
      <c r="J508" s="379" t="s">
        <v>1079</v>
      </c>
      <c r="K508" s="386"/>
      <c r="L508" s="1"/>
      <c r="M508" s="4"/>
      <c r="N508" s="439"/>
      <c r="O508" s="18">
        <v>2.65</v>
      </c>
      <c r="P508" s="21" t="str">
        <f t="shared" si="31"/>
        <v/>
      </c>
      <c r="Q508" s="18" t="s">
        <v>1491</v>
      </c>
      <c r="R508" s="381"/>
      <c r="S508" s="382" t="s">
        <v>75</v>
      </c>
      <c r="T508" s="383"/>
      <c r="U508" s="88"/>
      <c r="V508" s="10"/>
      <c r="W508" s="12"/>
      <c r="X508" s="369">
        <f>VLOOKUP(Z508,'[1]IGC Availability'!$A:$O,15,FALSE)</f>
        <v>0</v>
      </c>
      <c r="Y508" s="364" t="str" cm="1">
        <f t="array" ref="Y508">IF(X508="","",
IFERROR(
    IF(
        X508&gt;= _xlfn.XLOOKUP(
            F508 &amp; "|" &amp; G508,
            'Min table'!$A$2:$A$17 &amp; "|" &amp; 'Min table'!$B$2:$B$17,
            'Min table'!$C$2:$C$17,
            "MISSING"
        ),
        "Show",
        "Hide"
    ),
"MISSING"))</f>
        <v>Hide</v>
      </c>
      <c r="Z508" s="364" t="s">
        <v>1518</v>
      </c>
      <c r="AA508" s="361" t="s">
        <v>1079</v>
      </c>
      <c r="AB508" s="326"/>
    </row>
    <row r="509" spans="3:29" hidden="1" x14ac:dyDescent="0.3">
      <c r="C509" s="314"/>
      <c r="D509" s="8"/>
      <c r="E509" s="8"/>
      <c r="F509" s="20" t="s">
        <v>71</v>
      </c>
      <c r="G509" s="19" t="s">
        <v>1146</v>
      </c>
      <c r="H509" s="384"/>
      <c r="I509" s="385"/>
      <c r="J509" s="379" t="s">
        <v>1368</v>
      </c>
      <c r="K509" s="386"/>
      <c r="L509" s="1"/>
      <c r="M509" s="4"/>
      <c r="N509" s="439"/>
      <c r="O509" s="18">
        <v>2.65</v>
      </c>
      <c r="P509" s="21" t="str">
        <f t="shared" si="31"/>
        <v/>
      </c>
      <c r="Q509" s="18" t="s">
        <v>782</v>
      </c>
      <c r="R509" s="381"/>
      <c r="S509" s="382" t="s">
        <v>75</v>
      </c>
      <c r="T509" s="383"/>
      <c r="U509" s="88"/>
      <c r="V509" s="10"/>
      <c r="W509" s="12"/>
      <c r="X509" s="369">
        <f>VLOOKUP(Z509,'[1]IGC Availability'!$A:$O,15,FALSE)</f>
        <v>0</v>
      </c>
      <c r="Y509" s="364" t="str" cm="1">
        <f t="array" ref="Y509">IF(X509="","",
IFERROR(
    IF(
        X509&gt;= _xlfn.XLOOKUP(
            F509 &amp; "|" &amp; G509,
            'Min table'!$A$2:$A$17 &amp; "|" &amp; 'Min table'!$B$2:$B$17,
            'Min table'!$C$2:$C$17,
            "MISSING"
        ),
        "Show",
        "Hide"
    ),
"MISSING"))</f>
        <v>Hide</v>
      </c>
      <c r="Z509" s="364" t="s">
        <v>627</v>
      </c>
      <c r="AA509" s="361" t="s">
        <v>1368</v>
      </c>
      <c r="AB509" s="326"/>
      <c r="AC509" s="309" t="s">
        <v>626</v>
      </c>
    </row>
    <row r="510" spans="3:29" hidden="1" x14ac:dyDescent="0.3">
      <c r="C510" s="314"/>
      <c r="D510" s="8"/>
      <c r="E510" s="8"/>
      <c r="F510" s="20" t="s">
        <v>71</v>
      </c>
      <c r="G510" s="19" t="s">
        <v>1146</v>
      </c>
      <c r="H510" s="384"/>
      <c r="I510" s="385"/>
      <c r="J510" s="379" t="s">
        <v>1369</v>
      </c>
      <c r="K510" s="386"/>
      <c r="L510" s="1"/>
      <c r="M510" s="4"/>
      <c r="N510" s="439"/>
      <c r="O510" s="18">
        <v>2.65</v>
      </c>
      <c r="P510" s="21" t="str">
        <f t="shared" si="31"/>
        <v/>
      </c>
      <c r="Q510" s="18" t="s">
        <v>782</v>
      </c>
      <c r="R510" s="381"/>
      <c r="S510" s="382" t="s">
        <v>75</v>
      </c>
      <c r="T510" s="383"/>
      <c r="U510" s="88"/>
      <c r="V510" s="10"/>
      <c r="W510" s="12"/>
      <c r="X510" s="369">
        <f>VLOOKUP(Z510,'[1]IGC Availability'!$A:$O,15,FALSE)</f>
        <v>0</v>
      </c>
      <c r="Y510" s="364" t="str" cm="1">
        <f t="array" ref="Y510">IF(X510="","",
IFERROR(
    IF(
        X510&gt;= _xlfn.XLOOKUP(
            F510 &amp; "|" &amp; G510,
            'Min table'!$A$2:$A$17 &amp; "|" &amp; 'Min table'!$B$2:$B$17,
            'Min table'!$C$2:$C$17,
            "MISSING"
        ),
        "Show",
        "Hide"
    ),
"MISSING"))</f>
        <v>Hide</v>
      </c>
      <c r="Z510" s="364" t="s">
        <v>628</v>
      </c>
      <c r="AA510" s="361" t="s">
        <v>1369</v>
      </c>
      <c r="AB510" s="326"/>
      <c r="AC510" s="309" t="s">
        <v>627</v>
      </c>
    </row>
    <row r="511" spans="3:29" hidden="1" x14ac:dyDescent="0.3">
      <c r="C511" s="314"/>
      <c r="D511" s="8"/>
      <c r="E511" s="8"/>
      <c r="F511" s="20" t="s">
        <v>71</v>
      </c>
      <c r="G511" s="19" t="s">
        <v>1146</v>
      </c>
      <c r="H511" s="384"/>
      <c r="I511" s="385"/>
      <c r="J511" s="379" t="s">
        <v>1370</v>
      </c>
      <c r="K511" s="386"/>
      <c r="L511" s="1"/>
      <c r="M511" s="4"/>
      <c r="N511" s="439"/>
      <c r="O511" s="18">
        <v>2.65</v>
      </c>
      <c r="P511" s="21" t="str">
        <f t="shared" si="31"/>
        <v/>
      </c>
      <c r="Q511" s="18" t="s">
        <v>782</v>
      </c>
      <c r="R511" s="381"/>
      <c r="S511" s="382" t="s">
        <v>75</v>
      </c>
      <c r="T511" s="383"/>
      <c r="U511" s="88"/>
      <c r="V511" s="10"/>
      <c r="W511" s="12"/>
      <c r="X511" s="369">
        <f>VLOOKUP(Z511,'[1]IGC Availability'!$A:$O,15,FALSE)</f>
        <v>0</v>
      </c>
      <c r="Y511" s="364" t="str" cm="1">
        <f t="array" ref="Y511">IF(X511="","",
IFERROR(
    IF(
        X511&gt;= _xlfn.XLOOKUP(
            F511 &amp; "|" &amp; G511,
            'Min table'!$A$2:$A$17 &amp; "|" &amp; 'Min table'!$B$2:$B$17,
            'Min table'!$C$2:$C$17,
            "MISSING"
        ),
        "Show",
        "Hide"
    ),
"MISSING"))</f>
        <v>Hide</v>
      </c>
      <c r="Z511" s="364" t="s">
        <v>629</v>
      </c>
      <c r="AA511" s="361" t="s">
        <v>1370</v>
      </c>
      <c r="AB511" s="326"/>
      <c r="AC511" s="309" t="s">
        <v>628</v>
      </c>
    </row>
    <row r="512" spans="3:29" hidden="1" x14ac:dyDescent="0.3">
      <c r="C512" s="314"/>
      <c r="D512" s="8"/>
      <c r="E512" s="8"/>
      <c r="F512" s="20" t="s">
        <v>71</v>
      </c>
      <c r="G512" s="19" t="s">
        <v>1146</v>
      </c>
      <c r="H512" s="384"/>
      <c r="I512" s="385"/>
      <c r="J512" s="379" t="s">
        <v>1371</v>
      </c>
      <c r="K512" s="386"/>
      <c r="L512" s="1"/>
      <c r="M512" s="4"/>
      <c r="N512" s="439"/>
      <c r="O512" s="18">
        <v>2.65</v>
      </c>
      <c r="P512" s="21" t="str">
        <f t="shared" si="31"/>
        <v/>
      </c>
      <c r="Q512" s="18" t="s">
        <v>782</v>
      </c>
      <c r="R512" s="381"/>
      <c r="S512" s="382" t="s">
        <v>75</v>
      </c>
      <c r="T512" s="383"/>
      <c r="U512" s="88"/>
      <c r="V512" s="10"/>
      <c r="W512" s="12"/>
      <c r="X512" s="369">
        <f>VLOOKUP(Z512,'[1]IGC Availability'!$A:$O,15,FALSE)</f>
        <v>0</v>
      </c>
      <c r="Y512" s="364" t="str" cm="1">
        <f t="array" ref="Y512">IF(X512="","",
IFERROR(
    IF(
        X512&gt;= _xlfn.XLOOKUP(
            F512 &amp; "|" &amp; G512,
            'Min table'!$A$2:$A$17 &amp; "|" &amp; 'Min table'!$B$2:$B$17,
            'Min table'!$C$2:$C$17,
            "MISSING"
        ),
        "Show",
        "Hide"
    ),
"MISSING"))</f>
        <v>Hide</v>
      </c>
      <c r="Z512" s="364" t="s">
        <v>630</v>
      </c>
      <c r="AA512" s="361" t="s">
        <v>1371</v>
      </c>
      <c r="AB512" s="326"/>
      <c r="AC512" s="309" t="s">
        <v>629</v>
      </c>
    </row>
    <row r="513" spans="3:29" hidden="1" x14ac:dyDescent="0.3">
      <c r="C513" s="314"/>
      <c r="D513" s="8"/>
      <c r="E513" s="8"/>
      <c r="F513" s="20" t="s">
        <v>71</v>
      </c>
      <c r="G513" s="19" t="s">
        <v>1146</v>
      </c>
      <c r="H513" s="384"/>
      <c r="I513" s="385"/>
      <c r="J513" s="379" t="s">
        <v>1372</v>
      </c>
      <c r="K513" s="386"/>
      <c r="L513" s="1"/>
      <c r="M513" s="4"/>
      <c r="N513" s="439"/>
      <c r="O513" s="18">
        <v>2.65</v>
      </c>
      <c r="P513" s="21" t="str">
        <f t="shared" si="31"/>
        <v/>
      </c>
      <c r="Q513" s="18" t="s">
        <v>1492</v>
      </c>
      <c r="R513" s="381"/>
      <c r="S513" s="382" t="s">
        <v>75</v>
      </c>
      <c r="T513" s="383"/>
      <c r="U513" s="88"/>
      <c r="V513" s="10"/>
      <c r="W513" s="12"/>
      <c r="X513" s="369">
        <f>VLOOKUP(Z513,'[1]IGC Availability'!$A:$O,15,FALSE)</f>
        <v>0</v>
      </c>
      <c r="Y513" s="364" t="str" cm="1">
        <f t="array" ref="Y513">IF(X513="","",
IFERROR(
    IF(
        X513&gt;= _xlfn.XLOOKUP(
            F513 &amp; "|" &amp; G513,
            'Min table'!$A$2:$A$17 &amp; "|" &amp; 'Min table'!$B$2:$B$17,
            'Min table'!$C$2:$C$17,
            "MISSING"
        ),
        "Show",
        "Hide"
    ),
"MISSING"))</f>
        <v>Hide</v>
      </c>
      <c r="Z513" s="364" t="s">
        <v>631</v>
      </c>
      <c r="AA513" s="361" t="s">
        <v>1372</v>
      </c>
      <c r="AB513" s="326"/>
      <c r="AC513" s="309" t="s">
        <v>630</v>
      </c>
    </row>
    <row r="514" spans="3:29" hidden="1" x14ac:dyDescent="0.3">
      <c r="C514" s="314"/>
      <c r="D514" s="8"/>
      <c r="E514" s="8"/>
      <c r="F514" s="20" t="s">
        <v>71</v>
      </c>
      <c r="G514" s="19" t="s">
        <v>1146</v>
      </c>
      <c r="H514" s="384"/>
      <c r="I514" s="385"/>
      <c r="J514" s="379" t="s">
        <v>1373</v>
      </c>
      <c r="K514" s="386"/>
      <c r="L514" s="1"/>
      <c r="M514" s="4"/>
      <c r="N514" s="439"/>
      <c r="O514" s="18">
        <v>2.65</v>
      </c>
      <c r="P514" s="21" t="str">
        <f t="shared" si="31"/>
        <v/>
      </c>
      <c r="Q514" s="18" t="s">
        <v>1493</v>
      </c>
      <c r="R514" s="381"/>
      <c r="S514" s="382" t="s">
        <v>75</v>
      </c>
      <c r="T514" s="383"/>
      <c r="U514" s="88"/>
      <c r="V514" s="10"/>
      <c r="W514" s="12"/>
      <c r="X514" s="369">
        <f>VLOOKUP(Z514,'[1]IGC Availability'!$A:$O,15,FALSE)</f>
        <v>0</v>
      </c>
      <c r="Y514" s="364" t="str" cm="1">
        <f t="array" ref="Y514">IF(X514="","",
IFERROR(
    IF(
        X514&gt;= _xlfn.XLOOKUP(
            F514 &amp; "|" &amp; G514,
            'Min table'!$A$2:$A$17 &amp; "|" &amp; 'Min table'!$B$2:$B$17,
            'Min table'!$C$2:$C$17,
            "MISSING"
        ),
        "Show",
        "Hide"
    ),
"MISSING"))</f>
        <v>Hide</v>
      </c>
      <c r="Z514" s="364" t="s">
        <v>632</v>
      </c>
      <c r="AA514" s="361" t="s">
        <v>1373</v>
      </c>
      <c r="AB514" s="326"/>
      <c r="AC514" s="309" t="s">
        <v>631</v>
      </c>
    </row>
    <row r="515" spans="3:29" hidden="1" x14ac:dyDescent="0.3">
      <c r="C515" s="314"/>
      <c r="D515" s="8"/>
      <c r="E515" s="8"/>
      <c r="F515" s="20" t="s">
        <v>71</v>
      </c>
      <c r="G515" s="19" t="s">
        <v>1146</v>
      </c>
      <c r="H515" s="384"/>
      <c r="I515" s="385"/>
      <c r="J515" s="379" t="s">
        <v>1374</v>
      </c>
      <c r="K515" s="386"/>
      <c r="L515" s="1"/>
      <c r="M515" s="4"/>
      <c r="N515" s="439"/>
      <c r="O515" s="18">
        <v>2.65</v>
      </c>
      <c r="P515" s="21" t="str">
        <f t="shared" si="31"/>
        <v/>
      </c>
      <c r="Q515" s="18" t="s">
        <v>115</v>
      </c>
      <c r="R515" s="381"/>
      <c r="S515" s="382" t="s">
        <v>75</v>
      </c>
      <c r="T515" s="383"/>
      <c r="U515" s="88"/>
      <c r="V515" s="10"/>
      <c r="W515" s="12"/>
      <c r="X515" s="369">
        <f>VLOOKUP(Z515,'[1]IGC Availability'!$A:$O,15,FALSE)</f>
        <v>0</v>
      </c>
      <c r="Y515" s="364" t="str" cm="1">
        <f t="array" ref="Y515">IF(X515="","",
IFERROR(
    IF(
        X515&gt;= _xlfn.XLOOKUP(
            F515 &amp; "|" &amp; G515,
            'Min table'!$A$2:$A$17 &amp; "|" &amp; 'Min table'!$B$2:$B$17,
            'Min table'!$C$2:$C$17,
            "MISSING"
        ),
        "Show",
        "Hide"
    ),
"MISSING"))</f>
        <v>Hide</v>
      </c>
      <c r="Z515" s="364" t="s">
        <v>1519</v>
      </c>
      <c r="AA515" s="361" t="s">
        <v>1374</v>
      </c>
      <c r="AB515" s="326"/>
      <c r="AC515" s="309" t="s">
        <v>632</v>
      </c>
    </row>
    <row r="516" spans="3:29" hidden="1" x14ac:dyDescent="0.3">
      <c r="C516" s="314"/>
      <c r="D516" s="8"/>
      <c r="E516" s="8"/>
      <c r="F516" s="20" t="s">
        <v>71</v>
      </c>
      <c r="G516" s="19" t="s">
        <v>1146</v>
      </c>
      <c r="H516" s="384"/>
      <c r="I516" s="385"/>
      <c r="J516" s="379" t="s">
        <v>1375</v>
      </c>
      <c r="K516" s="386"/>
      <c r="L516" s="1"/>
      <c r="M516" s="4"/>
      <c r="N516" s="439"/>
      <c r="O516" s="18">
        <v>2.65</v>
      </c>
      <c r="P516" s="21" t="str">
        <f t="shared" si="31"/>
        <v/>
      </c>
      <c r="Q516" s="18" t="s">
        <v>1490</v>
      </c>
      <c r="R516" s="381"/>
      <c r="S516" s="382" t="s">
        <v>75</v>
      </c>
      <c r="T516" s="383"/>
      <c r="U516" s="88"/>
      <c r="V516" s="10"/>
      <c r="W516" s="12"/>
      <c r="X516" s="369">
        <f>VLOOKUP(Z516,'[1]IGC Availability'!$A:$O,15,FALSE)</f>
        <v>9.6000000000000014</v>
      </c>
      <c r="Y516" s="364" t="str" cm="1">
        <f t="array" ref="Y516">IF(X516="","",
IFERROR(
    IF(
        X516&gt;= _xlfn.XLOOKUP(
            F516 &amp; "|" &amp; G516,
            'Min table'!$A$2:$A$17 &amp; "|" &amp; 'Min table'!$B$2:$B$17,
            'Min table'!$C$2:$C$17,
            "MISSING"
        ),
        "Show",
        "Hide"
    ),
"MISSING"))</f>
        <v>Hide</v>
      </c>
      <c r="Z516" s="364" t="s">
        <v>1520</v>
      </c>
      <c r="AA516" s="361" t="s">
        <v>1375</v>
      </c>
      <c r="AB516" s="326"/>
      <c r="AC516" s="309" t="s">
        <v>633</v>
      </c>
    </row>
    <row r="517" spans="3:29" hidden="1" x14ac:dyDescent="0.3">
      <c r="C517" s="314"/>
      <c r="D517" s="8"/>
      <c r="E517" s="8"/>
      <c r="F517" s="20" t="s">
        <v>71</v>
      </c>
      <c r="G517" s="19" t="s">
        <v>1146</v>
      </c>
      <c r="H517" s="384"/>
      <c r="I517" s="385"/>
      <c r="J517" s="379" t="s">
        <v>1376</v>
      </c>
      <c r="K517" s="386"/>
      <c r="L517" s="1"/>
      <c r="M517" s="4"/>
      <c r="N517" s="439"/>
      <c r="O517" s="18">
        <v>2.65</v>
      </c>
      <c r="P517" s="21" t="str">
        <f t="shared" si="31"/>
        <v/>
      </c>
      <c r="Q517" s="18" t="s">
        <v>1494</v>
      </c>
      <c r="R517" s="381"/>
      <c r="S517" s="382" t="s">
        <v>75</v>
      </c>
      <c r="T517" s="383"/>
      <c r="U517" s="88"/>
      <c r="V517" s="10"/>
      <c r="W517" s="12"/>
      <c r="X517" s="369">
        <f>VLOOKUP(Z517,'[1]IGC Availability'!$A:$O,15,FALSE)</f>
        <v>0</v>
      </c>
      <c r="Y517" s="364" t="str" cm="1">
        <f t="array" ref="Y517">IF(X517="","",
IFERROR(
    IF(
        X517&gt;= _xlfn.XLOOKUP(
            F517 &amp; "|" &amp; G517,
            'Min table'!$A$2:$A$17 &amp; "|" &amp; 'Min table'!$B$2:$B$17,
            'Min table'!$C$2:$C$17,
            "MISSING"
        ),
        "Show",
        "Hide"
    ),
"MISSING"))</f>
        <v>Hide</v>
      </c>
      <c r="Z517" s="364" t="s">
        <v>626</v>
      </c>
      <c r="AA517" s="361" t="s">
        <v>1376</v>
      </c>
      <c r="AB517" s="326"/>
    </row>
    <row r="518" spans="3:29" hidden="1" x14ac:dyDescent="0.3">
      <c r="C518" s="314"/>
      <c r="D518" s="8"/>
      <c r="E518" s="8"/>
      <c r="F518" s="20" t="s">
        <v>71</v>
      </c>
      <c r="G518" s="19" t="s">
        <v>1146</v>
      </c>
      <c r="H518" s="384"/>
      <c r="I518" s="385"/>
      <c r="J518" s="379" t="s">
        <v>1377</v>
      </c>
      <c r="K518" s="386"/>
      <c r="L518" s="1"/>
      <c r="M518" s="4"/>
      <c r="N518" s="439"/>
      <c r="O518" s="18">
        <v>2.65</v>
      </c>
      <c r="P518" s="21" t="str">
        <f t="shared" si="31"/>
        <v/>
      </c>
      <c r="Q518" s="18" t="s">
        <v>635</v>
      </c>
      <c r="R518" s="381"/>
      <c r="S518" s="382" t="s">
        <v>75</v>
      </c>
      <c r="T518" s="383"/>
      <c r="U518" s="88"/>
      <c r="V518" s="10"/>
      <c r="W518" s="12"/>
      <c r="X518" s="369">
        <f>VLOOKUP(Z518,'[1]IGC Availability'!$A:$O,15,FALSE)</f>
        <v>0</v>
      </c>
      <c r="Y518" s="364" t="str" cm="1">
        <f t="array" ref="Y518">IF(X518="","",
IFERROR(
    IF(
        X518&gt;= _xlfn.XLOOKUP(
            F518 &amp; "|" &amp; G518,
            'Min table'!$A$2:$A$17 &amp; "|" &amp; 'Min table'!$B$2:$B$17,
            'Min table'!$C$2:$C$17,
            "MISSING"
        ),
        "Show",
        "Hide"
    ),
"MISSING"))</f>
        <v>Hide</v>
      </c>
      <c r="Z518" s="364" t="s">
        <v>634</v>
      </c>
      <c r="AA518" s="360" t="s">
        <v>1377</v>
      </c>
      <c r="AB518" s="326"/>
      <c r="AC518" s="309" t="s">
        <v>634</v>
      </c>
    </row>
    <row r="519" spans="3:29" hidden="1" x14ac:dyDescent="0.3">
      <c r="C519" s="314"/>
      <c r="D519" s="8"/>
      <c r="E519" s="8"/>
      <c r="F519" s="20" t="s">
        <v>71</v>
      </c>
      <c r="G519" s="19" t="s">
        <v>1146</v>
      </c>
      <c r="H519" s="384"/>
      <c r="I519" s="385"/>
      <c r="J519" s="379" t="s">
        <v>1378</v>
      </c>
      <c r="K519" s="386"/>
      <c r="L519" s="1"/>
      <c r="M519" s="4"/>
      <c r="N519" s="439"/>
      <c r="O519" s="18">
        <v>2.65</v>
      </c>
      <c r="P519" s="21" t="str">
        <f t="shared" si="31"/>
        <v/>
      </c>
      <c r="Q519" s="18" t="s">
        <v>635</v>
      </c>
      <c r="R519" s="381"/>
      <c r="S519" s="382" t="s">
        <v>75</v>
      </c>
      <c r="T519" s="383"/>
      <c r="U519" s="88"/>
      <c r="V519" s="10"/>
      <c r="W519" s="12"/>
      <c r="X519" s="369">
        <f>VLOOKUP(Z519,'[1]IGC Availability'!$A:$O,15,FALSE)</f>
        <v>24</v>
      </c>
      <c r="Y519" s="364" t="str" cm="1">
        <f t="array" ref="Y519">IF(X519="","",
IFERROR(
    IF(
        X519&gt;= _xlfn.XLOOKUP(
            F519 &amp; "|" &amp; G519,
            'Min table'!$A$2:$A$17 &amp; "|" &amp; 'Min table'!$B$2:$B$17,
            'Min table'!$C$2:$C$17,
            "MISSING"
        ),
        "Show",
        "Hide"
    ),
"MISSING"))</f>
        <v>Hide</v>
      </c>
      <c r="Z519" s="364" t="s">
        <v>636</v>
      </c>
      <c r="AA519" s="361" t="s">
        <v>1378</v>
      </c>
      <c r="AB519" s="326"/>
      <c r="AC519" s="309" t="s">
        <v>636</v>
      </c>
    </row>
    <row r="520" spans="3:29" hidden="1" x14ac:dyDescent="0.3">
      <c r="C520" s="314"/>
      <c r="D520" s="8"/>
      <c r="E520" s="8"/>
      <c r="F520" s="20" t="s">
        <v>71</v>
      </c>
      <c r="G520" s="19" t="s">
        <v>1146</v>
      </c>
      <c r="H520" s="384"/>
      <c r="I520" s="385"/>
      <c r="J520" s="379" t="s">
        <v>1046</v>
      </c>
      <c r="K520" s="386"/>
      <c r="L520" s="1"/>
      <c r="M520" s="4"/>
      <c r="N520" s="439"/>
      <c r="O520" s="18">
        <v>2.65</v>
      </c>
      <c r="P520" s="21" t="str">
        <f t="shared" si="31"/>
        <v/>
      </c>
      <c r="Q520" s="18" t="s">
        <v>1495</v>
      </c>
      <c r="R520" s="381"/>
      <c r="S520" s="382" t="s">
        <v>75</v>
      </c>
      <c r="T520" s="383"/>
      <c r="U520" s="88"/>
      <c r="V520" s="10"/>
      <c r="W520" s="12"/>
      <c r="X520" s="369">
        <f>VLOOKUP(Z520,'[1]IGC Availability'!$A:$O,15,FALSE)</f>
        <v>0</v>
      </c>
      <c r="Y520" s="364" t="str" cm="1">
        <f t="array" ref="Y520">IF(X520="","",
IFERROR(
    IF(
        X520&gt;= _xlfn.XLOOKUP(
            F520 &amp; "|" &amp; G520,
            'Min table'!$A$2:$A$17 &amp; "|" &amp; 'Min table'!$B$2:$B$17,
            'Min table'!$C$2:$C$17,
            "MISSING"
        ),
        "Show",
        "Hide"
    ),
"MISSING"))</f>
        <v>Hide</v>
      </c>
      <c r="Z520" s="364" t="s">
        <v>1521</v>
      </c>
      <c r="AA520" s="361" t="s">
        <v>1046</v>
      </c>
      <c r="AB520" s="326"/>
    </row>
    <row r="521" spans="3:29" hidden="1" x14ac:dyDescent="0.3">
      <c r="C521" s="314"/>
      <c r="D521" s="8"/>
      <c r="E521" s="8"/>
      <c r="F521" s="20" t="s">
        <v>71</v>
      </c>
      <c r="G521" s="19" t="s">
        <v>1146</v>
      </c>
      <c r="H521" s="384"/>
      <c r="I521" s="385"/>
      <c r="J521" s="379" t="s">
        <v>1045</v>
      </c>
      <c r="K521" s="386"/>
      <c r="L521" s="1"/>
      <c r="M521" s="4"/>
      <c r="N521" s="439"/>
      <c r="O521" s="18">
        <v>2.65</v>
      </c>
      <c r="P521" s="21" t="str">
        <f t="shared" si="31"/>
        <v/>
      </c>
      <c r="Q521" s="18" t="s">
        <v>1495</v>
      </c>
      <c r="R521" s="381"/>
      <c r="S521" s="382" t="s">
        <v>75</v>
      </c>
      <c r="T521" s="383"/>
      <c r="U521" s="88"/>
      <c r="V521" s="10"/>
      <c r="W521" s="12"/>
      <c r="X521" s="369">
        <f>VLOOKUP(Z521,'[1]IGC Availability'!$A:$O,15,FALSE)</f>
        <v>0</v>
      </c>
      <c r="Y521" s="364" t="str" cm="1">
        <f t="array" ref="Y521">IF(X521="","",
IFERROR(
    IF(
        X521&gt;= _xlfn.XLOOKUP(
            F521 &amp; "|" &amp; G521,
            'Min table'!$A$2:$A$17 &amp; "|" &amp; 'Min table'!$B$2:$B$17,
            'Min table'!$C$2:$C$17,
            "MISSING"
        ),
        "Show",
        "Hide"
    ),
"MISSING"))</f>
        <v>Hide</v>
      </c>
      <c r="Z521" s="364" t="s">
        <v>1522</v>
      </c>
      <c r="AA521" s="361" t="s">
        <v>1045</v>
      </c>
      <c r="AB521" s="326"/>
    </row>
    <row r="522" spans="3:29" hidden="1" x14ac:dyDescent="0.3">
      <c r="C522" s="314"/>
      <c r="D522" s="8"/>
      <c r="E522" s="8"/>
      <c r="F522" s="20" t="s">
        <v>71</v>
      </c>
      <c r="G522" s="19" t="s">
        <v>1146</v>
      </c>
      <c r="H522" s="384"/>
      <c r="I522" s="385"/>
      <c r="J522" s="379" t="s">
        <v>1180</v>
      </c>
      <c r="K522" s="386"/>
      <c r="L522" s="1"/>
      <c r="M522" s="4"/>
      <c r="N522" s="439"/>
      <c r="O522" s="18">
        <v>2.65</v>
      </c>
      <c r="P522" s="21" t="str">
        <f t="shared" si="31"/>
        <v/>
      </c>
      <c r="Q522" s="18" t="s">
        <v>635</v>
      </c>
      <c r="R522" s="381"/>
      <c r="S522" s="382" t="s">
        <v>75</v>
      </c>
      <c r="T522" s="383"/>
      <c r="U522" s="88"/>
      <c r="V522" s="10"/>
      <c r="W522" s="12"/>
      <c r="X522" s="369">
        <f>VLOOKUP(Z522,'[1]IGC Availability'!$A:$O,15,FALSE)</f>
        <v>5.4</v>
      </c>
      <c r="Y522" s="364" t="str" cm="1">
        <f t="array" ref="Y522">IF(X522="","",
IFERROR(
    IF(
        X522&gt;= _xlfn.XLOOKUP(
            F522 &amp; "|" &amp; G522,
            'Min table'!$A$2:$A$17 &amp; "|" &amp; 'Min table'!$B$2:$B$17,
            'Min table'!$C$2:$C$17,
            "MISSING"
        ),
        "Show",
        "Hide"
    ),
"MISSING"))</f>
        <v>Hide</v>
      </c>
      <c r="Z522" s="364" t="s">
        <v>637</v>
      </c>
      <c r="AA522" s="361" t="s">
        <v>1180</v>
      </c>
      <c r="AB522" s="326"/>
    </row>
    <row r="523" spans="3:29" hidden="1" x14ac:dyDescent="0.3">
      <c r="C523" s="314"/>
      <c r="D523" s="8"/>
      <c r="E523" s="8"/>
      <c r="F523" s="20" t="s">
        <v>71</v>
      </c>
      <c r="G523" s="19" t="s">
        <v>1146</v>
      </c>
      <c r="H523" s="384"/>
      <c r="I523" s="385"/>
      <c r="J523" s="379" t="s">
        <v>1379</v>
      </c>
      <c r="K523" s="386"/>
      <c r="L523" s="1"/>
      <c r="M523" s="4"/>
      <c r="N523" s="439"/>
      <c r="O523" s="18">
        <v>2.65</v>
      </c>
      <c r="P523" s="21" t="str">
        <f t="shared" si="31"/>
        <v/>
      </c>
      <c r="Q523" s="18" t="s">
        <v>635</v>
      </c>
      <c r="R523" s="381"/>
      <c r="S523" s="382" t="s">
        <v>75</v>
      </c>
      <c r="T523" s="383"/>
      <c r="U523" s="101"/>
      <c r="V523" s="10"/>
      <c r="W523" s="12"/>
      <c r="X523" s="369">
        <f>VLOOKUP(Z523,'[1]IGC Availability'!$A:$O,15,FALSE)</f>
        <v>0</v>
      </c>
      <c r="Y523" s="364" t="str" cm="1">
        <f t="array" ref="Y523">IF(X523="","",
IFERROR(
    IF(
        X523&gt;= _xlfn.XLOOKUP(
            F523 &amp; "|" &amp; G523,
            'Min table'!$A$2:$A$17 &amp; "|" &amp; 'Min table'!$B$2:$B$17,
            'Min table'!$C$2:$C$17,
            "MISSING"
        ),
        "Show",
        "Hide"
    ),
"MISSING"))</f>
        <v>Hide</v>
      </c>
      <c r="Z523" s="364" t="s">
        <v>638</v>
      </c>
      <c r="AA523" s="361" t="s">
        <v>1379</v>
      </c>
      <c r="AB523" s="326"/>
      <c r="AC523" s="309" t="s">
        <v>637</v>
      </c>
    </row>
    <row r="524" spans="3:29" hidden="1" x14ac:dyDescent="0.3">
      <c r="C524" s="314"/>
      <c r="D524" s="8"/>
      <c r="E524" s="8"/>
      <c r="F524" s="20" t="s">
        <v>71</v>
      </c>
      <c r="G524" s="19" t="s">
        <v>1146</v>
      </c>
      <c r="H524" s="384"/>
      <c r="I524" s="385"/>
      <c r="J524" s="379" t="s">
        <v>1380</v>
      </c>
      <c r="K524" s="386"/>
      <c r="L524" s="1"/>
      <c r="M524" s="4"/>
      <c r="N524" s="439"/>
      <c r="O524" s="18">
        <v>2.65</v>
      </c>
      <c r="P524" s="21" t="str">
        <f t="shared" si="31"/>
        <v/>
      </c>
      <c r="Q524" s="18" t="s">
        <v>635</v>
      </c>
      <c r="R524" s="381"/>
      <c r="S524" s="382" t="s">
        <v>75</v>
      </c>
      <c r="T524" s="383"/>
      <c r="U524" s="88"/>
      <c r="V524" s="10"/>
      <c r="W524" s="12"/>
      <c r="X524" s="369">
        <f>VLOOKUP(Z524,'[1]IGC Availability'!$A:$O,15,FALSE)</f>
        <v>10.3</v>
      </c>
      <c r="Y524" s="364" t="str" cm="1">
        <f t="array" ref="Y524">IF(X524="","",
IFERROR(
    IF(
        X524&gt;= _xlfn.XLOOKUP(
            F524 &amp; "|" &amp; G524,
            'Min table'!$A$2:$A$17 &amp; "|" &amp; 'Min table'!$B$2:$B$17,
            'Min table'!$C$2:$C$17,
            "MISSING"
        ),
        "Show",
        "Hide"
    ),
"MISSING"))</f>
        <v>Hide</v>
      </c>
      <c r="Z524" s="364" t="s">
        <v>639</v>
      </c>
      <c r="AA524" s="360" t="s">
        <v>1380</v>
      </c>
      <c r="AB524" s="326"/>
      <c r="AC524" s="309" t="s">
        <v>638</v>
      </c>
    </row>
    <row r="525" spans="3:29" hidden="1" x14ac:dyDescent="0.3">
      <c r="C525" s="314"/>
      <c r="D525" s="8"/>
      <c r="E525" s="8"/>
      <c r="F525" s="20" t="s">
        <v>71</v>
      </c>
      <c r="G525" s="19" t="s">
        <v>1146</v>
      </c>
      <c r="H525" s="384"/>
      <c r="I525" s="385"/>
      <c r="J525" s="379" t="s">
        <v>1381</v>
      </c>
      <c r="K525" s="386"/>
      <c r="L525" s="1"/>
      <c r="M525" s="4"/>
      <c r="N525" s="439"/>
      <c r="O525" s="18">
        <v>2.65</v>
      </c>
      <c r="P525" s="21" t="str">
        <f t="shared" si="31"/>
        <v/>
      </c>
      <c r="Q525" s="18" t="s">
        <v>635</v>
      </c>
      <c r="R525" s="381"/>
      <c r="S525" s="382" t="s">
        <v>75</v>
      </c>
      <c r="T525" s="383"/>
      <c r="U525" s="88"/>
      <c r="V525" s="10"/>
      <c r="W525" s="12"/>
      <c r="X525" s="369">
        <f>VLOOKUP(Z525,'[1]IGC Availability'!$A:$O,15,FALSE)</f>
        <v>0</v>
      </c>
      <c r="Y525" s="364" t="str" cm="1">
        <f t="array" ref="Y525">IF(X525="","",
IFERROR(
    IF(
        X525&gt;= _xlfn.XLOOKUP(
            F525 &amp; "|" &amp; G525,
            'Min table'!$A$2:$A$17 &amp; "|" &amp; 'Min table'!$B$2:$B$17,
            'Min table'!$C$2:$C$17,
            "MISSING"
        ),
        "Show",
        "Hide"
    ),
"MISSING"))</f>
        <v>Hide</v>
      </c>
      <c r="Z525" s="364" t="s">
        <v>640</v>
      </c>
      <c r="AA525" s="361" t="s">
        <v>1381</v>
      </c>
      <c r="AB525" s="326"/>
      <c r="AC525" s="309" t="s">
        <v>639</v>
      </c>
    </row>
    <row r="526" spans="3:29" hidden="1" x14ac:dyDescent="0.3">
      <c r="C526" s="314"/>
      <c r="D526" s="8"/>
      <c r="E526" s="8"/>
      <c r="F526" s="20" t="s">
        <v>71</v>
      </c>
      <c r="G526" s="19" t="s">
        <v>1146</v>
      </c>
      <c r="H526" s="384"/>
      <c r="I526" s="385"/>
      <c r="J526" s="379" t="s">
        <v>1382</v>
      </c>
      <c r="K526" s="386"/>
      <c r="L526" s="1"/>
      <c r="M526" s="4"/>
      <c r="N526" s="439"/>
      <c r="O526" s="18">
        <v>2.65</v>
      </c>
      <c r="P526" s="21" t="str">
        <f t="shared" si="31"/>
        <v/>
      </c>
      <c r="Q526" s="18" t="s">
        <v>635</v>
      </c>
      <c r="R526" s="381"/>
      <c r="S526" s="382" t="s">
        <v>75</v>
      </c>
      <c r="T526" s="383"/>
      <c r="U526" s="88"/>
      <c r="V526" s="10"/>
      <c r="W526" s="12"/>
      <c r="X526" s="369">
        <f>VLOOKUP(Z526,'[1]IGC Availability'!$A:$O,15,FALSE)</f>
        <v>0</v>
      </c>
      <c r="Y526" s="364" t="str" cm="1">
        <f t="array" ref="Y526">IF(X526="","",
IFERROR(
    IF(
        X526&gt;= _xlfn.XLOOKUP(
            F526 &amp; "|" &amp; G526,
            'Min table'!$A$2:$A$17 &amp; "|" &amp; 'Min table'!$B$2:$B$17,
            'Min table'!$C$2:$C$17,
            "MISSING"
        ),
        "Show",
        "Hide"
    ),
"MISSING"))</f>
        <v>Hide</v>
      </c>
      <c r="Z526" s="364" t="s">
        <v>641</v>
      </c>
      <c r="AA526" s="360" t="s">
        <v>1382</v>
      </c>
      <c r="AB526" s="326"/>
      <c r="AC526" s="309" t="s">
        <v>640</v>
      </c>
    </row>
    <row r="527" spans="3:29" ht="19.5" x14ac:dyDescent="0.3">
      <c r="C527" s="314"/>
      <c r="D527" s="8"/>
      <c r="E527" s="8"/>
      <c r="F527" s="20" t="s">
        <v>71</v>
      </c>
      <c r="G527" s="19" t="s">
        <v>1146</v>
      </c>
      <c r="H527" s="384"/>
      <c r="I527" s="385"/>
      <c r="J527" s="456" t="s">
        <v>1383</v>
      </c>
      <c r="K527" s="386"/>
      <c r="L527" s="1"/>
      <c r="M527" s="4"/>
      <c r="N527" s="439"/>
      <c r="O527" s="18">
        <v>2.65</v>
      </c>
      <c r="P527" s="21" t="str">
        <f t="shared" si="31"/>
        <v/>
      </c>
      <c r="Q527" s="18" t="s">
        <v>635</v>
      </c>
      <c r="R527" s="381"/>
      <c r="S527" s="382" t="s">
        <v>75</v>
      </c>
      <c r="T527" s="383"/>
      <c r="U527" s="88"/>
      <c r="V527" s="10"/>
      <c r="W527" s="12"/>
      <c r="X527" s="369">
        <f>VLOOKUP(Z527,'[1]IGC Availability'!$A:$O,15,FALSE)</f>
        <v>60</v>
      </c>
      <c r="Y527" s="364" t="str" cm="1">
        <f t="array" ref="Y527">IF(X527="","",
IFERROR(
    IF(
        X527&gt;= _xlfn.XLOOKUP(
            F527 &amp; "|" &amp; G527,
            'Min table'!$A$2:$A$17 &amp; "|" &amp; 'Min table'!$B$2:$B$17,
            'Min table'!$C$2:$C$17,
            "MISSING"
        ),
        "Show",
        "Hide"
    ),
"MISSING"))</f>
        <v>Show</v>
      </c>
      <c r="Z527" s="364" t="s">
        <v>642</v>
      </c>
      <c r="AA527" s="361" t="s">
        <v>1383</v>
      </c>
      <c r="AB527" s="326"/>
      <c r="AC527" s="309" t="s">
        <v>641</v>
      </c>
    </row>
    <row r="528" spans="3:29" hidden="1" x14ac:dyDescent="0.3">
      <c r="C528" s="314"/>
      <c r="D528" s="8"/>
      <c r="E528" s="8"/>
      <c r="F528" s="20" t="s">
        <v>71</v>
      </c>
      <c r="G528" s="19" t="s">
        <v>1146</v>
      </c>
      <c r="H528" s="384"/>
      <c r="I528" s="385"/>
      <c r="J528" s="379" t="s">
        <v>1384</v>
      </c>
      <c r="K528" s="386"/>
      <c r="L528" s="1"/>
      <c r="M528" s="4"/>
      <c r="N528" s="439"/>
      <c r="O528" s="18">
        <v>2.65</v>
      </c>
      <c r="P528" s="21" t="str">
        <f t="shared" si="31"/>
        <v/>
      </c>
      <c r="Q528" s="18" t="s">
        <v>1496</v>
      </c>
      <c r="R528" s="381"/>
      <c r="S528" s="382" t="s">
        <v>75</v>
      </c>
      <c r="T528" s="383"/>
      <c r="U528" s="88"/>
      <c r="V528" s="10"/>
      <c r="W528" s="12"/>
      <c r="X528" s="369">
        <f>VLOOKUP(Z528,'[1]IGC Availability'!$A:$O,15,FALSE)</f>
        <v>9.6000000000000014</v>
      </c>
      <c r="Y528" s="364" t="str" cm="1">
        <f t="array" ref="Y528">IF(X528="","",
IFERROR(
    IF(
        X528&gt;= _xlfn.XLOOKUP(
            F528 &amp; "|" &amp; G528,
            'Min table'!$A$2:$A$17 &amp; "|" &amp; 'Min table'!$B$2:$B$17,
            'Min table'!$C$2:$C$17,
            "MISSING"
        ),
        "Show",
        "Hide"
    ),
"MISSING"))</f>
        <v>Hide</v>
      </c>
      <c r="Z528" s="364" t="s">
        <v>1523</v>
      </c>
      <c r="AA528" s="361" t="s">
        <v>1384</v>
      </c>
      <c r="AB528" s="326"/>
      <c r="AC528" s="309" t="s">
        <v>642</v>
      </c>
    </row>
    <row r="529" spans="3:29" hidden="1" x14ac:dyDescent="0.3">
      <c r="C529" s="314"/>
      <c r="D529" s="8"/>
      <c r="E529" s="8"/>
      <c r="F529" s="20" t="s">
        <v>71</v>
      </c>
      <c r="G529" s="19" t="s">
        <v>1146</v>
      </c>
      <c r="H529" s="384"/>
      <c r="I529" s="385"/>
      <c r="J529" s="379" t="s">
        <v>1385</v>
      </c>
      <c r="K529" s="386"/>
      <c r="L529" s="1"/>
      <c r="M529" s="4"/>
      <c r="N529" s="439"/>
      <c r="O529" s="18">
        <v>2.65</v>
      </c>
      <c r="P529" s="21" t="str">
        <f t="shared" si="31"/>
        <v/>
      </c>
      <c r="Q529" s="18" t="s">
        <v>1496</v>
      </c>
      <c r="R529" s="381"/>
      <c r="S529" s="382" t="s">
        <v>75</v>
      </c>
      <c r="T529" s="383"/>
      <c r="U529" s="88"/>
      <c r="V529" s="10"/>
      <c r="W529" s="12"/>
      <c r="X529" s="369">
        <f>VLOOKUP(Z529,'[1]IGC Availability'!$A:$O,15,FALSE)</f>
        <v>7.2</v>
      </c>
      <c r="Y529" s="364" t="str" cm="1">
        <f t="array" ref="Y529">IF(X529="","",
IFERROR(
    IF(
        X529&gt;= _xlfn.XLOOKUP(
            F529 &amp; "|" &amp; G529,
            'Min table'!$A$2:$A$17 &amp; "|" &amp; 'Min table'!$B$2:$B$17,
            'Min table'!$C$2:$C$17,
            "MISSING"
        ),
        "Show",
        "Hide"
    ),
"MISSING"))</f>
        <v>Hide</v>
      </c>
      <c r="Z529" s="364" t="s">
        <v>1524</v>
      </c>
      <c r="AA529" s="360" t="s">
        <v>1385</v>
      </c>
      <c r="AB529" s="326"/>
      <c r="AC529" s="309" t="s">
        <v>643</v>
      </c>
    </row>
    <row r="530" spans="3:29" hidden="1" x14ac:dyDescent="0.3">
      <c r="C530" s="314"/>
      <c r="D530" s="8"/>
      <c r="E530" s="8"/>
      <c r="F530" s="20" t="s">
        <v>71</v>
      </c>
      <c r="G530" s="19" t="s">
        <v>1146</v>
      </c>
      <c r="H530" s="384"/>
      <c r="I530" s="385"/>
      <c r="J530" s="379" t="s">
        <v>1386</v>
      </c>
      <c r="K530" s="386"/>
      <c r="L530" s="1"/>
      <c r="M530" s="4"/>
      <c r="N530" s="439"/>
      <c r="O530" s="18">
        <v>2.65</v>
      </c>
      <c r="P530" s="21" t="str">
        <f t="shared" si="31"/>
        <v/>
      </c>
      <c r="Q530" s="18" t="s">
        <v>1496</v>
      </c>
      <c r="R530" s="381"/>
      <c r="S530" s="382" t="s">
        <v>75</v>
      </c>
      <c r="T530" s="383"/>
      <c r="U530" s="88"/>
      <c r="V530" s="10"/>
      <c r="W530" s="12"/>
      <c r="X530" s="369">
        <f>VLOOKUP(Z530,'[1]IGC Availability'!$A:$O,15,FALSE)</f>
        <v>7.2</v>
      </c>
      <c r="Y530" s="364" t="str" cm="1">
        <f t="array" ref="Y530">IF(X530="","",
IFERROR(
    IF(
        X530&gt;= _xlfn.XLOOKUP(
            F530 &amp; "|" &amp; G530,
            'Min table'!$A$2:$A$17 &amp; "|" &amp; 'Min table'!$B$2:$B$17,
            'Min table'!$C$2:$C$17,
            "MISSING"
        ),
        "Show",
        "Hide"
    ),
"MISSING"))</f>
        <v>Hide</v>
      </c>
      <c r="Z530" s="364" t="s">
        <v>1525</v>
      </c>
      <c r="AA530" s="360" t="s">
        <v>1386</v>
      </c>
      <c r="AB530" s="326"/>
      <c r="AC530" s="309" t="s">
        <v>644</v>
      </c>
    </row>
    <row r="531" spans="3:29" hidden="1" x14ac:dyDescent="0.3">
      <c r="C531" s="314"/>
      <c r="D531" s="8"/>
      <c r="E531" s="8"/>
      <c r="F531" s="20" t="s">
        <v>71</v>
      </c>
      <c r="G531" s="19" t="s">
        <v>1146</v>
      </c>
      <c r="H531" s="384"/>
      <c r="I531" s="385"/>
      <c r="J531" s="379" t="s">
        <v>1387</v>
      </c>
      <c r="K531" s="386"/>
      <c r="L531" s="1"/>
      <c r="M531" s="4"/>
      <c r="N531" s="439"/>
      <c r="O531" s="18">
        <v>2.65</v>
      </c>
      <c r="P531" s="21" t="str">
        <f t="shared" si="31"/>
        <v/>
      </c>
      <c r="Q531" s="18" t="s">
        <v>1496</v>
      </c>
      <c r="R531" s="381"/>
      <c r="S531" s="382" t="s">
        <v>75</v>
      </c>
      <c r="T531" s="383"/>
      <c r="U531" s="88"/>
      <c r="V531" s="10"/>
      <c r="W531" s="12"/>
      <c r="X531" s="369">
        <f>VLOOKUP(Z531,'[1]IGC Availability'!$A:$O,15,FALSE)</f>
        <v>46.300000000000004</v>
      </c>
      <c r="Y531" s="364" t="str" cm="1">
        <f t="array" ref="Y531">IF(X531="","",
IFERROR(
    IF(
        X531&gt;= _xlfn.XLOOKUP(
            F531 &amp; "|" &amp; G531,
            'Min table'!$A$2:$A$17 &amp; "|" &amp; 'Min table'!$B$2:$B$17,
            'Min table'!$C$2:$C$17,
            "MISSING"
        ),
        "Show",
        "Hide"
    ),
"MISSING"))</f>
        <v>Hide</v>
      </c>
      <c r="Z531" s="364" t="s">
        <v>1526</v>
      </c>
      <c r="AA531" s="360" t="s">
        <v>1387</v>
      </c>
      <c r="AB531" s="326"/>
      <c r="AC531" s="309" t="s">
        <v>645</v>
      </c>
    </row>
    <row r="532" spans="3:29" hidden="1" x14ac:dyDescent="0.3">
      <c r="C532" s="314"/>
      <c r="D532" s="8"/>
      <c r="E532" s="8"/>
      <c r="F532" s="20" t="s">
        <v>71</v>
      </c>
      <c r="G532" s="19" t="s">
        <v>1146</v>
      </c>
      <c r="H532" s="423"/>
      <c r="I532" s="424"/>
      <c r="J532" s="413" t="s">
        <v>649</v>
      </c>
      <c r="K532" s="416"/>
      <c r="L532" s="1"/>
      <c r="M532" s="4"/>
      <c r="N532" s="439"/>
      <c r="O532" s="18">
        <v>2.65</v>
      </c>
      <c r="P532" s="21" t="str">
        <f t="shared" si="31"/>
        <v/>
      </c>
      <c r="Q532" s="18" t="s">
        <v>651</v>
      </c>
      <c r="R532" s="381"/>
      <c r="S532" s="382" t="s">
        <v>75</v>
      </c>
      <c r="T532" s="383"/>
      <c r="U532" s="101"/>
      <c r="V532" s="10"/>
      <c r="W532" s="12"/>
      <c r="X532" s="369">
        <f>VLOOKUP(Z532,'[1]IGC Availability'!$A:$O,15,FALSE)</f>
        <v>0</v>
      </c>
      <c r="Y532" s="364" t="str" cm="1">
        <f t="array" ref="Y532">IF(X532="","",
IFERROR(
    IF(
        X532&gt;= _xlfn.XLOOKUP(
            F532 &amp; "|" &amp; G532,
            'Min table'!$A$2:$A$17 &amp; "|" &amp; 'Min table'!$B$2:$B$17,
            'Min table'!$C$2:$C$17,
            "MISSING"
        ),
        "Show",
        "Hide"
    ),
"MISSING"))</f>
        <v>Hide</v>
      </c>
      <c r="Z532" s="364" t="s">
        <v>650</v>
      </c>
      <c r="AA532" s="360" t="s">
        <v>649</v>
      </c>
      <c r="AB532" s="326"/>
      <c r="AC532" s="309" t="s">
        <v>646</v>
      </c>
    </row>
    <row r="533" spans="3:29" hidden="1" x14ac:dyDescent="0.3">
      <c r="C533" s="314"/>
      <c r="D533" s="8"/>
      <c r="E533" s="8"/>
      <c r="F533" s="20" t="s">
        <v>71</v>
      </c>
      <c r="G533" s="405" t="s">
        <v>1146</v>
      </c>
      <c r="H533" s="384"/>
      <c r="I533" s="385"/>
      <c r="J533" s="380" t="s">
        <v>1388</v>
      </c>
      <c r="K533" s="386"/>
      <c r="L533" s="408"/>
      <c r="M533" s="4"/>
      <c r="N533" s="439"/>
      <c r="O533" s="18">
        <v>2.65</v>
      </c>
      <c r="P533" s="21" t="str">
        <f t="shared" si="31"/>
        <v/>
      </c>
      <c r="Q533" s="18" t="s">
        <v>1497</v>
      </c>
      <c r="R533" s="381"/>
      <c r="S533" s="382" t="s">
        <v>75</v>
      </c>
      <c r="T533" s="383"/>
      <c r="U533" s="88"/>
      <c r="V533" s="10"/>
      <c r="W533" s="12"/>
      <c r="X533" s="369">
        <f>VLOOKUP(Z533,'[1]IGC Availability'!$A:$O,15,FALSE)</f>
        <v>0</v>
      </c>
      <c r="Y533" s="364" t="str" cm="1">
        <f t="array" ref="Y533">IF(X533="","",
IFERROR(
    IF(
        X533&gt;= _xlfn.XLOOKUP(
            F533 &amp; "|" &amp; G533,
            'Min table'!$A$2:$A$17 &amp; "|" &amp; 'Min table'!$B$2:$B$17,
            'Min table'!$C$2:$C$17,
            "MISSING"
        ),
        "Show",
        "Hide"
    ),
"MISSING"))</f>
        <v>Hide</v>
      </c>
      <c r="Z533" s="364" t="s">
        <v>1527</v>
      </c>
      <c r="AA533" s="360" t="s">
        <v>1388</v>
      </c>
      <c r="AB533" s="326"/>
      <c r="AC533" s="309" t="s">
        <v>647</v>
      </c>
    </row>
    <row r="534" spans="3:29" hidden="1" x14ac:dyDescent="0.3">
      <c r="C534" s="314"/>
      <c r="D534" s="8"/>
      <c r="E534" s="8"/>
      <c r="F534" s="20" t="s">
        <v>71</v>
      </c>
      <c r="G534" s="19" t="s">
        <v>1146</v>
      </c>
      <c r="H534" s="425"/>
      <c r="I534" s="426"/>
      <c r="J534" s="409" t="s">
        <v>1389</v>
      </c>
      <c r="K534" s="410"/>
      <c r="L534" s="1"/>
      <c r="M534" s="4"/>
      <c r="N534" s="439"/>
      <c r="O534" s="18">
        <v>2.65</v>
      </c>
      <c r="P534" s="21" t="str">
        <f t="shared" ref="P534:P597" si="32">IF(AND(L534="",M534="",N534=""),"", (L534*O534) + (M534*(O534+2.1)) + (N534*(O534+2.1)))</f>
        <v/>
      </c>
      <c r="Q534" s="18" t="s">
        <v>653</v>
      </c>
      <c r="R534" s="381"/>
      <c r="S534" s="382" t="s">
        <v>75</v>
      </c>
      <c r="T534" s="383"/>
      <c r="U534" s="101"/>
      <c r="V534" s="10"/>
      <c r="W534" s="12"/>
      <c r="X534" s="369">
        <f>VLOOKUP(Z534,'[1]IGC Availability'!$A:$O,15,FALSE)</f>
        <v>0</v>
      </c>
      <c r="Y534" s="364" t="str" cm="1">
        <f t="array" ref="Y534">IF(X534="","",
IFERROR(
    IF(
        X534&gt;= _xlfn.XLOOKUP(
            F534 &amp; "|" &amp; G534,
            'Min table'!$A$2:$A$17 &amp; "|" &amp; 'Min table'!$B$2:$B$17,
            'Min table'!$C$2:$C$17,
            "MISSING"
        ),
        "Show",
        "Hide"
    ),
"MISSING"))</f>
        <v>Hide</v>
      </c>
      <c r="Z534" s="364" t="s">
        <v>652</v>
      </c>
      <c r="AA534" s="360" t="s">
        <v>1389</v>
      </c>
      <c r="AB534" s="326"/>
      <c r="AC534" s="309" t="s">
        <v>648</v>
      </c>
    </row>
    <row r="535" spans="3:29" hidden="1" x14ac:dyDescent="0.3">
      <c r="C535" s="314"/>
      <c r="D535" s="8"/>
      <c r="E535" s="8"/>
      <c r="F535" s="20" t="s">
        <v>71</v>
      </c>
      <c r="G535" s="19" t="s">
        <v>1146</v>
      </c>
      <c r="H535" s="384"/>
      <c r="I535" s="385"/>
      <c r="J535" s="379" t="s">
        <v>1390</v>
      </c>
      <c r="K535" s="386"/>
      <c r="L535" s="1"/>
      <c r="M535" s="4"/>
      <c r="N535" s="439"/>
      <c r="O535" s="18">
        <v>2.65</v>
      </c>
      <c r="P535" s="21" t="str">
        <f t="shared" si="32"/>
        <v/>
      </c>
      <c r="Q535" s="18" t="s">
        <v>651</v>
      </c>
      <c r="R535" s="381"/>
      <c r="S535" s="382" t="s">
        <v>75</v>
      </c>
      <c r="T535" s="383"/>
      <c r="U535" s="88"/>
      <c r="V535" s="10"/>
      <c r="W535" s="12"/>
      <c r="X535" s="369">
        <f>VLOOKUP(Z535,'[1]IGC Availability'!$A:$O,15,FALSE)</f>
        <v>0</v>
      </c>
      <c r="Y535" s="364" t="str" cm="1">
        <f t="array" ref="Y535">IF(X535="","",
IFERROR(
    IF(
        X535&gt;= _xlfn.XLOOKUP(
            F535 &amp; "|" &amp; G535,
            'Min table'!$A$2:$A$17 &amp; "|" &amp; 'Min table'!$B$2:$B$17,
            'Min table'!$C$2:$C$17,
            "MISSING"
        ),
        "Show",
        "Hide"
    ),
"MISSING"))</f>
        <v>Hide</v>
      </c>
      <c r="Z535" s="364" t="s">
        <v>656</v>
      </c>
      <c r="AA535" s="360" t="s">
        <v>1390</v>
      </c>
      <c r="AB535" s="326"/>
      <c r="AC535" s="309" t="s">
        <v>650</v>
      </c>
    </row>
    <row r="536" spans="3:29" hidden="1" x14ac:dyDescent="0.3">
      <c r="C536" s="314"/>
      <c r="D536" s="8"/>
      <c r="E536" s="8"/>
      <c r="F536" s="20" t="s">
        <v>71</v>
      </c>
      <c r="G536" s="19" t="s">
        <v>1146</v>
      </c>
      <c r="H536" s="384"/>
      <c r="I536" s="385"/>
      <c r="J536" s="379" t="s">
        <v>1391</v>
      </c>
      <c r="K536" s="386"/>
      <c r="L536" s="1"/>
      <c r="M536" s="4"/>
      <c r="N536" s="439"/>
      <c r="O536" s="18">
        <v>2.65</v>
      </c>
      <c r="P536" s="21" t="str">
        <f t="shared" si="32"/>
        <v/>
      </c>
      <c r="Q536" s="18" t="s">
        <v>651</v>
      </c>
      <c r="R536" s="381"/>
      <c r="S536" s="382" t="s">
        <v>75</v>
      </c>
      <c r="T536" s="383"/>
      <c r="U536" s="88"/>
      <c r="V536" s="10"/>
      <c r="W536" s="12"/>
      <c r="X536" s="369">
        <f>VLOOKUP(Z536,'[1]IGC Availability'!$A:$O,15,FALSE)</f>
        <v>0</v>
      </c>
      <c r="Y536" s="364" t="str" cm="1">
        <f t="array" ref="Y536">IF(X536="","",
IFERROR(
    IF(
        X536&gt;= _xlfn.XLOOKUP(
            F536 &amp; "|" &amp; G536,
            'Min table'!$A$2:$A$17 &amp; "|" &amp; 'Min table'!$B$2:$B$17,
            'Min table'!$C$2:$C$17,
            "MISSING"
        ),
        "Show",
        "Hide"
    ),
"MISSING"))</f>
        <v>Hide</v>
      </c>
      <c r="Z536" s="364" t="s">
        <v>657</v>
      </c>
      <c r="AA536" s="360" t="s">
        <v>1391</v>
      </c>
      <c r="AB536" s="326"/>
    </row>
    <row r="537" spans="3:29" hidden="1" x14ac:dyDescent="0.3">
      <c r="C537" s="314"/>
      <c r="D537" s="8"/>
      <c r="E537" s="8"/>
      <c r="F537" s="20" t="s">
        <v>71</v>
      </c>
      <c r="G537" s="19" t="s">
        <v>1146</v>
      </c>
      <c r="H537" s="384"/>
      <c r="I537" s="385"/>
      <c r="J537" s="379" t="s">
        <v>1392</v>
      </c>
      <c r="K537" s="386"/>
      <c r="L537" s="1"/>
      <c r="M537" s="4"/>
      <c r="N537" s="439"/>
      <c r="O537" s="18">
        <v>2.65</v>
      </c>
      <c r="P537" s="21" t="str">
        <f t="shared" si="32"/>
        <v/>
      </c>
      <c r="Q537" s="18" t="s">
        <v>651</v>
      </c>
      <c r="R537" s="381"/>
      <c r="S537" s="382" t="s">
        <v>75</v>
      </c>
      <c r="T537" s="383"/>
      <c r="U537" s="88"/>
      <c r="V537" s="10"/>
      <c r="W537" s="12"/>
      <c r="X537" s="369">
        <f>VLOOKUP(Z537,'[1]IGC Availability'!$A:$O,15,FALSE)</f>
        <v>0</v>
      </c>
      <c r="Y537" s="364" t="str" cm="1">
        <f t="array" ref="Y537">IF(X537="","",
IFERROR(
    IF(
        X537&gt;= _xlfn.XLOOKUP(
            F537 &amp; "|" &amp; G537,
            'Min table'!$A$2:$A$17 &amp; "|" &amp; 'Min table'!$B$2:$B$17,
            'Min table'!$C$2:$C$17,
            "MISSING"
        ),
        "Show",
        "Hide"
    ),
"MISSING"))</f>
        <v>Hide</v>
      </c>
      <c r="Z537" s="364" t="s">
        <v>658</v>
      </c>
      <c r="AA537" s="360" t="s">
        <v>1392</v>
      </c>
      <c r="AB537" s="326"/>
      <c r="AC537" s="309" t="s">
        <v>652</v>
      </c>
    </row>
    <row r="538" spans="3:29" hidden="1" x14ac:dyDescent="0.3">
      <c r="C538" s="314"/>
      <c r="D538" s="8"/>
      <c r="E538" s="8"/>
      <c r="F538" s="20" t="s">
        <v>71</v>
      </c>
      <c r="G538" s="19" t="s">
        <v>1146</v>
      </c>
      <c r="H538" s="384"/>
      <c r="I538" s="385"/>
      <c r="J538" s="379" t="s">
        <v>1393</v>
      </c>
      <c r="K538" s="386"/>
      <c r="L538" s="1"/>
      <c r="M538" s="4"/>
      <c r="N538" s="439"/>
      <c r="O538" s="18">
        <v>2.65</v>
      </c>
      <c r="P538" s="21" t="str">
        <f t="shared" si="32"/>
        <v/>
      </c>
      <c r="Q538" s="18" t="s">
        <v>1489</v>
      </c>
      <c r="R538" s="381"/>
      <c r="S538" s="382" t="s">
        <v>75</v>
      </c>
      <c r="T538" s="383"/>
      <c r="U538" s="88"/>
      <c r="V538" s="10"/>
      <c r="W538" s="12"/>
      <c r="X538" s="369">
        <f>VLOOKUP(Z538,'[1]IGC Availability'!$A:$O,15,FALSE)</f>
        <v>0</v>
      </c>
      <c r="Y538" s="364" t="str" cm="1">
        <f t="array" ref="Y538">IF(X538="","",
IFERROR(
    IF(
        X538&gt;= _xlfn.XLOOKUP(
            F538 &amp; "|" &amp; G538,
            'Min table'!$A$2:$A$17 &amp; "|" &amp; 'Min table'!$B$2:$B$17,
            'Min table'!$C$2:$C$17,
            "MISSING"
        ),
        "Show",
        "Hide"
    ),
"MISSING"))</f>
        <v>Hide</v>
      </c>
      <c r="Z538" s="364" t="s">
        <v>659</v>
      </c>
      <c r="AA538" s="360" t="s">
        <v>1393</v>
      </c>
      <c r="AB538" s="326"/>
      <c r="AC538" s="309" t="s">
        <v>654</v>
      </c>
    </row>
    <row r="539" spans="3:29" hidden="1" x14ac:dyDescent="0.3">
      <c r="C539" s="314"/>
      <c r="D539" s="8"/>
      <c r="E539" s="8"/>
      <c r="F539" s="20" t="s">
        <v>71</v>
      </c>
      <c r="G539" s="19" t="s">
        <v>1146</v>
      </c>
      <c r="H539" s="384"/>
      <c r="I539" s="385"/>
      <c r="J539" s="379" t="s">
        <v>1108</v>
      </c>
      <c r="K539" s="386"/>
      <c r="L539" s="1"/>
      <c r="M539" s="4"/>
      <c r="N539" s="439"/>
      <c r="O539" s="18">
        <v>2.65</v>
      </c>
      <c r="P539" s="21" t="str">
        <f t="shared" si="32"/>
        <v/>
      </c>
      <c r="Q539" s="18" t="s">
        <v>161</v>
      </c>
      <c r="R539" s="381"/>
      <c r="S539" s="382" t="s">
        <v>75</v>
      </c>
      <c r="T539" s="383"/>
      <c r="U539" s="88"/>
      <c r="V539" s="10"/>
      <c r="W539" s="12"/>
      <c r="X539" s="369">
        <f>VLOOKUP(Z539,'[1]IGC Availability'!$A:$O,15,FALSE)</f>
        <v>18</v>
      </c>
      <c r="Y539" s="364" t="str" cm="1">
        <f t="array" ref="Y539">IF(X539="","",
IFERROR(
    IF(
        X539&gt;= _xlfn.XLOOKUP(
            F539 &amp; "|" &amp; G539,
            'Min table'!$A$2:$A$17 &amp; "|" &amp; 'Min table'!$B$2:$B$17,
            'Min table'!$C$2:$C$17,
            "MISSING"
        ),
        "Show",
        "Hide"
    ),
"MISSING"))</f>
        <v>Hide</v>
      </c>
      <c r="Z539" s="364" t="s">
        <v>1528</v>
      </c>
      <c r="AA539" s="360" t="s">
        <v>1394</v>
      </c>
      <c r="AB539" s="326"/>
      <c r="AC539" s="309" t="s">
        <v>656</v>
      </c>
    </row>
    <row r="540" spans="3:29" hidden="1" x14ac:dyDescent="0.3">
      <c r="C540" s="314"/>
      <c r="D540" s="8"/>
      <c r="E540" s="8"/>
      <c r="F540" s="20" t="s">
        <v>71</v>
      </c>
      <c r="G540" s="19" t="s">
        <v>1146</v>
      </c>
      <c r="H540" s="384"/>
      <c r="I540" s="385"/>
      <c r="J540" s="379" t="s">
        <v>1994</v>
      </c>
      <c r="K540" s="386"/>
      <c r="L540" s="1"/>
      <c r="M540" s="4"/>
      <c r="N540" s="439"/>
      <c r="O540" s="18">
        <v>2.65</v>
      </c>
      <c r="P540" s="21" t="str">
        <f t="shared" si="32"/>
        <v/>
      </c>
      <c r="Q540" s="18" t="s">
        <v>161</v>
      </c>
      <c r="R540" s="381"/>
      <c r="S540" s="382" t="s">
        <v>75</v>
      </c>
      <c r="T540" s="383"/>
      <c r="U540" s="88"/>
      <c r="V540" s="10"/>
      <c r="W540" s="12"/>
      <c r="X540" s="369">
        <f>VLOOKUP(Z540,'[1]IGC Availability'!$A:$O,15,FALSE)</f>
        <v>0</v>
      </c>
      <c r="Y540" s="364" t="str" cm="1">
        <f t="array" ref="Y540">IF(X540="","",
IFERROR(
    IF(
        X540&gt;= _xlfn.XLOOKUP(
            F540 &amp; "|" &amp; G540,
            'Min table'!$A$2:$A$17 &amp; "|" &amp; 'Min table'!$B$2:$B$17,
            'Min table'!$C$2:$C$17,
            "MISSING"
        ),
        "Show",
        "Hide"
    ),
"MISSING"))</f>
        <v>Hide</v>
      </c>
      <c r="Z540" s="364" t="s">
        <v>1529</v>
      </c>
      <c r="AA540" s="360" t="s">
        <v>1395</v>
      </c>
      <c r="AB540" s="326"/>
      <c r="AC540" s="309" t="s">
        <v>657</v>
      </c>
    </row>
    <row r="541" spans="3:29" hidden="1" x14ac:dyDescent="0.3">
      <c r="C541" s="314"/>
      <c r="D541" s="8"/>
      <c r="E541" s="8"/>
      <c r="F541" s="20" t="s">
        <v>71</v>
      </c>
      <c r="G541" s="19" t="s">
        <v>1146</v>
      </c>
      <c r="H541" s="384"/>
      <c r="I541" s="385"/>
      <c r="J541" s="379" t="s">
        <v>1396</v>
      </c>
      <c r="K541" s="386"/>
      <c r="L541" s="1"/>
      <c r="M541" s="4"/>
      <c r="N541" s="439"/>
      <c r="O541" s="18">
        <v>2.65</v>
      </c>
      <c r="P541" s="21" t="str">
        <f t="shared" si="32"/>
        <v/>
      </c>
      <c r="Q541" s="18" t="s">
        <v>1498</v>
      </c>
      <c r="R541" s="381"/>
      <c r="S541" s="382" t="s">
        <v>75</v>
      </c>
      <c r="T541" s="383"/>
      <c r="U541" s="88"/>
      <c r="V541" s="10"/>
      <c r="W541" s="12"/>
      <c r="X541" s="369">
        <f>VLOOKUP(Z541,'[1]IGC Availability'!$A:$O,15,FALSE)</f>
        <v>0</v>
      </c>
      <c r="Y541" s="364" t="str" cm="1">
        <f t="array" ref="Y541">IF(X541="","",
IFERROR(
    IF(
        X541&gt;= _xlfn.XLOOKUP(
            F541 &amp; "|" &amp; G541,
            'Min table'!$A$2:$A$17 &amp; "|" &amp; 'Min table'!$B$2:$B$17,
            'Min table'!$C$2:$C$17,
            "MISSING"
        ),
        "Show",
        "Hide"
    ),
"MISSING"))</f>
        <v>Hide</v>
      </c>
      <c r="Z541" s="364" t="s">
        <v>1530</v>
      </c>
      <c r="AA541" s="360" t="s">
        <v>1396</v>
      </c>
      <c r="AB541" s="326"/>
      <c r="AC541" s="309" t="s">
        <v>658</v>
      </c>
    </row>
    <row r="542" spans="3:29" hidden="1" x14ac:dyDescent="0.3">
      <c r="C542" s="314"/>
      <c r="D542" s="8"/>
      <c r="E542" s="8"/>
      <c r="F542" s="20" t="s">
        <v>71</v>
      </c>
      <c r="G542" s="19" t="s">
        <v>1146</v>
      </c>
      <c r="H542" s="384"/>
      <c r="I542" s="385"/>
      <c r="J542" s="379" t="s">
        <v>1047</v>
      </c>
      <c r="K542" s="386"/>
      <c r="L542" s="1"/>
      <c r="M542" s="4"/>
      <c r="N542" s="439"/>
      <c r="O542" s="18">
        <v>2.65</v>
      </c>
      <c r="P542" s="21" t="str">
        <f t="shared" si="32"/>
        <v/>
      </c>
      <c r="Q542" s="18" t="s">
        <v>145</v>
      </c>
      <c r="R542" s="381"/>
      <c r="S542" s="382" t="s">
        <v>75</v>
      </c>
      <c r="T542" s="383"/>
      <c r="U542" s="88"/>
      <c r="V542" s="10"/>
      <c r="W542" s="12"/>
      <c r="X542" s="369">
        <f>VLOOKUP(Z542,'[1]IGC Availability'!$A:$O,15,FALSE)</f>
        <v>0</v>
      </c>
      <c r="Y542" s="364" t="str" cm="1">
        <f t="array" ref="Y542">IF(X542="","",
IFERROR(
    IF(
        X542&gt;= _xlfn.XLOOKUP(
            F542 &amp; "|" &amp; G542,
            'Min table'!$A$2:$A$17 &amp; "|" &amp; 'Min table'!$B$2:$B$17,
            'Min table'!$C$2:$C$17,
            "MISSING"
        ),
        "Show",
        "Hide"
    ),
"MISSING"))</f>
        <v>Hide</v>
      </c>
      <c r="Z542" s="364" t="s">
        <v>1531</v>
      </c>
      <c r="AA542" s="360" t="s">
        <v>1397</v>
      </c>
      <c r="AB542" s="326"/>
      <c r="AC542" s="309" t="s">
        <v>659</v>
      </c>
    </row>
    <row r="543" spans="3:29" hidden="1" x14ac:dyDescent="0.3">
      <c r="C543" s="314"/>
      <c r="D543" s="8"/>
      <c r="E543" s="8"/>
      <c r="F543" s="20" t="s">
        <v>71</v>
      </c>
      <c r="G543" s="19" t="s">
        <v>1146</v>
      </c>
      <c r="H543" s="384"/>
      <c r="I543" s="385"/>
      <c r="J543" s="379" t="s">
        <v>1398</v>
      </c>
      <c r="K543" s="386"/>
      <c r="L543" s="1"/>
      <c r="M543" s="4"/>
      <c r="N543" s="439"/>
      <c r="O543" s="18">
        <v>2.65</v>
      </c>
      <c r="P543" s="21" t="str">
        <f t="shared" si="32"/>
        <v/>
      </c>
      <c r="Q543" s="18" t="s">
        <v>145</v>
      </c>
      <c r="R543" s="381"/>
      <c r="S543" s="382" t="s">
        <v>75</v>
      </c>
      <c r="T543" s="383"/>
      <c r="U543" s="101"/>
      <c r="V543" s="10"/>
      <c r="W543" s="12"/>
      <c r="X543" s="369">
        <f>VLOOKUP(Z543,'[1]IGC Availability'!$A:$O,15,FALSE)</f>
        <v>0</v>
      </c>
      <c r="Y543" s="364" t="str" cm="1">
        <f t="array" ref="Y543">IF(X543="","",
IFERROR(
    IF(
        X543&gt;= _xlfn.XLOOKUP(
            F543 &amp; "|" &amp; G543,
            'Min table'!$A$2:$A$17 &amp; "|" &amp; 'Min table'!$B$2:$B$17,
            'Min table'!$C$2:$C$17,
            "MISSING"
        ),
        "Show",
        "Hide"
    ),
"MISSING"))</f>
        <v>Hide</v>
      </c>
      <c r="Z543" s="364" t="s">
        <v>1532</v>
      </c>
      <c r="AA543" s="360" t="s">
        <v>1398</v>
      </c>
      <c r="AB543" s="326"/>
    </row>
    <row r="544" spans="3:29" hidden="1" x14ac:dyDescent="0.3">
      <c r="C544" s="314"/>
      <c r="D544" s="8"/>
      <c r="E544" s="8"/>
      <c r="F544" s="20" t="s">
        <v>71</v>
      </c>
      <c r="G544" s="19" t="s">
        <v>1146</v>
      </c>
      <c r="H544" s="384"/>
      <c r="I544" s="385"/>
      <c r="J544" s="379" t="s">
        <v>1399</v>
      </c>
      <c r="K544" s="386"/>
      <c r="L544" s="1"/>
      <c r="M544" s="4"/>
      <c r="N544" s="439"/>
      <c r="O544" s="18">
        <v>2.65</v>
      </c>
      <c r="P544" s="21" t="str">
        <f t="shared" si="32"/>
        <v/>
      </c>
      <c r="Q544" s="18" t="s">
        <v>145</v>
      </c>
      <c r="R544" s="381"/>
      <c r="S544" s="382" t="s">
        <v>75</v>
      </c>
      <c r="T544" s="383"/>
      <c r="U544" s="88"/>
      <c r="V544" s="10"/>
      <c r="W544" s="12"/>
      <c r="X544" s="369">
        <f>VLOOKUP(Z544,'[1]IGC Availability'!$A:$O,15,FALSE)</f>
        <v>0</v>
      </c>
      <c r="Y544" s="364" t="str" cm="1">
        <f t="array" ref="Y544">IF(X544="","",
IFERROR(
    IF(
        X544&gt;= _xlfn.XLOOKUP(
            F544 &amp; "|" &amp; G544,
            'Min table'!$A$2:$A$17 &amp; "|" &amp; 'Min table'!$B$2:$B$17,
            'Min table'!$C$2:$C$17,
            "MISSING"
        ),
        "Show",
        "Hide"
    ),
"MISSING"))</f>
        <v>Hide</v>
      </c>
      <c r="Z544" s="364" t="s">
        <v>1533</v>
      </c>
      <c r="AA544" s="360" t="s">
        <v>1399</v>
      </c>
      <c r="AB544" s="326"/>
    </row>
    <row r="545" spans="3:29" hidden="1" x14ac:dyDescent="0.3">
      <c r="C545" s="314"/>
      <c r="D545" s="8"/>
      <c r="E545" s="8"/>
      <c r="F545" s="20" t="s">
        <v>71</v>
      </c>
      <c r="G545" s="19" t="s">
        <v>1146</v>
      </c>
      <c r="H545" s="384"/>
      <c r="I545" s="385"/>
      <c r="J545" s="379" t="s">
        <v>1400</v>
      </c>
      <c r="K545" s="386"/>
      <c r="L545" s="1"/>
      <c r="M545" s="4"/>
      <c r="N545" s="439"/>
      <c r="O545" s="18">
        <v>2.65</v>
      </c>
      <c r="P545" s="21" t="str">
        <f t="shared" si="32"/>
        <v/>
      </c>
      <c r="Q545" s="18" t="s">
        <v>653</v>
      </c>
      <c r="R545" s="381"/>
      <c r="S545" s="382" t="s">
        <v>75</v>
      </c>
      <c r="T545" s="383"/>
      <c r="U545" s="88"/>
      <c r="V545" s="10"/>
      <c r="W545" s="12"/>
      <c r="X545" s="369">
        <f>VLOOKUP(Z545,'[1]IGC Availability'!$A:$O,15,FALSE)</f>
        <v>0</v>
      </c>
      <c r="Y545" s="364" t="str" cm="1">
        <f t="array" ref="Y545">IF(X545="","",
IFERROR(
    IF(
        X545&gt;= _xlfn.XLOOKUP(
            F545 &amp; "|" &amp; G545,
            'Min table'!$A$2:$A$17 &amp; "|" &amp; 'Min table'!$B$2:$B$17,
            'Min table'!$C$2:$C$17,
            "MISSING"
        ),
        "Show",
        "Hide"
    ),
"MISSING"))</f>
        <v>Hide</v>
      </c>
      <c r="Z545" s="364" t="s">
        <v>660</v>
      </c>
      <c r="AA545" s="360" t="s">
        <v>1400</v>
      </c>
      <c r="AB545" s="326"/>
    </row>
    <row r="546" spans="3:29" hidden="1" x14ac:dyDescent="0.3">
      <c r="C546" s="314"/>
      <c r="D546" s="8"/>
      <c r="E546" s="8"/>
      <c r="F546" s="20" t="s">
        <v>71</v>
      </c>
      <c r="G546" s="19" t="s">
        <v>1146</v>
      </c>
      <c r="H546" s="384"/>
      <c r="I546" s="385"/>
      <c r="J546" s="379" t="s">
        <v>1401</v>
      </c>
      <c r="K546" s="386"/>
      <c r="L546" s="1"/>
      <c r="M546" s="4"/>
      <c r="N546" s="439"/>
      <c r="O546" s="18">
        <v>2.65</v>
      </c>
      <c r="P546" s="21" t="str">
        <f t="shared" si="32"/>
        <v/>
      </c>
      <c r="Q546" s="18" t="s">
        <v>1499</v>
      </c>
      <c r="R546" s="381"/>
      <c r="S546" s="382" t="s">
        <v>75</v>
      </c>
      <c r="T546" s="383"/>
      <c r="U546" s="88"/>
      <c r="V546" s="10"/>
      <c r="W546" s="12"/>
      <c r="X546" s="369">
        <f>VLOOKUP(Z546,'[1]IGC Availability'!$A:$O,15,FALSE)</f>
        <v>0</v>
      </c>
      <c r="Y546" s="364" t="str" cm="1">
        <f t="array" ref="Y546">IF(X546="","",
IFERROR(
    IF(
        X546&gt;= _xlfn.XLOOKUP(
            F546 &amp; "|" &amp; G546,
            'Min table'!$A$2:$A$17 &amp; "|" &amp; 'Min table'!$B$2:$B$17,
            'Min table'!$C$2:$C$17,
            "MISSING"
        ),
        "Show",
        "Hide"
    ),
"MISSING"))</f>
        <v>Hide</v>
      </c>
      <c r="Z546" s="364" t="s">
        <v>1534</v>
      </c>
      <c r="AA546" s="360" t="s">
        <v>1401</v>
      </c>
      <c r="AB546" s="326"/>
    </row>
    <row r="547" spans="3:29" hidden="1" x14ac:dyDescent="0.3">
      <c r="C547" s="314"/>
      <c r="D547" s="8"/>
      <c r="E547" s="8"/>
      <c r="F547" s="20" t="s">
        <v>71</v>
      </c>
      <c r="G547" s="19" t="s">
        <v>1146</v>
      </c>
      <c r="H547" s="384"/>
      <c r="I547" s="385"/>
      <c r="J547" s="379" t="s">
        <v>1402</v>
      </c>
      <c r="K547" s="386"/>
      <c r="L547" s="1"/>
      <c r="M547" s="4"/>
      <c r="N547" s="439"/>
      <c r="O547" s="18">
        <v>2.65</v>
      </c>
      <c r="P547" s="21" t="str">
        <f t="shared" si="32"/>
        <v/>
      </c>
      <c r="Q547" s="18" t="s">
        <v>662</v>
      </c>
      <c r="R547" s="381"/>
      <c r="S547" s="382" t="s">
        <v>75</v>
      </c>
      <c r="T547" s="383"/>
      <c r="U547" s="88"/>
      <c r="V547" s="10"/>
      <c r="W547" s="12"/>
      <c r="X547" s="369">
        <f>VLOOKUP(Z547,'[1]IGC Availability'!$A:$O,15,FALSE)</f>
        <v>0</v>
      </c>
      <c r="Y547" s="364" t="str" cm="1">
        <f t="array" ref="Y547">IF(X547="","",
IFERROR(
    IF(
        X547&gt;= _xlfn.XLOOKUP(
            F547 &amp; "|" &amp; G547,
            'Min table'!$A$2:$A$17 &amp; "|" &amp; 'Min table'!$B$2:$B$17,
            'Min table'!$C$2:$C$17,
            "MISSING"
        ),
        "Show",
        "Hide"
    ),
"MISSING"))</f>
        <v>Hide</v>
      </c>
      <c r="Z547" s="364" t="s">
        <v>661</v>
      </c>
      <c r="AA547" s="360" t="s">
        <v>1402</v>
      </c>
      <c r="AB547" s="326"/>
    </row>
    <row r="548" spans="3:29" hidden="1" x14ac:dyDescent="0.3">
      <c r="C548" s="314"/>
      <c r="D548" s="8"/>
      <c r="E548" s="8"/>
      <c r="F548" s="20" t="s">
        <v>71</v>
      </c>
      <c r="G548" s="19" t="s">
        <v>1146</v>
      </c>
      <c r="H548" s="384"/>
      <c r="I548" s="385"/>
      <c r="J548" s="379" t="s">
        <v>1403</v>
      </c>
      <c r="K548" s="386"/>
      <c r="L548" s="1"/>
      <c r="M548" s="4"/>
      <c r="N548" s="439"/>
      <c r="O548" s="18">
        <v>2.65</v>
      </c>
      <c r="P548" s="21" t="str">
        <f t="shared" si="32"/>
        <v/>
      </c>
      <c r="Q548" s="18" t="s">
        <v>1490</v>
      </c>
      <c r="R548" s="381"/>
      <c r="S548" s="382" t="s">
        <v>75</v>
      </c>
      <c r="T548" s="383"/>
      <c r="U548" s="88"/>
      <c r="V548" s="10"/>
      <c r="W548" s="12"/>
      <c r="X548" s="369">
        <f>VLOOKUP(Z548,'[1]IGC Availability'!$A:$O,15,FALSE)</f>
        <v>13.200000000000001</v>
      </c>
      <c r="Y548" s="364" t="str" cm="1">
        <f t="array" ref="Y548">IF(X548="","",
IFERROR(
    IF(
        X548&gt;= _xlfn.XLOOKUP(
            F548 &amp; "|" &amp; G548,
            'Min table'!$A$2:$A$17 &amp; "|" &amp; 'Min table'!$B$2:$B$17,
            'Min table'!$C$2:$C$17,
            "MISSING"
        ),
        "Show",
        "Hide"
    ),
"MISSING"))</f>
        <v>Hide</v>
      </c>
      <c r="Z548" s="364" t="s">
        <v>1535</v>
      </c>
      <c r="AA548" s="360" t="s">
        <v>1403</v>
      </c>
      <c r="AB548" s="326"/>
    </row>
    <row r="549" spans="3:29" hidden="1" x14ac:dyDescent="0.3">
      <c r="C549" s="314"/>
      <c r="D549" s="8"/>
      <c r="E549" s="8"/>
      <c r="F549" s="20" t="s">
        <v>71</v>
      </c>
      <c r="G549" s="19" t="s">
        <v>1146</v>
      </c>
      <c r="H549" s="384"/>
      <c r="I549" s="385"/>
      <c r="J549" s="379" t="s">
        <v>1404</v>
      </c>
      <c r="K549" s="386"/>
      <c r="L549" s="1"/>
      <c r="M549" s="4"/>
      <c r="N549" s="439"/>
      <c r="O549" s="18">
        <v>2.65</v>
      </c>
      <c r="P549" s="21" t="str">
        <f t="shared" si="32"/>
        <v/>
      </c>
      <c r="Q549" s="18" t="s">
        <v>1482</v>
      </c>
      <c r="R549" s="381"/>
      <c r="S549" s="382" t="s">
        <v>75</v>
      </c>
      <c r="T549" s="383"/>
      <c r="U549" s="88"/>
      <c r="V549" s="10"/>
      <c r="W549" s="12"/>
      <c r="X549" s="369">
        <f>VLOOKUP(Z549,'[1]IGC Availability'!$A:$O,15,FALSE)</f>
        <v>0</v>
      </c>
      <c r="Y549" s="364" t="str" cm="1">
        <f t="array" ref="Y549">IF(X549="","",
IFERROR(
    IF(
        X549&gt;= _xlfn.XLOOKUP(
            F549 &amp; "|" &amp; G549,
            'Min table'!$A$2:$A$17 &amp; "|" &amp; 'Min table'!$B$2:$B$17,
            'Min table'!$C$2:$C$17,
            "MISSING"
        ),
        "Show",
        "Hide"
    ),
"MISSING"))</f>
        <v>Hide</v>
      </c>
      <c r="Z549" s="364" t="s">
        <v>663</v>
      </c>
      <c r="AA549" s="360" t="s">
        <v>1404</v>
      </c>
      <c r="AB549" s="326"/>
      <c r="AC549" s="309" t="s">
        <v>660</v>
      </c>
    </row>
    <row r="550" spans="3:29" hidden="1" x14ac:dyDescent="0.3">
      <c r="C550" s="314"/>
      <c r="D550" s="8"/>
      <c r="E550" s="8"/>
      <c r="F550" s="20" t="s">
        <v>71</v>
      </c>
      <c r="G550" s="19" t="s">
        <v>1146</v>
      </c>
      <c r="H550" s="384"/>
      <c r="I550" s="385"/>
      <c r="J550" s="379" t="s">
        <v>1039</v>
      </c>
      <c r="K550" s="386"/>
      <c r="L550" s="1"/>
      <c r="M550" s="4"/>
      <c r="N550" s="439"/>
      <c r="O550" s="18">
        <v>2.65</v>
      </c>
      <c r="P550" s="21" t="str">
        <f t="shared" si="32"/>
        <v/>
      </c>
      <c r="Q550" s="18" t="s">
        <v>1482</v>
      </c>
      <c r="R550" s="381"/>
      <c r="S550" s="382" t="s">
        <v>75</v>
      </c>
      <c r="T550" s="383"/>
      <c r="U550" s="88"/>
      <c r="V550" s="10"/>
      <c r="W550" s="12"/>
      <c r="X550" s="369">
        <f>VLOOKUP(Z550,'[1]IGC Availability'!$A:$O,15,FALSE)</f>
        <v>0</v>
      </c>
      <c r="Y550" s="364" t="str" cm="1">
        <f t="array" ref="Y550">IF(X550="","",
IFERROR(
    IF(
        X550&gt;= _xlfn.XLOOKUP(
            F550 &amp; "|" &amp; G550,
            'Min table'!$A$2:$A$17 &amp; "|" &amp; 'Min table'!$B$2:$B$17,
            'Min table'!$C$2:$C$17,
            "MISSING"
        ),
        "Show",
        "Hide"
    ),
"MISSING"))</f>
        <v>Hide</v>
      </c>
      <c r="Z550" s="364" t="s">
        <v>1536</v>
      </c>
      <c r="AA550" s="360" t="s">
        <v>1405</v>
      </c>
      <c r="AB550" s="326"/>
    </row>
    <row r="551" spans="3:29" hidden="1" x14ac:dyDescent="0.3">
      <c r="C551" s="314"/>
      <c r="D551" s="8"/>
      <c r="E551" s="8"/>
      <c r="F551" s="20" t="s">
        <v>71</v>
      </c>
      <c r="G551" s="19" t="s">
        <v>1146</v>
      </c>
      <c r="H551" s="384"/>
      <c r="I551" s="385"/>
      <c r="J551" s="379" t="s">
        <v>1406</v>
      </c>
      <c r="K551" s="386"/>
      <c r="L551" s="1"/>
      <c r="M551" s="4"/>
      <c r="N551" s="439"/>
      <c r="O551" s="18">
        <v>2.65</v>
      </c>
      <c r="P551" s="21" t="str">
        <f t="shared" si="32"/>
        <v/>
      </c>
      <c r="Q551" s="18" t="s">
        <v>1482</v>
      </c>
      <c r="R551" s="381"/>
      <c r="S551" s="382" t="s">
        <v>75</v>
      </c>
      <c r="T551" s="383"/>
      <c r="U551" s="88"/>
      <c r="V551" s="10"/>
      <c r="W551" s="12"/>
      <c r="X551" s="369">
        <f>VLOOKUP(Z551,'[1]IGC Availability'!$A:$O,15,FALSE)</f>
        <v>0</v>
      </c>
      <c r="Y551" s="364" t="str" cm="1">
        <f t="array" ref="Y551">IF(X551="","",
IFERROR(
    IF(
        X551&gt;= _xlfn.XLOOKUP(
            F551 &amp; "|" &amp; G551,
            'Min table'!$A$2:$A$17 &amp; "|" &amp; 'Min table'!$B$2:$B$17,
            'Min table'!$C$2:$C$17,
            "MISSING"
        ),
        "Show",
        "Hide"
    ),
"MISSING"))</f>
        <v>Hide</v>
      </c>
      <c r="Z551" s="364" t="s">
        <v>664</v>
      </c>
      <c r="AA551" s="360" t="s">
        <v>1406</v>
      </c>
      <c r="AB551" s="326"/>
      <c r="AC551" s="309" t="s">
        <v>661</v>
      </c>
    </row>
    <row r="552" spans="3:29" hidden="1" x14ac:dyDescent="0.3">
      <c r="C552" s="314"/>
      <c r="D552" s="8"/>
      <c r="E552" s="8"/>
      <c r="F552" s="20" t="s">
        <v>71</v>
      </c>
      <c r="G552" s="19" t="s">
        <v>1146</v>
      </c>
      <c r="H552" s="384"/>
      <c r="I552" s="385"/>
      <c r="J552" s="379" t="s">
        <v>1407</v>
      </c>
      <c r="K552" s="386"/>
      <c r="L552" s="1"/>
      <c r="M552" s="4"/>
      <c r="N552" s="439"/>
      <c r="O552" s="18">
        <v>2.65</v>
      </c>
      <c r="P552" s="21" t="str">
        <f t="shared" si="32"/>
        <v/>
      </c>
      <c r="Q552" s="18" t="s">
        <v>1482</v>
      </c>
      <c r="R552" s="381"/>
      <c r="S552" s="382" t="s">
        <v>75</v>
      </c>
      <c r="T552" s="383"/>
      <c r="U552" s="88"/>
      <c r="V552" s="10"/>
      <c r="W552" s="12"/>
      <c r="X552" s="369">
        <f>VLOOKUP(Z552,'[1]IGC Availability'!$A:$O,15,FALSE)</f>
        <v>0</v>
      </c>
      <c r="Y552" s="364" t="str" cm="1">
        <f t="array" ref="Y552">IF(X552="","",
IFERROR(
    IF(
        X552&gt;= _xlfn.XLOOKUP(
            F552 &amp; "|" &amp; G552,
            'Min table'!$A$2:$A$17 &amp; "|" &amp; 'Min table'!$B$2:$B$17,
            'Min table'!$C$2:$C$17,
            "MISSING"
        ),
        "Show",
        "Hide"
    ),
"MISSING"))</f>
        <v>Hide</v>
      </c>
      <c r="Z552" s="364" t="s">
        <v>665</v>
      </c>
      <c r="AA552" s="360" t="s">
        <v>1407</v>
      </c>
      <c r="AB552" s="326"/>
    </row>
    <row r="553" spans="3:29" hidden="1" x14ac:dyDescent="0.3">
      <c r="C553" s="314"/>
      <c r="D553" s="8"/>
      <c r="E553" s="8"/>
      <c r="F553" s="20" t="s">
        <v>71</v>
      </c>
      <c r="G553" s="19" t="s">
        <v>1146</v>
      </c>
      <c r="H553" s="384"/>
      <c r="I553" s="385"/>
      <c r="J553" s="379" t="s">
        <v>1408</v>
      </c>
      <c r="K553" s="386"/>
      <c r="L553" s="1"/>
      <c r="M553" s="4"/>
      <c r="N553" s="439"/>
      <c r="O553" s="18">
        <v>2.65</v>
      </c>
      <c r="P553" s="21" t="str">
        <f t="shared" si="32"/>
        <v/>
      </c>
      <c r="Q553" s="18" t="s">
        <v>1482</v>
      </c>
      <c r="R553" s="381"/>
      <c r="S553" s="382" t="s">
        <v>75</v>
      </c>
      <c r="T553" s="383"/>
      <c r="U553" s="88"/>
      <c r="V553" s="10"/>
      <c r="W553" s="12"/>
      <c r="X553" s="369">
        <f>VLOOKUP(Z553,'[1]IGC Availability'!$A:$O,15,FALSE)</f>
        <v>0</v>
      </c>
      <c r="Y553" s="364" t="str" cm="1">
        <f t="array" ref="Y553">IF(X553="","",
IFERROR(
    IF(
        X553&gt;= _xlfn.XLOOKUP(
            F553 &amp; "|" &amp; G553,
            'Min table'!$A$2:$A$17 &amp; "|" &amp; 'Min table'!$B$2:$B$17,
            'Min table'!$C$2:$C$17,
            "MISSING"
        ),
        "Show",
        "Hide"
    ),
"MISSING"))</f>
        <v>Hide</v>
      </c>
      <c r="Z553" s="364" t="s">
        <v>667</v>
      </c>
      <c r="AA553" s="360" t="s">
        <v>1408</v>
      </c>
      <c r="AB553" s="326"/>
      <c r="AC553" s="309" t="s">
        <v>663</v>
      </c>
    </row>
    <row r="554" spans="3:29" hidden="1" x14ac:dyDescent="0.3">
      <c r="C554" s="314"/>
      <c r="D554" s="8"/>
      <c r="E554" s="8"/>
      <c r="F554" s="20" t="s">
        <v>71</v>
      </c>
      <c r="G554" s="19" t="s">
        <v>1146</v>
      </c>
      <c r="H554" s="384"/>
      <c r="I554" s="385"/>
      <c r="J554" s="379" t="s">
        <v>1993</v>
      </c>
      <c r="K554" s="386"/>
      <c r="L554" s="1"/>
      <c r="M554" s="4"/>
      <c r="N554" s="439"/>
      <c r="O554" s="18">
        <v>2.65</v>
      </c>
      <c r="P554" s="21" t="str">
        <f t="shared" si="32"/>
        <v/>
      </c>
      <c r="Q554" s="18" t="s">
        <v>1482</v>
      </c>
      <c r="R554" s="381"/>
      <c r="S554" s="382" t="s">
        <v>75</v>
      </c>
      <c r="T554" s="383"/>
      <c r="U554" s="88"/>
      <c r="V554" s="10"/>
      <c r="W554" s="12"/>
      <c r="X554" s="369">
        <f>VLOOKUP(Z554,'[1]IGC Availability'!$A:$O,15,FALSE)</f>
        <v>9.6000000000000014</v>
      </c>
      <c r="Y554" s="364" t="str" cm="1">
        <f t="array" ref="Y554">IF(X554="","",
IFERROR(
    IF(
        X554&gt;= _xlfn.XLOOKUP(
            F554 &amp; "|" &amp; G554,
            'Min table'!$A$2:$A$17 &amp; "|" &amp; 'Min table'!$B$2:$B$17,
            'Min table'!$C$2:$C$17,
            "MISSING"
        ),
        "Show",
        "Hide"
    ),
"MISSING"))</f>
        <v>Hide</v>
      </c>
      <c r="Z554" s="364" t="s">
        <v>1537</v>
      </c>
      <c r="AA554" s="360" t="s">
        <v>1409</v>
      </c>
      <c r="AB554" s="326"/>
    </row>
    <row r="555" spans="3:29" hidden="1" x14ac:dyDescent="0.3">
      <c r="C555" s="314"/>
      <c r="D555" s="8"/>
      <c r="E555" s="8"/>
      <c r="F555" s="20" t="s">
        <v>71</v>
      </c>
      <c r="G555" s="19" t="s">
        <v>1146</v>
      </c>
      <c r="H555" s="384"/>
      <c r="I555" s="385"/>
      <c r="J555" s="379" t="s">
        <v>1410</v>
      </c>
      <c r="K555" s="386"/>
      <c r="L555" s="1"/>
      <c r="M555" s="4"/>
      <c r="N555" s="439"/>
      <c r="O555" s="18">
        <v>2.65</v>
      </c>
      <c r="P555" s="21" t="str">
        <f t="shared" si="32"/>
        <v/>
      </c>
      <c r="Q555" s="18" t="s">
        <v>1482</v>
      </c>
      <c r="R555" s="381"/>
      <c r="S555" s="382" t="s">
        <v>75</v>
      </c>
      <c r="T555" s="383"/>
      <c r="U555" s="88"/>
      <c r="V555" s="10"/>
      <c r="W555" s="12"/>
      <c r="X555" s="369">
        <f>VLOOKUP(Z555,'[1]IGC Availability'!$A:$O,15,FALSE)</f>
        <v>0</v>
      </c>
      <c r="Y555" s="364" t="str" cm="1">
        <f t="array" ref="Y555">IF(X555="","",
IFERROR(
    IF(
        X555&gt;= _xlfn.XLOOKUP(
            F555 &amp; "|" &amp; G555,
            'Min table'!$A$2:$A$17 &amp; "|" &amp; 'Min table'!$B$2:$B$17,
            'Min table'!$C$2:$C$17,
            "MISSING"
        ),
        "Show",
        "Hide"
    ),
"MISSING"))</f>
        <v>Hide</v>
      </c>
      <c r="Z555" s="364" t="s">
        <v>1538</v>
      </c>
      <c r="AA555" s="360" t="s">
        <v>1410</v>
      </c>
      <c r="AB555" s="326"/>
      <c r="AC555" s="309" t="s">
        <v>664</v>
      </c>
    </row>
    <row r="556" spans="3:29" hidden="1" x14ac:dyDescent="0.3">
      <c r="C556" s="314"/>
      <c r="D556" s="8"/>
      <c r="E556" s="8"/>
      <c r="F556" s="20" t="s">
        <v>71</v>
      </c>
      <c r="G556" s="19" t="s">
        <v>1146</v>
      </c>
      <c r="H556" s="384"/>
      <c r="I556" s="385"/>
      <c r="J556" s="379" t="s">
        <v>1411</v>
      </c>
      <c r="K556" s="386"/>
      <c r="L556" s="1"/>
      <c r="M556" s="4"/>
      <c r="N556" s="439"/>
      <c r="O556" s="18">
        <v>2.65</v>
      </c>
      <c r="P556" s="21" t="str">
        <f t="shared" si="32"/>
        <v/>
      </c>
      <c r="Q556" s="18" t="s">
        <v>1482</v>
      </c>
      <c r="R556" s="381"/>
      <c r="S556" s="382" t="s">
        <v>75</v>
      </c>
      <c r="T556" s="383"/>
      <c r="U556" s="88"/>
      <c r="V556" s="10"/>
      <c r="W556" s="12"/>
      <c r="X556" s="369">
        <f>VLOOKUP(Z556,'[1]IGC Availability'!$A:$O,15,FALSE)</f>
        <v>0</v>
      </c>
      <c r="Y556" s="364" t="str" cm="1">
        <f t="array" ref="Y556">IF(X556="","",
IFERROR(
    IF(
        X556&gt;= _xlfn.XLOOKUP(
            F556 &amp; "|" &amp; G556,
            'Min table'!$A$2:$A$17 &amp; "|" &amp; 'Min table'!$B$2:$B$17,
            'Min table'!$C$2:$C$17,
            "MISSING"
        ),
        "Show",
        "Hide"
    ),
"MISSING"))</f>
        <v>Hide</v>
      </c>
      <c r="Z556" s="364" t="s">
        <v>669</v>
      </c>
      <c r="AA556" s="361" t="s">
        <v>1411</v>
      </c>
      <c r="AB556" s="326"/>
      <c r="AC556" s="309" t="s">
        <v>665</v>
      </c>
    </row>
    <row r="557" spans="3:29" hidden="1" x14ac:dyDescent="0.3">
      <c r="C557" s="314"/>
      <c r="D557" s="8"/>
      <c r="E557" s="8"/>
      <c r="F557" s="20" t="s">
        <v>71</v>
      </c>
      <c r="G557" s="19" t="s">
        <v>1146</v>
      </c>
      <c r="H557" s="384"/>
      <c r="I557" s="385"/>
      <c r="J557" s="379" t="s">
        <v>1412</v>
      </c>
      <c r="K557" s="386"/>
      <c r="L557" s="1"/>
      <c r="M557" s="4"/>
      <c r="N557" s="439"/>
      <c r="O557" s="18">
        <v>2.65</v>
      </c>
      <c r="P557" s="21" t="str">
        <f t="shared" si="32"/>
        <v/>
      </c>
      <c r="Q557" s="18" t="s">
        <v>1482</v>
      </c>
      <c r="R557" s="381"/>
      <c r="S557" s="382" t="s">
        <v>75</v>
      </c>
      <c r="T557" s="383"/>
      <c r="U557" s="88"/>
      <c r="V557" s="10"/>
      <c r="W557" s="12"/>
      <c r="X557" s="369">
        <f>VLOOKUP(Z557,'[1]IGC Availability'!$A:$O,15,FALSE)</f>
        <v>1.2000000000000002</v>
      </c>
      <c r="Y557" s="364" t="str" cm="1">
        <f t="array" ref="Y557">IF(X557="","",
IFERROR(
    IF(
        X557&gt;= _xlfn.XLOOKUP(
            F557 &amp; "|" &amp; G557,
            'Min table'!$A$2:$A$17 &amp; "|" &amp; 'Min table'!$B$2:$B$17,
            'Min table'!$C$2:$C$17,
            "MISSING"
        ),
        "Show",
        "Hide"
    ),
"MISSING"))</f>
        <v>Hide</v>
      </c>
      <c r="Z557" s="364" t="s">
        <v>670</v>
      </c>
      <c r="AA557" s="361" t="s">
        <v>1412</v>
      </c>
      <c r="AB557" s="326"/>
      <c r="AC557" s="309" t="s">
        <v>666</v>
      </c>
    </row>
    <row r="558" spans="3:29" hidden="1" x14ac:dyDescent="0.3">
      <c r="C558" s="314"/>
      <c r="D558" s="8"/>
      <c r="E558" s="8"/>
      <c r="F558" s="20" t="s">
        <v>71</v>
      </c>
      <c r="G558" s="19" t="s">
        <v>1146</v>
      </c>
      <c r="H558" s="384"/>
      <c r="I558" s="385"/>
      <c r="J558" s="379" t="s">
        <v>1413</v>
      </c>
      <c r="K558" s="386"/>
      <c r="L558" s="1"/>
      <c r="M558" s="4"/>
      <c r="N558" s="439"/>
      <c r="O558" s="18">
        <v>2.65</v>
      </c>
      <c r="P558" s="21" t="str">
        <f t="shared" si="32"/>
        <v/>
      </c>
      <c r="Q558" s="18" t="s">
        <v>1482</v>
      </c>
      <c r="R558" s="381"/>
      <c r="S558" s="382" t="s">
        <v>75</v>
      </c>
      <c r="T558" s="383"/>
      <c r="U558" s="88"/>
      <c r="V558" s="10"/>
      <c r="W558" s="12"/>
      <c r="X558" s="369">
        <f>VLOOKUP(Z558,'[1]IGC Availability'!$A:$O,15,FALSE)</f>
        <v>0</v>
      </c>
      <c r="Y558" s="364" t="str" cm="1">
        <f t="array" ref="Y558">IF(X558="","",
IFERROR(
    IF(
        X558&gt;= _xlfn.XLOOKUP(
            F558 &amp; "|" &amp; G558,
            'Min table'!$A$2:$A$17 &amp; "|" &amp; 'Min table'!$B$2:$B$17,
            'Min table'!$C$2:$C$17,
            "MISSING"
        ),
        "Show",
        "Hide"
    ),
"MISSING"))</f>
        <v>Hide</v>
      </c>
      <c r="Z558" s="364" t="s">
        <v>1539</v>
      </c>
      <c r="AA558" s="360" t="s">
        <v>1413</v>
      </c>
      <c r="AB558" s="326"/>
      <c r="AC558" s="309" t="s">
        <v>666</v>
      </c>
    </row>
    <row r="559" spans="3:29" hidden="1" x14ac:dyDescent="0.3">
      <c r="C559" s="314"/>
      <c r="D559" s="8"/>
      <c r="E559" s="8"/>
      <c r="F559" s="20" t="s">
        <v>71</v>
      </c>
      <c r="G559" s="19" t="s">
        <v>1146</v>
      </c>
      <c r="H559" s="384"/>
      <c r="I559" s="385"/>
      <c r="J559" s="379" t="s">
        <v>1414</v>
      </c>
      <c r="K559" s="386"/>
      <c r="L559" s="1"/>
      <c r="M559" s="4"/>
      <c r="N559" s="439"/>
      <c r="O559" s="18">
        <v>2.65</v>
      </c>
      <c r="P559" s="21" t="str">
        <f t="shared" si="32"/>
        <v/>
      </c>
      <c r="Q559" s="18" t="s">
        <v>1483</v>
      </c>
      <c r="R559" s="381"/>
      <c r="S559" s="382" t="s">
        <v>75</v>
      </c>
      <c r="T559" s="383"/>
      <c r="U559" s="88"/>
      <c r="V559" s="10"/>
      <c r="W559" s="12"/>
      <c r="X559" s="369">
        <f>VLOOKUP(Z559,'[1]IGC Availability'!$A:$O,15,FALSE)</f>
        <v>0</v>
      </c>
      <c r="Y559" s="364" t="str" cm="1">
        <f t="array" ref="Y559">IF(X559="","",
IFERROR(
    IF(
        X559&gt;= _xlfn.XLOOKUP(
            F559 &amp; "|" &amp; G559,
            'Min table'!$A$2:$A$17 &amp; "|" &amp; 'Min table'!$B$2:$B$17,
            'Min table'!$C$2:$C$17,
            "MISSING"
        ),
        "Show",
        "Hide"
    ),
"MISSING"))</f>
        <v>Hide</v>
      </c>
      <c r="Z559" s="364" t="s">
        <v>1540</v>
      </c>
      <c r="AA559" s="361" t="s">
        <v>1414</v>
      </c>
      <c r="AB559" s="326"/>
      <c r="AC559" s="309" t="s">
        <v>667</v>
      </c>
    </row>
    <row r="560" spans="3:29" hidden="1" x14ac:dyDescent="0.3">
      <c r="C560" s="314"/>
      <c r="D560" s="8"/>
      <c r="E560" s="8"/>
      <c r="F560" s="20" t="s">
        <v>71</v>
      </c>
      <c r="G560" s="19" t="s">
        <v>1146</v>
      </c>
      <c r="H560" s="384"/>
      <c r="I560" s="385"/>
      <c r="J560" s="379" t="s">
        <v>1415</v>
      </c>
      <c r="K560" s="386"/>
      <c r="L560" s="1"/>
      <c r="M560" s="4"/>
      <c r="N560" s="439"/>
      <c r="O560" s="18">
        <v>2.65</v>
      </c>
      <c r="P560" s="21" t="str">
        <f t="shared" si="32"/>
        <v/>
      </c>
      <c r="Q560" s="18" t="s">
        <v>1482</v>
      </c>
      <c r="R560" s="381"/>
      <c r="S560" s="382" t="s">
        <v>75</v>
      </c>
      <c r="T560" s="383"/>
      <c r="U560" s="88"/>
      <c r="V560" s="10"/>
      <c r="W560" s="12"/>
      <c r="X560" s="369">
        <f>VLOOKUP(Z560,'[1]IGC Availability'!$A:$O,15,FALSE)</f>
        <v>0</v>
      </c>
      <c r="Y560" s="364" t="str" cm="1">
        <f t="array" ref="Y560">IF(X560="","",
IFERROR(
    IF(
        X560&gt;= _xlfn.XLOOKUP(
            F560 &amp; "|" &amp; G560,
            'Min table'!$A$2:$A$17 &amp; "|" &amp; 'Min table'!$B$2:$B$17,
            'Min table'!$C$2:$C$17,
            "MISSING"
        ),
        "Show",
        "Hide"
    ),
"MISSING"))</f>
        <v>Hide</v>
      </c>
      <c r="Z560" s="364" t="s">
        <v>673</v>
      </c>
      <c r="AA560" s="360" t="s">
        <v>1415</v>
      </c>
      <c r="AB560" s="326"/>
      <c r="AC560" s="309" t="s">
        <v>668</v>
      </c>
    </row>
    <row r="561" spans="3:29" hidden="1" x14ac:dyDescent="0.3">
      <c r="C561" s="314"/>
      <c r="D561" s="8"/>
      <c r="E561" s="8"/>
      <c r="F561" s="20" t="s">
        <v>71</v>
      </c>
      <c r="G561" s="19" t="s">
        <v>1146</v>
      </c>
      <c r="H561" s="384"/>
      <c r="I561" s="385"/>
      <c r="J561" s="379" t="s">
        <v>1416</v>
      </c>
      <c r="K561" s="386"/>
      <c r="L561" s="1"/>
      <c r="M561" s="4"/>
      <c r="N561" s="439"/>
      <c r="O561" s="18">
        <v>2.65</v>
      </c>
      <c r="P561" s="21" t="str">
        <f t="shared" si="32"/>
        <v/>
      </c>
      <c r="Q561" s="18" t="s">
        <v>1482</v>
      </c>
      <c r="R561" s="381"/>
      <c r="S561" s="382" t="s">
        <v>75</v>
      </c>
      <c r="T561" s="383"/>
      <c r="U561" s="88"/>
      <c r="V561" s="10"/>
      <c r="W561" s="12"/>
      <c r="X561" s="369">
        <f>VLOOKUP(Z561,'[1]IGC Availability'!$A:$O,15,FALSE)</f>
        <v>27.6</v>
      </c>
      <c r="Y561" s="364" t="str" cm="1">
        <f t="array" ref="Y561">IF(X561="","",
IFERROR(
    IF(
        X561&gt;= _xlfn.XLOOKUP(
            F561 &amp; "|" &amp; G561,
            'Min table'!$A$2:$A$17 &amp; "|" &amp; 'Min table'!$B$2:$B$17,
            'Min table'!$C$2:$C$17,
            "MISSING"
        ),
        "Show",
        "Hide"
    ),
"MISSING"))</f>
        <v>Hide</v>
      </c>
      <c r="Z561" s="364" t="s">
        <v>1541</v>
      </c>
      <c r="AA561" s="361" t="s">
        <v>1416</v>
      </c>
      <c r="AB561" s="326"/>
      <c r="AC561" s="309">
        <v>0</v>
      </c>
    </row>
    <row r="562" spans="3:29" hidden="1" x14ac:dyDescent="0.3">
      <c r="C562" s="314"/>
      <c r="D562" s="8"/>
      <c r="E562" s="8"/>
      <c r="F562" s="20" t="s">
        <v>71</v>
      </c>
      <c r="G562" s="19" t="s">
        <v>1146</v>
      </c>
      <c r="H562" s="384"/>
      <c r="I562" s="385"/>
      <c r="J562" s="379" t="s">
        <v>1417</v>
      </c>
      <c r="K562" s="386"/>
      <c r="L562" s="1"/>
      <c r="M562" s="4"/>
      <c r="N562" s="439"/>
      <c r="O562" s="18">
        <v>2.65</v>
      </c>
      <c r="P562" s="21" t="str">
        <f t="shared" si="32"/>
        <v/>
      </c>
      <c r="Q562" s="18" t="s">
        <v>1482</v>
      </c>
      <c r="R562" s="381"/>
      <c r="S562" s="382" t="s">
        <v>75</v>
      </c>
      <c r="T562" s="383"/>
      <c r="U562" s="88"/>
      <c r="V562" s="10"/>
      <c r="W562" s="12"/>
      <c r="X562" s="369">
        <f>VLOOKUP(Z562,'[1]IGC Availability'!$A:$O,15,FALSE)</f>
        <v>0</v>
      </c>
      <c r="Y562" s="364" t="str" cm="1">
        <f t="array" ref="Y562">IF(X562="","",
IFERROR(
    IF(
        X562&gt;= _xlfn.XLOOKUP(
            F562 &amp; "|" &amp; G562,
            'Min table'!$A$2:$A$17 &amp; "|" &amp; 'Min table'!$B$2:$B$17,
            'Min table'!$C$2:$C$17,
            "MISSING"
        ),
        "Show",
        "Hide"
    ),
"MISSING"))</f>
        <v>Hide</v>
      </c>
      <c r="Z562" s="364" t="s">
        <v>668</v>
      </c>
      <c r="AA562" s="360" t="s">
        <v>1417</v>
      </c>
      <c r="AB562" s="326"/>
      <c r="AC562" s="309" t="s">
        <v>669</v>
      </c>
    </row>
    <row r="563" spans="3:29" hidden="1" x14ac:dyDescent="0.3">
      <c r="C563" s="314"/>
      <c r="D563" s="8"/>
      <c r="E563" s="8"/>
      <c r="F563" s="20" t="s">
        <v>71</v>
      </c>
      <c r="G563" s="19" t="s">
        <v>1146</v>
      </c>
      <c r="H563" s="384"/>
      <c r="I563" s="385"/>
      <c r="J563" s="379" t="s">
        <v>1418</v>
      </c>
      <c r="K563" s="386"/>
      <c r="L563" s="1"/>
      <c r="M563" s="4"/>
      <c r="N563" s="439"/>
      <c r="O563" s="18">
        <v>2.65</v>
      </c>
      <c r="P563" s="21" t="str">
        <f t="shared" si="32"/>
        <v/>
      </c>
      <c r="Q563" s="18" t="s">
        <v>606</v>
      </c>
      <c r="R563" s="381"/>
      <c r="S563" s="382" t="s">
        <v>75</v>
      </c>
      <c r="T563" s="383"/>
      <c r="U563" s="88"/>
      <c r="V563" s="10"/>
      <c r="W563" s="12"/>
      <c r="X563" s="369">
        <f>VLOOKUP(Z563,'[1]IGC Availability'!$A:$O,15,FALSE)</f>
        <v>0</v>
      </c>
      <c r="Y563" s="364" t="str" cm="1">
        <f t="array" ref="Y563">IF(X563="","",
IFERROR(
    IF(
        X563&gt;= _xlfn.XLOOKUP(
            F563 &amp; "|" &amp; G563,
            'Min table'!$A$2:$A$17 &amp; "|" &amp; 'Min table'!$B$2:$B$17,
            'Min table'!$C$2:$C$17,
            "MISSING"
        ),
        "Show",
        "Hide"
    ),
"MISSING"))</f>
        <v>Hide</v>
      </c>
      <c r="Z563" s="364" t="s">
        <v>676</v>
      </c>
      <c r="AA563" s="361" t="s">
        <v>1418</v>
      </c>
      <c r="AB563" s="326"/>
      <c r="AC563" s="309" t="s">
        <v>670</v>
      </c>
    </row>
    <row r="564" spans="3:29" hidden="1" x14ac:dyDescent="0.3">
      <c r="C564" s="314"/>
      <c r="D564" s="8"/>
      <c r="E564" s="8"/>
      <c r="F564" s="20" t="s">
        <v>71</v>
      </c>
      <c r="G564" s="19" t="s">
        <v>1146</v>
      </c>
      <c r="H564" s="384"/>
      <c r="I564" s="385"/>
      <c r="J564" s="379" t="s">
        <v>1419</v>
      </c>
      <c r="K564" s="386"/>
      <c r="L564" s="1"/>
      <c r="M564" s="4"/>
      <c r="N564" s="439"/>
      <c r="O564" s="18">
        <v>2.65</v>
      </c>
      <c r="P564" s="21" t="str">
        <f t="shared" si="32"/>
        <v/>
      </c>
      <c r="Q564" s="18" t="s">
        <v>606</v>
      </c>
      <c r="R564" s="381"/>
      <c r="S564" s="382" t="s">
        <v>75</v>
      </c>
      <c r="T564" s="383"/>
      <c r="U564" s="88"/>
      <c r="V564" s="10"/>
      <c r="W564" s="12"/>
      <c r="X564" s="369">
        <f>VLOOKUP(Z564,'[1]IGC Availability'!$A:$O,15,FALSE)</f>
        <v>0</v>
      </c>
      <c r="Y564" s="364" t="str" cm="1">
        <f t="array" ref="Y564">IF(X564="","",
IFERROR(
    IF(
        X564&gt;= _xlfn.XLOOKUP(
            F564 &amp; "|" &amp; G564,
            'Min table'!$A$2:$A$17 &amp; "|" &amp; 'Min table'!$B$2:$B$17,
            'Min table'!$C$2:$C$17,
            "MISSING"
        ),
        "Show",
        "Hide"
    ),
"MISSING"))</f>
        <v>Hide</v>
      </c>
      <c r="Z564" s="364" t="s">
        <v>677</v>
      </c>
      <c r="AA564" s="361" t="s">
        <v>1419</v>
      </c>
      <c r="AB564" s="326"/>
      <c r="AC564" s="309" t="s">
        <v>671</v>
      </c>
    </row>
    <row r="565" spans="3:29" hidden="1" x14ac:dyDescent="0.3">
      <c r="C565" s="314"/>
      <c r="D565" s="8"/>
      <c r="E565" s="8"/>
      <c r="F565" s="20" t="s">
        <v>71</v>
      </c>
      <c r="G565" s="19" t="s">
        <v>1146</v>
      </c>
      <c r="H565" s="384"/>
      <c r="I565" s="385"/>
      <c r="J565" s="379" t="s">
        <v>1420</v>
      </c>
      <c r="K565" s="386"/>
      <c r="L565" s="1"/>
      <c r="M565" s="4"/>
      <c r="N565" s="439"/>
      <c r="O565" s="18">
        <v>2.65</v>
      </c>
      <c r="P565" s="21" t="str">
        <f t="shared" si="32"/>
        <v/>
      </c>
      <c r="Q565" s="18" t="s">
        <v>606</v>
      </c>
      <c r="R565" s="381"/>
      <c r="S565" s="382" t="s">
        <v>75</v>
      </c>
      <c r="T565" s="383"/>
      <c r="U565" s="88"/>
      <c r="V565" s="10"/>
      <c r="W565" s="12"/>
      <c r="X565" s="369">
        <f>VLOOKUP(Z565,'[1]IGC Availability'!$A:$O,15,FALSE)</f>
        <v>0</v>
      </c>
      <c r="Y565" s="364" t="str" cm="1">
        <f t="array" ref="Y565">IF(X565="","",
IFERROR(
    IF(
        X565&gt;= _xlfn.XLOOKUP(
            F565 &amp; "|" &amp; G565,
            'Min table'!$A$2:$A$17 &amp; "|" &amp; 'Min table'!$B$2:$B$17,
            'Min table'!$C$2:$C$17,
            "MISSING"
        ),
        "Show",
        "Hide"
    ),
"MISSING"))</f>
        <v>Hide</v>
      </c>
      <c r="Z565" s="364" t="s">
        <v>678</v>
      </c>
      <c r="AA565" s="361" t="s">
        <v>1420</v>
      </c>
      <c r="AB565" s="326"/>
      <c r="AC565" s="309" t="s">
        <v>672</v>
      </c>
    </row>
    <row r="566" spans="3:29" hidden="1" x14ac:dyDescent="0.3">
      <c r="C566" s="314"/>
      <c r="D566" s="8"/>
      <c r="E566" s="8"/>
      <c r="F566" s="20" t="s">
        <v>71</v>
      </c>
      <c r="G566" s="19" t="s">
        <v>1146</v>
      </c>
      <c r="H566" s="384"/>
      <c r="I566" s="385"/>
      <c r="J566" s="379" t="s">
        <v>1421</v>
      </c>
      <c r="K566" s="386"/>
      <c r="L566" s="1"/>
      <c r="M566" s="4"/>
      <c r="N566" s="439"/>
      <c r="O566" s="18">
        <v>2.65</v>
      </c>
      <c r="P566" s="21" t="str">
        <f t="shared" si="32"/>
        <v/>
      </c>
      <c r="Q566" s="18" t="s">
        <v>680</v>
      </c>
      <c r="R566" s="381"/>
      <c r="S566" s="382" t="s">
        <v>75</v>
      </c>
      <c r="T566" s="383"/>
      <c r="U566" s="88"/>
      <c r="V566" s="10"/>
      <c r="W566" s="12"/>
      <c r="X566" s="369">
        <f>VLOOKUP(Z566,'[1]IGC Availability'!$A:$O,15,FALSE)</f>
        <v>0</v>
      </c>
      <c r="Y566" s="364" t="str" cm="1">
        <f t="array" ref="Y566">IF(X566="","",
IFERROR(
    IF(
        X566&gt;= _xlfn.XLOOKUP(
            F566 &amp; "|" &amp; G566,
            'Min table'!$A$2:$A$17 &amp; "|" &amp; 'Min table'!$B$2:$B$17,
            'Min table'!$C$2:$C$17,
            "MISSING"
        ),
        "Show",
        "Hide"
    ),
"MISSING"))</f>
        <v>Hide</v>
      </c>
      <c r="Z566" s="364" t="s">
        <v>679</v>
      </c>
      <c r="AA566" s="361" t="s">
        <v>1421</v>
      </c>
      <c r="AB566" s="326"/>
    </row>
    <row r="567" spans="3:29" hidden="1" x14ac:dyDescent="0.3">
      <c r="C567" s="314"/>
      <c r="D567" s="8"/>
      <c r="E567" s="8"/>
      <c r="F567" s="20" t="s">
        <v>71</v>
      </c>
      <c r="G567" s="19" t="s">
        <v>1146</v>
      </c>
      <c r="H567" s="423"/>
      <c r="I567" s="424"/>
      <c r="J567" s="413" t="s">
        <v>1422</v>
      </c>
      <c r="K567" s="416"/>
      <c r="L567" s="1"/>
      <c r="M567" s="4"/>
      <c r="N567" s="439"/>
      <c r="O567" s="18">
        <v>2.65</v>
      </c>
      <c r="P567" s="21" t="str">
        <f t="shared" si="32"/>
        <v/>
      </c>
      <c r="Q567" s="18" t="s">
        <v>682</v>
      </c>
      <c r="R567" s="381"/>
      <c r="S567" s="382" t="s">
        <v>75</v>
      </c>
      <c r="T567" s="383"/>
      <c r="U567" s="88"/>
      <c r="V567" s="10"/>
      <c r="W567" s="12"/>
      <c r="X567" s="369">
        <f>VLOOKUP(Z567,'[1]IGC Availability'!$A:$O,15,FALSE)</f>
        <v>0</v>
      </c>
      <c r="Y567" s="364" t="str" cm="1">
        <f t="array" ref="Y567">IF(X567="","",
IFERROR(
    IF(
        X567&gt;= _xlfn.XLOOKUP(
            F567 &amp; "|" &amp; G567,
            'Min table'!$A$2:$A$17 &amp; "|" &amp; 'Min table'!$B$2:$B$17,
            'Min table'!$C$2:$C$17,
            "MISSING"
        ),
        "Show",
        "Hide"
    ),
"MISSING"))</f>
        <v>Hide</v>
      </c>
      <c r="Z567" s="364" t="s">
        <v>681</v>
      </c>
      <c r="AA567" s="360" t="s">
        <v>1422</v>
      </c>
      <c r="AB567" s="326"/>
      <c r="AC567" s="309" t="s">
        <v>673</v>
      </c>
    </row>
    <row r="568" spans="3:29" hidden="1" x14ac:dyDescent="0.3">
      <c r="C568" s="314"/>
      <c r="D568" s="8"/>
      <c r="E568" s="8"/>
      <c r="F568" s="20" t="s">
        <v>71</v>
      </c>
      <c r="G568" s="405" t="s">
        <v>1146</v>
      </c>
      <c r="H568" s="423"/>
      <c r="I568" s="424"/>
      <c r="J568" s="420" t="s">
        <v>683</v>
      </c>
      <c r="K568" s="416"/>
      <c r="L568" s="408"/>
      <c r="M568" s="4"/>
      <c r="N568" s="439"/>
      <c r="O568" s="18">
        <v>2.65</v>
      </c>
      <c r="P568" s="21" t="str">
        <f t="shared" si="32"/>
        <v/>
      </c>
      <c r="Q568" s="18" t="s">
        <v>680</v>
      </c>
      <c r="R568" s="381"/>
      <c r="S568" s="382" t="s">
        <v>75</v>
      </c>
      <c r="T568" s="383"/>
      <c r="U568" s="88"/>
      <c r="V568" s="10"/>
      <c r="W568" s="12"/>
      <c r="X568" s="369">
        <f>VLOOKUP(Z568,'[1]IGC Availability'!$A:$O,15,FALSE)</f>
        <v>0</v>
      </c>
      <c r="Y568" s="364" t="str" cm="1">
        <f t="array" ref="Y568">IF(X568="","",
IFERROR(
    IF(
        X568&gt;= _xlfn.XLOOKUP(
            F568 &amp; "|" &amp; G568,
            'Min table'!$A$2:$A$17 &amp; "|" &amp; 'Min table'!$B$2:$B$17,
            'Min table'!$C$2:$C$17,
            "MISSING"
        ),
        "Show",
        "Hide"
    ),
"MISSING"))</f>
        <v>Hide</v>
      </c>
      <c r="Z568" s="364" t="s">
        <v>684</v>
      </c>
      <c r="AA568" s="360" t="s">
        <v>683</v>
      </c>
      <c r="AB568" s="326"/>
    </row>
    <row r="569" spans="3:29" hidden="1" x14ac:dyDescent="0.3">
      <c r="C569" s="314"/>
      <c r="D569" s="8"/>
      <c r="E569" s="8"/>
      <c r="F569" s="20" t="s">
        <v>71</v>
      </c>
      <c r="G569" s="405" t="s">
        <v>1146</v>
      </c>
      <c r="H569" s="384"/>
      <c r="I569" s="385"/>
      <c r="J569" s="380" t="s">
        <v>1423</v>
      </c>
      <c r="K569" s="386"/>
      <c r="L569" s="408"/>
      <c r="M569" s="4"/>
      <c r="N569" s="439"/>
      <c r="O569" s="18">
        <v>2.65</v>
      </c>
      <c r="P569" s="21" t="str">
        <f t="shared" si="32"/>
        <v/>
      </c>
      <c r="Q569" s="18" t="s">
        <v>686</v>
      </c>
      <c r="R569" s="381"/>
      <c r="S569" s="382" t="s">
        <v>75</v>
      </c>
      <c r="T569" s="383"/>
      <c r="U569" s="88"/>
      <c r="V569" s="10"/>
      <c r="W569" s="12"/>
      <c r="X569" s="369">
        <f>VLOOKUP(Z569,'[1]IGC Availability'!$A:$O,15,FALSE)</f>
        <v>0</v>
      </c>
      <c r="Y569" s="364" t="str" cm="1">
        <f t="array" ref="Y569">IF(X569="","",
IFERROR(
    IF(
        X569&gt;= _xlfn.XLOOKUP(
            F569 &amp; "|" &amp; G569,
            'Min table'!$A$2:$A$17 &amp; "|" &amp; 'Min table'!$B$2:$B$17,
            'Min table'!$C$2:$C$17,
            "MISSING"
        ),
        "Show",
        "Hide"
    ),
"MISSING"))</f>
        <v>Hide</v>
      </c>
      <c r="Z569" s="364" t="s">
        <v>685</v>
      </c>
      <c r="AA569" s="361" t="s">
        <v>1423</v>
      </c>
      <c r="AC569" s="309" t="s">
        <v>674</v>
      </c>
    </row>
    <row r="570" spans="3:29" hidden="1" x14ac:dyDescent="0.3">
      <c r="C570" s="314"/>
      <c r="D570" s="8"/>
      <c r="E570" s="8"/>
      <c r="F570" s="20" t="s">
        <v>71</v>
      </c>
      <c r="G570" s="19" t="s">
        <v>1146</v>
      </c>
      <c r="H570" s="425"/>
      <c r="I570" s="426"/>
      <c r="J570" s="409" t="s">
        <v>1424</v>
      </c>
      <c r="K570" s="410"/>
      <c r="L570" s="1"/>
      <c r="M570" s="4"/>
      <c r="N570" s="439"/>
      <c r="O570" s="18">
        <v>2.65</v>
      </c>
      <c r="P570" s="21" t="str">
        <f t="shared" si="32"/>
        <v/>
      </c>
      <c r="Q570" s="18" t="s">
        <v>680</v>
      </c>
      <c r="R570" s="381"/>
      <c r="S570" s="382" t="s">
        <v>75</v>
      </c>
      <c r="T570" s="383"/>
      <c r="U570" s="88"/>
      <c r="V570" s="10"/>
      <c r="W570" s="12"/>
      <c r="X570" s="369">
        <f>VLOOKUP(Z570,'[1]IGC Availability'!$A:$O,15,FALSE)</f>
        <v>0</v>
      </c>
      <c r="Y570" s="364" t="str" cm="1">
        <f t="array" ref="Y570">IF(X570="","",
IFERROR(
    IF(
        X570&gt;= _xlfn.XLOOKUP(
            F570 &amp; "|" &amp; G570,
            'Min table'!$A$2:$A$17 &amp; "|" &amp; 'Min table'!$B$2:$B$17,
            'Min table'!$C$2:$C$17,
            "MISSING"
        ),
        "Show",
        "Hide"
    ),
"MISSING"))</f>
        <v>Hide</v>
      </c>
      <c r="Z570" s="364" t="s">
        <v>687</v>
      </c>
      <c r="AA570" s="361" t="s">
        <v>1424</v>
      </c>
      <c r="AC570" s="309" t="s">
        <v>675</v>
      </c>
    </row>
    <row r="571" spans="3:29" hidden="1" x14ac:dyDescent="0.3">
      <c r="C571" s="314"/>
      <c r="D571" s="8"/>
      <c r="E571" s="8"/>
      <c r="F571" s="20" t="s">
        <v>71</v>
      </c>
      <c r="G571" s="19" t="s">
        <v>1146</v>
      </c>
      <c r="H571" s="384"/>
      <c r="I571" s="385"/>
      <c r="J571" s="379" t="s">
        <v>1425</v>
      </c>
      <c r="K571" s="386"/>
      <c r="L571" s="1"/>
      <c r="M571" s="4"/>
      <c r="N571" s="439"/>
      <c r="O571" s="18">
        <v>2.65</v>
      </c>
      <c r="P571" s="21" t="str">
        <f t="shared" si="32"/>
        <v/>
      </c>
      <c r="Q571" s="18" t="s">
        <v>1505</v>
      </c>
      <c r="R571" s="381"/>
      <c r="S571" s="382" t="s">
        <v>75</v>
      </c>
      <c r="T571" s="383"/>
      <c r="U571" s="88"/>
      <c r="V571" s="10"/>
      <c r="W571" s="12"/>
      <c r="X571" s="369">
        <f>VLOOKUP(Z571,'[1]IGC Availability'!$A:$O,15,FALSE)</f>
        <v>0</v>
      </c>
      <c r="Y571" s="364" t="str" cm="1">
        <f t="array" ref="Y571">IF(X571="","",
IFERROR(
    IF(
        X571&gt;= _xlfn.XLOOKUP(
            F571 &amp; "|" &amp; G571,
            'Min table'!$A$2:$A$17 &amp; "|" &amp; 'Min table'!$B$2:$B$17,
            'Min table'!$C$2:$C$17,
            "MISSING"
        ),
        "Show",
        "Hide"
    ),
"MISSING"))</f>
        <v>Hide</v>
      </c>
      <c r="Z571" s="364" t="s">
        <v>1542</v>
      </c>
      <c r="AA571" s="360" t="s">
        <v>1425</v>
      </c>
      <c r="AC571" s="309" t="s">
        <v>676</v>
      </c>
    </row>
    <row r="572" spans="3:29" hidden="1" x14ac:dyDescent="0.3">
      <c r="C572" s="314"/>
      <c r="D572" s="8"/>
      <c r="E572" s="8"/>
      <c r="F572" s="20" t="s">
        <v>71</v>
      </c>
      <c r="G572" s="19" t="s">
        <v>1146</v>
      </c>
      <c r="H572" s="384"/>
      <c r="I572" s="385"/>
      <c r="J572" s="379" t="s">
        <v>1426</v>
      </c>
      <c r="K572" s="386"/>
      <c r="L572" s="1"/>
      <c r="M572" s="4"/>
      <c r="N572" s="439"/>
      <c r="O572" s="18">
        <v>2.65</v>
      </c>
      <c r="P572" s="21" t="str">
        <f t="shared" si="32"/>
        <v/>
      </c>
      <c r="Q572" s="18" t="s">
        <v>1506</v>
      </c>
      <c r="R572" s="381"/>
      <c r="S572" s="382" t="s">
        <v>75</v>
      </c>
      <c r="T572" s="383"/>
      <c r="U572" s="88"/>
      <c r="V572" s="10"/>
      <c r="W572" s="12"/>
      <c r="X572" s="369">
        <f>VLOOKUP(Z572,'[1]IGC Availability'!$A:$O,15,FALSE)</f>
        <v>0</v>
      </c>
      <c r="Y572" s="364" t="str" cm="1">
        <f t="array" ref="Y572">IF(X572="","",
IFERROR(
    IF(
        X572&gt;= _xlfn.XLOOKUP(
            F572 &amp; "|" &amp; G572,
            'Min table'!$A$2:$A$17 &amp; "|" &amp; 'Min table'!$B$2:$B$17,
            'Min table'!$C$2:$C$17,
            "MISSING"
        ),
        "Show",
        "Hide"
    ),
"MISSING"))</f>
        <v>Hide</v>
      </c>
      <c r="Z572" s="364" t="s">
        <v>1543</v>
      </c>
      <c r="AA572" s="360" t="s">
        <v>1426</v>
      </c>
      <c r="AC572" s="309" t="s">
        <v>677</v>
      </c>
    </row>
    <row r="573" spans="3:29" hidden="1" x14ac:dyDescent="0.3">
      <c r="C573" s="314"/>
      <c r="D573" s="8"/>
      <c r="E573" s="8"/>
      <c r="F573" s="20" t="s">
        <v>71</v>
      </c>
      <c r="G573" s="19" t="s">
        <v>1146</v>
      </c>
      <c r="H573" s="384"/>
      <c r="I573" s="385"/>
      <c r="J573" s="379" t="s">
        <v>1427</v>
      </c>
      <c r="K573" s="386"/>
      <c r="L573" s="1"/>
      <c r="M573" s="4"/>
      <c r="N573" s="439"/>
      <c r="O573" s="18">
        <v>2.65</v>
      </c>
      <c r="P573" s="21" t="str">
        <f t="shared" si="32"/>
        <v/>
      </c>
      <c r="Q573" s="18" t="s">
        <v>1505</v>
      </c>
      <c r="R573" s="381"/>
      <c r="S573" s="382" t="s">
        <v>75</v>
      </c>
      <c r="T573" s="383"/>
      <c r="U573" s="88"/>
      <c r="V573" s="10"/>
      <c r="W573" s="12"/>
      <c r="X573" s="369">
        <f>VLOOKUP(Z573,'[1]IGC Availability'!$A:$O,15,FALSE)</f>
        <v>0</v>
      </c>
      <c r="Y573" s="364" t="str" cm="1">
        <f t="array" ref="Y573">IF(X573="","",
IFERROR(
    IF(
        X573&gt;= _xlfn.XLOOKUP(
            F573 &amp; "|" &amp; G573,
            'Min table'!$A$2:$A$17 &amp; "|" &amp; 'Min table'!$B$2:$B$17,
            'Min table'!$C$2:$C$17,
            "MISSING"
        ),
        "Show",
        "Hide"
    ),
"MISSING"))</f>
        <v>Hide</v>
      </c>
      <c r="Z573" s="364" t="s">
        <v>1544</v>
      </c>
      <c r="AA573" s="360" t="s">
        <v>1427</v>
      </c>
      <c r="AC573" s="309" t="s">
        <v>678</v>
      </c>
    </row>
    <row r="574" spans="3:29" hidden="1" x14ac:dyDescent="0.3">
      <c r="C574" s="314"/>
      <c r="D574" s="8"/>
      <c r="E574" s="8"/>
      <c r="F574" s="20" t="s">
        <v>71</v>
      </c>
      <c r="G574" s="19" t="s">
        <v>1146</v>
      </c>
      <c r="H574" s="384"/>
      <c r="I574" s="385"/>
      <c r="J574" s="379" t="s">
        <v>1428</v>
      </c>
      <c r="K574" s="386"/>
      <c r="L574" s="1"/>
      <c r="M574" s="4"/>
      <c r="N574" s="439"/>
      <c r="O574" s="18">
        <v>2.65</v>
      </c>
      <c r="P574" s="21" t="str">
        <f t="shared" si="32"/>
        <v/>
      </c>
      <c r="Q574" s="18" t="s">
        <v>1505</v>
      </c>
      <c r="R574" s="381"/>
      <c r="S574" s="382" t="s">
        <v>75</v>
      </c>
      <c r="T574" s="383"/>
      <c r="U574" s="88"/>
      <c r="V574" s="10"/>
      <c r="W574" s="12"/>
      <c r="X574" s="369">
        <f>VLOOKUP(Z574,'[1]IGC Availability'!$A:$O,15,FALSE)</f>
        <v>0</v>
      </c>
      <c r="Y574" s="364" t="str" cm="1">
        <f t="array" ref="Y574">IF(X574="","",
IFERROR(
    IF(
        X574&gt;= _xlfn.XLOOKUP(
            F574 &amp; "|" &amp; G574,
            'Min table'!$A$2:$A$17 &amp; "|" &amp; 'Min table'!$B$2:$B$17,
            'Min table'!$C$2:$C$17,
            "MISSING"
        ),
        "Show",
        "Hide"
    ),
"MISSING"))</f>
        <v>Hide</v>
      </c>
      <c r="Z574" s="364" t="s">
        <v>1545</v>
      </c>
      <c r="AA574" s="361" t="s">
        <v>1428</v>
      </c>
      <c r="AC574" s="309" t="s">
        <v>679</v>
      </c>
    </row>
    <row r="575" spans="3:29" hidden="1" x14ac:dyDescent="0.3">
      <c r="C575" s="314"/>
      <c r="D575" s="8"/>
      <c r="E575" s="8"/>
      <c r="F575" s="20" t="s">
        <v>71</v>
      </c>
      <c r="G575" s="19" t="s">
        <v>1146</v>
      </c>
      <c r="H575" s="384"/>
      <c r="I575" s="385"/>
      <c r="J575" s="379" t="s">
        <v>1429</v>
      </c>
      <c r="K575" s="386"/>
      <c r="L575" s="1"/>
      <c r="M575" s="4"/>
      <c r="N575" s="439"/>
      <c r="O575" s="18">
        <v>2.65</v>
      </c>
      <c r="P575" s="21" t="str">
        <f t="shared" si="32"/>
        <v/>
      </c>
      <c r="Q575" s="18" t="s">
        <v>1505</v>
      </c>
      <c r="R575" s="381"/>
      <c r="S575" s="382" t="s">
        <v>75</v>
      </c>
      <c r="T575" s="383"/>
      <c r="U575" s="88"/>
      <c r="V575" s="10"/>
      <c r="W575" s="12"/>
      <c r="X575" s="369">
        <f>VLOOKUP(Z575,'[1]IGC Availability'!$A:$O,15,FALSE)</f>
        <v>0</v>
      </c>
      <c r="Y575" s="364" t="str" cm="1">
        <f t="array" ref="Y575">IF(X575="","",
IFERROR(
    IF(
        X575&gt;= _xlfn.XLOOKUP(
            F575 &amp; "|" &amp; G575,
            'Min table'!$A$2:$A$17 &amp; "|" &amp; 'Min table'!$B$2:$B$17,
            'Min table'!$C$2:$C$17,
            "MISSING"
        ),
        "Show",
        "Hide"
    ),
"MISSING"))</f>
        <v>Hide</v>
      </c>
      <c r="Z575" s="364" t="s">
        <v>1546</v>
      </c>
      <c r="AA575" s="360" t="s">
        <v>1429</v>
      </c>
      <c r="AC575" s="309" t="s">
        <v>681</v>
      </c>
    </row>
    <row r="576" spans="3:29" hidden="1" x14ac:dyDescent="0.3">
      <c r="C576" s="314"/>
      <c r="D576" s="8"/>
      <c r="E576" s="8"/>
      <c r="F576" s="20" t="s">
        <v>71</v>
      </c>
      <c r="G576" s="19" t="s">
        <v>1146</v>
      </c>
      <c r="H576" s="384"/>
      <c r="I576" s="385"/>
      <c r="J576" s="379" t="s">
        <v>1430</v>
      </c>
      <c r="K576" s="386"/>
      <c r="L576" s="1"/>
      <c r="M576" s="4"/>
      <c r="N576" s="439"/>
      <c r="O576" s="18">
        <v>2.65</v>
      </c>
      <c r="P576" s="21" t="str">
        <f t="shared" si="32"/>
        <v/>
      </c>
      <c r="Q576" s="18" t="s">
        <v>1505</v>
      </c>
      <c r="R576" s="381"/>
      <c r="S576" s="382" t="s">
        <v>75</v>
      </c>
      <c r="T576" s="383"/>
      <c r="U576" s="88"/>
      <c r="V576" s="10"/>
      <c r="W576" s="12"/>
      <c r="X576" s="369">
        <f>VLOOKUP(Z576,'[1]IGC Availability'!$A:$O,15,FALSE)</f>
        <v>0</v>
      </c>
      <c r="Y576" s="364" t="str" cm="1">
        <f t="array" ref="Y576">IF(X576="","",
IFERROR(
    IF(
        X576&gt;= _xlfn.XLOOKUP(
            F576 &amp; "|" &amp; G576,
            'Min table'!$A$2:$A$17 &amp; "|" &amp; 'Min table'!$B$2:$B$17,
            'Min table'!$C$2:$C$17,
            "MISSING"
        ),
        "Show",
        "Hide"
    ),
"MISSING"))</f>
        <v>Hide</v>
      </c>
      <c r="Z576" s="364" t="s">
        <v>1547</v>
      </c>
      <c r="AA576" s="361" t="s">
        <v>1430</v>
      </c>
      <c r="AC576" s="309" t="s">
        <v>684</v>
      </c>
    </row>
    <row r="577" spans="3:29" hidden="1" x14ac:dyDescent="0.3">
      <c r="C577" s="314"/>
      <c r="D577" s="8"/>
      <c r="E577" s="8"/>
      <c r="F577" s="20" t="s">
        <v>71</v>
      </c>
      <c r="G577" s="19" t="s">
        <v>1146</v>
      </c>
      <c r="H577" s="384"/>
      <c r="I577" s="385"/>
      <c r="J577" s="379" t="s">
        <v>1040</v>
      </c>
      <c r="K577" s="386"/>
      <c r="L577" s="1"/>
      <c r="M577" s="4"/>
      <c r="N577" s="439"/>
      <c r="O577" s="18">
        <v>2.65</v>
      </c>
      <c r="P577" s="21" t="str">
        <f t="shared" si="32"/>
        <v/>
      </c>
      <c r="Q577" s="18" t="s">
        <v>680</v>
      </c>
      <c r="R577" s="381"/>
      <c r="S577" s="382" t="s">
        <v>75</v>
      </c>
      <c r="T577" s="383"/>
      <c r="U577" s="88"/>
      <c r="V577" s="10"/>
      <c r="W577" s="12"/>
      <c r="X577" s="369">
        <f>VLOOKUP(Z577,'[1]IGC Availability'!$A:$O,15,FALSE)</f>
        <v>0</v>
      </c>
      <c r="Y577" s="364" t="str" cm="1">
        <f t="array" ref="Y577">IF(X577="","",
IFERROR(
    IF(
        X577&gt;= _xlfn.XLOOKUP(
            F577 &amp; "|" &amp; G577,
            'Min table'!$A$2:$A$17 &amp; "|" &amp; 'Min table'!$B$2:$B$17,
            'Min table'!$C$2:$C$17,
            "MISSING"
        ),
        "Show",
        "Hide"
    ),
"MISSING"))</f>
        <v>Hide</v>
      </c>
      <c r="Z577" s="364" t="s">
        <v>1548</v>
      </c>
      <c r="AA577" s="361" t="s">
        <v>1431</v>
      </c>
      <c r="AC577" s="309" t="s">
        <v>685</v>
      </c>
    </row>
    <row r="578" spans="3:29" hidden="1" x14ac:dyDescent="0.3">
      <c r="C578" s="314"/>
      <c r="D578" s="8"/>
      <c r="E578" s="8"/>
      <c r="F578" s="20" t="s">
        <v>71</v>
      </c>
      <c r="G578" s="19" t="s">
        <v>1146</v>
      </c>
      <c r="H578" s="384"/>
      <c r="I578" s="385"/>
      <c r="J578" s="379" t="s">
        <v>1432</v>
      </c>
      <c r="K578" s="386"/>
      <c r="L578" s="1"/>
      <c r="M578" s="4"/>
      <c r="N578" s="439"/>
      <c r="O578" s="18">
        <v>2.65</v>
      </c>
      <c r="P578" s="21" t="str">
        <f t="shared" si="32"/>
        <v/>
      </c>
      <c r="Q578" s="18" t="s">
        <v>1505</v>
      </c>
      <c r="R578" s="381"/>
      <c r="S578" s="382" t="s">
        <v>75</v>
      </c>
      <c r="T578" s="383"/>
      <c r="U578" s="88"/>
      <c r="V578" s="10"/>
      <c r="W578" s="12"/>
      <c r="X578" s="369">
        <f>VLOOKUP(Z578,'[1]IGC Availability'!$A:$O,15,FALSE)</f>
        <v>0</v>
      </c>
      <c r="Y578" s="364" t="str" cm="1">
        <f t="array" ref="Y578">IF(X578="","",
IFERROR(
    IF(
        X578&gt;= _xlfn.XLOOKUP(
            F578 &amp; "|" &amp; G578,
            'Min table'!$A$2:$A$17 &amp; "|" &amp; 'Min table'!$B$2:$B$17,
            'Min table'!$C$2:$C$17,
            "MISSING"
        ),
        "Show",
        "Hide"
    ),
"MISSING"))</f>
        <v>Hide</v>
      </c>
      <c r="Z578" s="364" t="s">
        <v>1549</v>
      </c>
      <c r="AA578" s="361" t="s">
        <v>1432</v>
      </c>
      <c r="AC578" s="309" t="s">
        <v>687</v>
      </c>
    </row>
    <row r="579" spans="3:29" x14ac:dyDescent="0.3">
      <c r="C579" s="314"/>
      <c r="D579" s="8"/>
      <c r="E579" s="8"/>
      <c r="F579" s="20" t="s">
        <v>71</v>
      </c>
      <c r="G579" s="19" t="s">
        <v>1146</v>
      </c>
      <c r="H579" s="384"/>
      <c r="I579" s="385"/>
      <c r="J579" s="427" t="s">
        <v>1433</v>
      </c>
      <c r="K579" s="386"/>
      <c r="L579" s="1"/>
      <c r="M579" s="4"/>
      <c r="N579" s="439"/>
      <c r="O579" s="18">
        <v>2.65</v>
      </c>
      <c r="P579" s="21" t="str">
        <f t="shared" si="32"/>
        <v/>
      </c>
      <c r="Q579" s="18" t="s">
        <v>655</v>
      </c>
      <c r="R579" s="381"/>
      <c r="S579" s="382" t="s">
        <v>75</v>
      </c>
      <c r="T579" s="383"/>
      <c r="U579" s="88"/>
      <c r="V579" s="10"/>
      <c r="W579" s="12"/>
      <c r="X579" s="369">
        <f>VLOOKUP(Z579,'[1]IGC Availability'!$A:$O,15,FALSE)</f>
        <v>48</v>
      </c>
      <c r="Y579" s="364" t="str" cm="1">
        <f t="array" ref="Y579">IF(X579="","",
IFERROR(
    IF(
        X579&gt;= _xlfn.XLOOKUP(
            F579 &amp; "|" &amp; G579,
            'Min table'!$A$2:$A$17 &amp; "|" &amp; 'Min table'!$B$2:$B$17,
            'Min table'!$C$2:$C$17,
            "MISSING"
        ),
        "Show",
        "Hide"
    ),
"MISSING"))</f>
        <v>Show</v>
      </c>
      <c r="Z579" s="364" t="s">
        <v>1550</v>
      </c>
      <c r="AA579" s="361" t="s">
        <v>1433</v>
      </c>
    </row>
    <row r="580" spans="3:29" hidden="1" x14ac:dyDescent="0.3">
      <c r="C580" s="314"/>
      <c r="D580" s="8"/>
      <c r="E580" s="8"/>
      <c r="F580" s="20" t="s">
        <v>71</v>
      </c>
      <c r="G580" s="19" t="s">
        <v>1146</v>
      </c>
      <c r="H580" s="384"/>
      <c r="I580" s="385"/>
      <c r="J580" s="379" t="s">
        <v>1434</v>
      </c>
      <c r="K580" s="386"/>
      <c r="L580" s="1"/>
      <c r="M580" s="4"/>
      <c r="N580" s="439"/>
      <c r="O580" s="18">
        <v>2.65</v>
      </c>
      <c r="P580" s="21" t="str">
        <f t="shared" si="32"/>
        <v/>
      </c>
      <c r="Q580" s="18" t="s">
        <v>689</v>
      </c>
      <c r="R580" s="381"/>
      <c r="S580" s="382" t="s">
        <v>75</v>
      </c>
      <c r="T580" s="383"/>
      <c r="U580" s="88"/>
      <c r="V580" s="10"/>
      <c r="W580" s="12"/>
      <c r="X580" s="369">
        <f>VLOOKUP(Z580,'[1]IGC Availability'!$A:$O,15,FALSE)</f>
        <v>0</v>
      </c>
      <c r="Y580" s="364" t="str" cm="1">
        <f t="array" ref="Y580">IF(X580="","",
IFERROR(
    IF(
        X580&gt;= _xlfn.XLOOKUP(
            F580 &amp; "|" &amp; G580,
            'Min table'!$A$2:$A$17 &amp; "|" &amp; 'Min table'!$B$2:$B$17,
            'Min table'!$C$2:$C$17,
            "MISSING"
        ),
        "Show",
        "Hide"
    ),
"MISSING"))</f>
        <v>Hide</v>
      </c>
      <c r="Z580" s="364" t="s">
        <v>688</v>
      </c>
      <c r="AA580" s="360" t="s">
        <v>1434</v>
      </c>
    </row>
    <row r="581" spans="3:29" hidden="1" x14ac:dyDescent="0.3">
      <c r="C581" s="314"/>
      <c r="D581" s="8"/>
      <c r="E581" s="8"/>
      <c r="F581" s="20" t="s">
        <v>71</v>
      </c>
      <c r="G581" s="19" t="s">
        <v>1146</v>
      </c>
      <c r="H581" s="384"/>
      <c r="I581" s="385"/>
      <c r="J581" s="379" t="s">
        <v>1435</v>
      </c>
      <c r="K581" s="386"/>
      <c r="L581" s="1"/>
      <c r="M581" s="4"/>
      <c r="N581" s="439"/>
      <c r="O581" s="18">
        <v>2.65</v>
      </c>
      <c r="P581" s="21" t="str">
        <f t="shared" si="32"/>
        <v/>
      </c>
      <c r="Q581" s="18" t="s">
        <v>691</v>
      </c>
      <c r="R581" s="381"/>
      <c r="S581" s="382" t="s">
        <v>75</v>
      </c>
      <c r="T581" s="383"/>
      <c r="U581" s="88"/>
      <c r="V581" s="10"/>
      <c r="W581" s="12"/>
      <c r="X581" s="369">
        <f>VLOOKUP(Z581,'[1]IGC Availability'!$A:$O,15,FALSE)</f>
        <v>0</v>
      </c>
      <c r="Y581" s="364" t="str" cm="1">
        <f t="array" ref="Y581">IF(X581="","",
IFERROR(
    IF(
        X581&gt;= _xlfn.XLOOKUP(
            F581 &amp; "|" &amp; G581,
            'Min table'!$A$2:$A$17 &amp; "|" &amp; 'Min table'!$B$2:$B$17,
            'Min table'!$C$2:$C$17,
            "MISSING"
        ),
        "Show",
        "Hide"
    ),
"MISSING"))</f>
        <v>Hide</v>
      </c>
      <c r="Z581" s="364" t="s">
        <v>690</v>
      </c>
      <c r="AA581" s="361" t="s">
        <v>1435</v>
      </c>
    </row>
    <row r="582" spans="3:29" hidden="1" x14ac:dyDescent="0.3">
      <c r="C582" s="314"/>
      <c r="D582" s="8"/>
      <c r="E582" s="8"/>
      <c r="F582" s="20" t="s">
        <v>71</v>
      </c>
      <c r="G582" s="19" t="s">
        <v>1146</v>
      </c>
      <c r="H582" s="384"/>
      <c r="I582" s="385"/>
      <c r="J582" s="379" t="s">
        <v>1436</v>
      </c>
      <c r="K582" s="386"/>
      <c r="L582" s="1"/>
      <c r="M582" s="4"/>
      <c r="N582" s="439"/>
      <c r="O582" s="18">
        <v>2.65</v>
      </c>
      <c r="P582" s="21" t="str">
        <f t="shared" si="32"/>
        <v/>
      </c>
      <c r="Q582" s="18" t="s">
        <v>693</v>
      </c>
      <c r="R582" s="381"/>
      <c r="S582" s="382" t="s">
        <v>75</v>
      </c>
      <c r="T582" s="383"/>
      <c r="U582" s="88"/>
      <c r="V582" s="10"/>
      <c r="W582" s="12"/>
      <c r="X582" s="369">
        <f>VLOOKUP(Z582,'[1]IGC Availability'!$A:$O,15,FALSE)</f>
        <v>0</v>
      </c>
      <c r="Y582" s="364" t="str" cm="1">
        <f t="array" ref="Y582">IF(X582="","",
IFERROR(
    IF(
        X582&gt;= _xlfn.XLOOKUP(
            F582 &amp; "|" &amp; G582,
            'Min table'!$A$2:$A$17 &amp; "|" &amp; 'Min table'!$B$2:$B$17,
            'Min table'!$C$2:$C$17,
            "MISSING"
        ),
        "Show",
        "Hide"
    ),
"MISSING"))</f>
        <v>Hide</v>
      </c>
      <c r="Z582" s="364" t="s">
        <v>692</v>
      </c>
      <c r="AA582" s="361" t="s">
        <v>1436</v>
      </c>
    </row>
    <row r="583" spans="3:29" hidden="1" x14ac:dyDescent="0.3">
      <c r="C583" s="314"/>
      <c r="D583" s="8"/>
      <c r="E583" s="8"/>
      <c r="F583" s="20" t="s">
        <v>71</v>
      </c>
      <c r="G583" s="19" t="s">
        <v>1146</v>
      </c>
      <c r="H583" s="384"/>
      <c r="I583" s="385"/>
      <c r="J583" s="379" t="s">
        <v>1437</v>
      </c>
      <c r="K583" s="386"/>
      <c r="L583" s="1"/>
      <c r="M583" s="4"/>
      <c r="N583" s="439"/>
      <c r="O583" s="18">
        <v>2.65</v>
      </c>
      <c r="P583" s="21" t="str">
        <f t="shared" si="32"/>
        <v/>
      </c>
      <c r="Q583" s="18" t="s">
        <v>695</v>
      </c>
      <c r="R583" s="381"/>
      <c r="S583" s="382" t="s">
        <v>75</v>
      </c>
      <c r="T583" s="383"/>
      <c r="U583" s="88"/>
      <c r="V583" s="10"/>
      <c r="W583" s="12"/>
      <c r="X583" s="369">
        <f>VLOOKUP(Z583,'[1]IGC Availability'!$A:$O,15,FALSE)</f>
        <v>0</v>
      </c>
      <c r="Y583" s="364" t="str" cm="1">
        <f t="array" ref="Y583">IF(X583="","",
IFERROR(
    IF(
        X583&gt;= _xlfn.XLOOKUP(
            F583 &amp; "|" &amp; G583,
            'Min table'!$A$2:$A$17 &amp; "|" &amp; 'Min table'!$B$2:$B$17,
            'Min table'!$C$2:$C$17,
            "MISSING"
        ),
        "Show",
        "Hide"
    ),
"MISSING"))</f>
        <v>Hide</v>
      </c>
      <c r="Z583" s="364" t="s">
        <v>694</v>
      </c>
      <c r="AA583" s="361" t="s">
        <v>1437</v>
      </c>
    </row>
    <row r="584" spans="3:29" hidden="1" x14ac:dyDescent="0.3">
      <c r="C584" s="314"/>
      <c r="D584" s="8"/>
      <c r="E584" s="8"/>
      <c r="F584" s="20" t="s">
        <v>71</v>
      </c>
      <c r="G584" s="19" t="s">
        <v>1146</v>
      </c>
      <c r="H584" s="384"/>
      <c r="I584" s="385"/>
      <c r="J584" s="379" t="s">
        <v>1438</v>
      </c>
      <c r="K584" s="386"/>
      <c r="L584" s="1"/>
      <c r="M584" s="4"/>
      <c r="N584" s="439"/>
      <c r="O584" s="18">
        <v>2.65</v>
      </c>
      <c r="P584" s="21" t="str">
        <f t="shared" si="32"/>
        <v/>
      </c>
      <c r="Q584" s="18" t="s">
        <v>695</v>
      </c>
      <c r="R584" s="381"/>
      <c r="S584" s="382" t="s">
        <v>75</v>
      </c>
      <c r="T584" s="383"/>
      <c r="U584" s="88"/>
      <c r="V584" s="10"/>
      <c r="W584" s="12"/>
      <c r="X584" s="369">
        <f>VLOOKUP(Z584,'[1]IGC Availability'!$A:$O,15,FALSE)</f>
        <v>0</v>
      </c>
      <c r="Y584" s="364" t="str" cm="1">
        <f t="array" ref="Y584">IF(X584="","",
IFERROR(
    IF(
        X584&gt;= _xlfn.XLOOKUP(
            F584 &amp; "|" &amp; G584,
            'Min table'!$A$2:$A$17 &amp; "|" &amp; 'Min table'!$B$2:$B$17,
            'Min table'!$C$2:$C$17,
            "MISSING"
        ),
        "Show",
        "Hide"
    ),
"MISSING"))</f>
        <v>Hide</v>
      </c>
      <c r="Z584" s="364" t="s">
        <v>696</v>
      </c>
      <c r="AA584" s="361" t="s">
        <v>1438</v>
      </c>
    </row>
    <row r="585" spans="3:29" hidden="1" x14ac:dyDescent="0.3">
      <c r="C585" s="314"/>
      <c r="D585" s="8"/>
      <c r="E585" s="8"/>
      <c r="F585" s="20" t="s">
        <v>71</v>
      </c>
      <c r="G585" s="19" t="s">
        <v>1146</v>
      </c>
      <c r="H585" s="384"/>
      <c r="I585" s="385"/>
      <c r="J585" s="379" t="s">
        <v>1439</v>
      </c>
      <c r="K585" s="386"/>
      <c r="L585" s="1"/>
      <c r="M585" s="4"/>
      <c r="N585" s="439"/>
      <c r="O585" s="18">
        <v>2.65</v>
      </c>
      <c r="P585" s="21" t="str">
        <f t="shared" si="32"/>
        <v/>
      </c>
      <c r="Q585" s="18" t="s">
        <v>1500</v>
      </c>
      <c r="R585" s="381"/>
      <c r="S585" s="382" t="s">
        <v>75</v>
      </c>
      <c r="T585" s="383"/>
      <c r="U585" s="88"/>
      <c r="V585" s="10"/>
      <c r="W585" s="12"/>
      <c r="X585" s="369">
        <f>VLOOKUP(Z585,'[1]IGC Availability'!$A:$O,15,FALSE)</f>
        <v>0</v>
      </c>
      <c r="Y585" s="364" t="str" cm="1">
        <f t="array" ref="Y585">IF(X585="","",
IFERROR(
    IF(
        X585&gt;= _xlfn.XLOOKUP(
            F585 &amp; "|" &amp; G585,
            'Min table'!$A$2:$A$17 &amp; "|" &amp; 'Min table'!$B$2:$B$17,
            'Min table'!$C$2:$C$17,
            "MISSING"
        ),
        "Show",
        "Hide"
    ),
"MISSING"))</f>
        <v>Hide</v>
      </c>
      <c r="Z585" s="364" t="s">
        <v>697</v>
      </c>
      <c r="AA585" s="361" t="s">
        <v>1439</v>
      </c>
    </row>
    <row r="586" spans="3:29" hidden="1" x14ac:dyDescent="0.3">
      <c r="C586" s="314"/>
      <c r="D586" s="8"/>
      <c r="E586" s="8"/>
      <c r="F586" s="20" t="s">
        <v>71</v>
      </c>
      <c r="G586" s="19" t="s">
        <v>1146</v>
      </c>
      <c r="H586" s="384"/>
      <c r="I586" s="385"/>
      <c r="J586" s="379" t="s">
        <v>1440</v>
      </c>
      <c r="K586" s="386"/>
      <c r="L586" s="1"/>
      <c r="M586" s="4"/>
      <c r="N586" s="439"/>
      <c r="O586" s="18">
        <v>2.65</v>
      </c>
      <c r="P586" s="21" t="str">
        <f t="shared" si="32"/>
        <v/>
      </c>
      <c r="Q586" s="18" t="s">
        <v>699</v>
      </c>
      <c r="R586" s="381"/>
      <c r="S586" s="382" t="s">
        <v>75</v>
      </c>
      <c r="T586" s="383"/>
      <c r="U586" s="88"/>
      <c r="V586" s="10"/>
      <c r="W586" s="12"/>
      <c r="X586" s="369">
        <f>VLOOKUP(Z586,'[1]IGC Availability'!$A:$O,15,FALSE)</f>
        <v>0</v>
      </c>
      <c r="Y586" s="364" t="str" cm="1">
        <f t="array" ref="Y586">IF(X586="","",
IFERROR(
    IF(
        X586&gt;= _xlfn.XLOOKUP(
            F586 &amp; "|" &amp; G586,
            'Min table'!$A$2:$A$17 &amp; "|" &amp; 'Min table'!$B$2:$B$17,
            'Min table'!$C$2:$C$17,
            "MISSING"
        ),
        "Show",
        "Hide"
    ),
"MISSING"))</f>
        <v>Hide</v>
      </c>
      <c r="Z586" s="364" t="s">
        <v>698</v>
      </c>
      <c r="AA586" s="361" t="s">
        <v>1440</v>
      </c>
    </row>
    <row r="587" spans="3:29" hidden="1" x14ac:dyDescent="0.3">
      <c r="C587" s="314"/>
      <c r="D587" s="8"/>
      <c r="E587" s="8"/>
      <c r="F587" s="20" t="s">
        <v>71</v>
      </c>
      <c r="G587" s="19" t="s">
        <v>1146</v>
      </c>
      <c r="H587" s="384"/>
      <c r="I587" s="385"/>
      <c r="J587" s="379" t="s">
        <v>1441</v>
      </c>
      <c r="K587" s="386"/>
      <c r="L587" s="1"/>
      <c r="M587" s="4"/>
      <c r="N587" s="439"/>
      <c r="O587" s="18">
        <v>2.65</v>
      </c>
      <c r="P587" s="21" t="str">
        <f t="shared" si="32"/>
        <v/>
      </c>
      <c r="Q587" s="18" t="s">
        <v>196</v>
      </c>
      <c r="R587" s="381"/>
      <c r="S587" s="382" t="s">
        <v>75</v>
      </c>
      <c r="T587" s="383"/>
      <c r="U587" s="101"/>
      <c r="V587" s="10"/>
      <c r="W587" s="12"/>
      <c r="X587" s="369">
        <f>VLOOKUP(Z587,'[1]IGC Availability'!$A:$O,15,FALSE)</f>
        <v>9.6000000000000014</v>
      </c>
      <c r="Y587" s="364" t="str" cm="1">
        <f t="array" ref="Y587">IF(X587="","",
IFERROR(
    IF(
        X587&gt;= _xlfn.XLOOKUP(
            F587 &amp; "|" &amp; G587,
            'Min table'!$A$2:$A$17 &amp; "|" &amp; 'Min table'!$B$2:$B$17,
            'Min table'!$C$2:$C$17,
            "MISSING"
        ),
        "Show",
        "Hide"
    ),
"MISSING"))</f>
        <v>Hide</v>
      </c>
      <c r="Z587" s="364" t="s">
        <v>700</v>
      </c>
      <c r="AA587" s="361" t="s">
        <v>1441</v>
      </c>
    </row>
    <row r="588" spans="3:29" hidden="1" x14ac:dyDescent="0.3">
      <c r="C588" s="314"/>
      <c r="D588" s="8"/>
      <c r="E588" s="8"/>
      <c r="F588" s="20" t="s">
        <v>71</v>
      </c>
      <c r="G588" s="19" t="s">
        <v>1146</v>
      </c>
      <c r="H588" s="384"/>
      <c r="I588" s="385"/>
      <c r="J588" s="379" t="s">
        <v>1195</v>
      </c>
      <c r="K588" s="386"/>
      <c r="L588" s="1"/>
      <c r="M588" s="4"/>
      <c r="N588" s="439"/>
      <c r="O588" s="18">
        <v>2.65</v>
      </c>
      <c r="P588" s="21" t="str">
        <f t="shared" si="32"/>
        <v/>
      </c>
      <c r="Q588" s="18" t="s">
        <v>1501</v>
      </c>
      <c r="R588" s="381"/>
      <c r="S588" s="382" t="s">
        <v>75</v>
      </c>
      <c r="T588" s="383"/>
      <c r="U588" s="101"/>
      <c r="V588" s="10"/>
      <c r="W588" s="12"/>
      <c r="X588" s="369">
        <f>VLOOKUP(Z588,'[1]IGC Availability'!$A:$O,15,FALSE)</f>
        <v>0</v>
      </c>
      <c r="Y588" s="364" t="str" cm="1">
        <f t="array" ref="Y588">IF(X588="","",
IFERROR(
    IF(
        X588&gt;= _xlfn.XLOOKUP(
            F588 &amp; "|" &amp; G588,
            'Min table'!$A$2:$A$17 &amp; "|" &amp; 'Min table'!$B$2:$B$17,
            'Min table'!$C$2:$C$17,
            "MISSING"
        ),
        "Show",
        "Hide"
    ),
"MISSING"))</f>
        <v>Hide</v>
      </c>
      <c r="Z588" s="364" t="s">
        <v>1551</v>
      </c>
      <c r="AA588" s="361" t="s">
        <v>1442</v>
      </c>
      <c r="AC588" s="309" t="s">
        <v>688</v>
      </c>
    </row>
    <row r="589" spans="3:29" hidden="1" x14ac:dyDescent="0.3">
      <c r="C589" s="314"/>
      <c r="D589" s="8"/>
      <c r="E589" s="8"/>
      <c r="F589" s="20" t="s">
        <v>71</v>
      </c>
      <c r="G589" s="19" t="s">
        <v>1146</v>
      </c>
      <c r="H589" s="384"/>
      <c r="I589" s="385"/>
      <c r="J589" s="379" t="s">
        <v>1192</v>
      </c>
      <c r="K589" s="386"/>
      <c r="L589" s="1"/>
      <c r="M589" s="4"/>
      <c r="N589" s="439"/>
      <c r="O589" s="18">
        <v>2.65</v>
      </c>
      <c r="P589" s="21" t="str">
        <f t="shared" si="32"/>
        <v/>
      </c>
      <c r="Q589" s="18" t="s">
        <v>1502</v>
      </c>
      <c r="R589" s="381"/>
      <c r="S589" s="382" t="s">
        <v>75</v>
      </c>
      <c r="T589" s="383"/>
      <c r="U589" s="101"/>
      <c r="V589" s="10"/>
      <c r="W589" s="12"/>
      <c r="X589" s="369">
        <f>VLOOKUP(Z589,'[1]IGC Availability'!$A:$O,15,FALSE)</f>
        <v>0</v>
      </c>
      <c r="Y589" s="364" t="str" cm="1">
        <f t="array" ref="Y589">IF(X589="","",
IFERROR(
    IF(
        X589&gt;= _xlfn.XLOOKUP(
            F589 &amp; "|" &amp; G589,
            'Min table'!$A$2:$A$17 &amp; "|" &amp; 'Min table'!$B$2:$B$17,
            'Min table'!$C$2:$C$17,
            "MISSING"
        ),
        "Show",
        "Hide"
    ),
"MISSING"))</f>
        <v>Hide</v>
      </c>
      <c r="Z589" s="364" t="s">
        <v>1552</v>
      </c>
      <c r="AA589" s="360" t="s">
        <v>1443</v>
      </c>
      <c r="AC589" s="309" t="s">
        <v>688</v>
      </c>
    </row>
    <row r="590" spans="3:29" hidden="1" x14ac:dyDescent="0.3">
      <c r="C590" s="314"/>
      <c r="D590" s="8"/>
      <c r="E590" s="8"/>
      <c r="F590" s="20" t="s">
        <v>71</v>
      </c>
      <c r="G590" s="19" t="s">
        <v>1146</v>
      </c>
      <c r="H590" s="384"/>
      <c r="I590" s="385"/>
      <c r="J590" s="379" t="s">
        <v>1444</v>
      </c>
      <c r="K590" s="386"/>
      <c r="L590" s="1"/>
      <c r="M590" s="4"/>
      <c r="N590" s="439"/>
      <c r="O590" s="18">
        <v>2.65</v>
      </c>
      <c r="P590" s="21" t="str">
        <f t="shared" si="32"/>
        <v/>
      </c>
      <c r="Q590" s="18" t="s">
        <v>699</v>
      </c>
      <c r="R590" s="381"/>
      <c r="S590" s="382" t="s">
        <v>75</v>
      </c>
      <c r="T590" s="383"/>
      <c r="U590" s="88"/>
      <c r="V590" s="10"/>
      <c r="W590" s="12"/>
      <c r="X590" s="369">
        <f>VLOOKUP(Z590,'[1]IGC Availability'!$A:$O,15,FALSE)</f>
        <v>0</v>
      </c>
      <c r="Y590" s="364" t="str" cm="1">
        <f t="array" ref="Y590">IF(X590="","",
IFERROR(
    IF(
        X590&gt;= _xlfn.XLOOKUP(
            F590 &amp; "|" &amp; G590,
            'Min table'!$A$2:$A$17 &amp; "|" &amp; 'Min table'!$B$2:$B$17,
            'Min table'!$C$2:$C$17,
            "MISSING"
        ),
        "Show",
        "Hide"
    ),
"MISSING"))</f>
        <v>Hide</v>
      </c>
      <c r="Z590" s="364" t="s">
        <v>701</v>
      </c>
      <c r="AA590" s="360" t="s">
        <v>1444</v>
      </c>
      <c r="AC590" s="309" t="s">
        <v>690</v>
      </c>
    </row>
    <row r="591" spans="3:29" hidden="1" x14ac:dyDescent="0.3">
      <c r="C591" s="314"/>
      <c r="D591" s="8"/>
      <c r="E591" s="8"/>
      <c r="F591" s="20" t="s">
        <v>71</v>
      </c>
      <c r="G591" s="19" t="s">
        <v>1146</v>
      </c>
      <c r="H591" s="384"/>
      <c r="I591" s="385"/>
      <c r="J591" s="379" t="s">
        <v>1193</v>
      </c>
      <c r="K591" s="386"/>
      <c r="L591" s="1"/>
      <c r="M591" s="4"/>
      <c r="N591" s="439"/>
      <c r="O591" s="18">
        <v>2.65</v>
      </c>
      <c r="P591" s="21" t="str">
        <f t="shared" si="32"/>
        <v/>
      </c>
      <c r="Q591" s="18" t="s">
        <v>1501</v>
      </c>
      <c r="R591" s="381"/>
      <c r="S591" s="382" t="s">
        <v>75</v>
      </c>
      <c r="T591" s="383"/>
      <c r="U591" s="88"/>
      <c r="V591" s="10"/>
      <c r="W591" s="12"/>
      <c r="X591" s="369">
        <f>VLOOKUP(Z591,'[1]IGC Availability'!$A:$O,15,FALSE)</f>
        <v>0</v>
      </c>
      <c r="Y591" s="364" t="str" cm="1">
        <f t="array" ref="Y591">IF(X591="","",
IFERROR(
    IF(
        X591&gt;= _xlfn.XLOOKUP(
            F591 &amp; "|" &amp; G591,
            'Min table'!$A$2:$A$17 &amp; "|" &amp; 'Min table'!$B$2:$B$17,
            'Min table'!$C$2:$C$17,
            "MISSING"
        ),
        "Show",
        "Hide"
    ),
"MISSING"))</f>
        <v>Hide</v>
      </c>
      <c r="Z591" s="364" t="s">
        <v>1553</v>
      </c>
      <c r="AA591" s="360" t="s">
        <v>1445</v>
      </c>
      <c r="AC591" s="309" t="s">
        <v>692</v>
      </c>
    </row>
    <row r="592" spans="3:29" hidden="1" x14ac:dyDescent="0.3">
      <c r="C592" s="314"/>
      <c r="D592" s="8"/>
      <c r="E592" s="8"/>
      <c r="F592" s="20" t="s">
        <v>71</v>
      </c>
      <c r="G592" s="19" t="s">
        <v>1146</v>
      </c>
      <c r="H592" s="384"/>
      <c r="I592" s="385"/>
      <c r="J592" s="379" t="s">
        <v>1197</v>
      </c>
      <c r="K592" s="386"/>
      <c r="L592" s="1"/>
      <c r="M592" s="4"/>
      <c r="N592" s="439"/>
      <c r="O592" s="18">
        <v>2.65</v>
      </c>
      <c r="P592" s="21" t="str">
        <f t="shared" si="32"/>
        <v/>
      </c>
      <c r="Q592" s="18" t="s">
        <v>1502</v>
      </c>
      <c r="R592" s="381"/>
      <c r="S592" s="382" t="s">
        <v>75</v>
      </c>
      <c r="T592" s="383"/>
      <c r="U592" s="88"/>
      <c r="V592" s="10"/>
      <c r="W592" s="12"/>
      <c r="X592" s="369">
        <f>VLOOKUP(Z592,'[1]IGC Availability'!$A:$O,15,FALSE)</f>
        <v>0</v>
      </c>
      <c r="Y592" s="364" t="str" cm="1">
        <f t="array" ref="Y592">IF(X592="","",
IFERROR(
    IF(
        X592&gt;= _xlfn.XLOOKUP(
            F592 &amp; "|" &amp; G592,
            'Min table'!$A$2:$A$17 &amp; "|" &amp; 'Min table'!$B$2:$B$17,
            'Min table'!$C$2:$C$17,
            "MISSING"
        ),
        "Show",
        "Hide"
    ),
"MISSING"))</f>
        <v>Hide</v>
      </c>
      <c r="Z592" s="364" t="s">
        <v>1554</v>
      </c>
      <c r="AA592" s="360" t="s">
        <v>1446</v>
      </c>
      <c r="AB592" s="326"/>
      <c r="AC592" s="309" t="s">
        <v>694</v>
      </c>
    </row>
    <row r="593" spans="3:29" hidden="1" x14ac:dyDescent="0.3">
      <c r="C593" s="314"/>
      <c r="D593" s="8"/>
      <c r="E593" s="8"/>
      <c r="F593" s="20" t="s">
        <v>71</v>
      </c>
      <c r="G593" s="19" t="s">
        <v>1146</v>
      </c>
      <c r="H593" s="384"/>
      <c r="I593" s="385"/>
      <c r="J593" s="379" t="s">
        <v>1447</v>
      </c>
      <c r="K593" s="386"/>
      <c r="L593" s="1"/>
      <c r="M593" s="4"/>
      <c r="N593" s="439"/>
      <c r="O593" s="18">
        <v>2.65</v>
      </c>
      <c r="P593" s="21" t="str">
        <f t="shared" si="32"/>
        <v/>
      </c>
      <c r="Q593" s="18" t="s">
        <v>699</v>
      </c>
      <c r="R593" s="381"/>
      <c r="S593" s="382" t="s">
        <v>75</v>
      </c>
      <c r="T593" s="383"/>
      <c r="U593" s="88"/>
      <c r="V593" s="10"/>
      <c r="W593" s="12"/>
      <c r="X593" s="369">
        <f>VLOOKUP(Z593,'[1]IGC Availability'!$A:$O,15,FALSE)</f>
        <v>0</v>
      </c>
      <c r="Y593" s="364" t="str" cm="1">
        <f t="array" ref="Y593">IF(X593="","",
IFERROR(
    IF(
        X593&gt;= _xlfn.XLOOKUP(
            F593 &amp; "|" &amp; G593,
            'Min table'!$A$2:$A$17 &amp; "|" &amp; 'Min table'!$B$2:$B$17,
            'Min table'!$C$2:$C$17,
            "MISSING"
        ),
        "Show",
        "Hide"
    ),
"MISSING"))</f>
        <v>Hide</v>
      </c>
      <c r="Z593" s="364" t="s">
        <v>702</v>
      </c>
      <c r="AA593" s="360" t="s">
        <v>1447</v>
      </c>
      <c r="AB593" s="326"/>
      <c r="AC593" s="309" t="s">
        <v>696</v>
      </c>
    </row>
    <row r="594" spans="3:29" hidden="1" x14ac:dyDescent="0.3">
      <c r="C594" s="314"/>
      <c r="D594" s="8"/>
      <c r="E594" s="8"/>
      <c r="F594" s="20" t="s">
        <v>71</v>
      </c>
      <c r="G594" s="19" t="s">
        <v>1146</v>
      </c>
      <c r="H594" s="384"/>
      <c r="I594" s="385"/>
      <c r="J594" s="379" t="s">
        <v>1194</v>
      </c>
      <c r="K594" s="386"/>
      <c r="L594" s="1"/>
      <c r="M594" s="4"/>
      <c r="N594" s="439"/>
      <c r="O594" s="18">
        <v>2.65</v>
      </c>
      <c r="P594" s="21" t="str">
        <f t="shared" si="32"/>
        <v/>
      </c>
      <c r="Q594" s="18" t="s">
        <v>1502</v>
      </c>
      <c r="R594" s="381"/>
      <c r="S594" s="382" t="s">
        <v>75</v>
      </c>
      <c r="T594" s="383"/>
      <c r="U594" s="88"/>
      <c r="V594" s="10"/>
      <c r="W594" s="12"/>
      <c r="X594" s="369">
        <f>VLOOKUP(Z594,'[1]IGC Availability'!$A:$O,15,FALSE)</f>
        <v>0</v>
      </c>
      <c r="Y594" s="364" t="str" cm="1">
        <f t="array" ref="Y594">IF(X594="","",
IFERROR(
    IF(
        X594&gt;= _xlfn.XLOOKUP(
            F594 &amp; "|" &amp; G594,
            'Min table'!$A$2:$A$17 &amp; "|" &amp; 'Min table'!$B$2:$B$17,
            'Min table'!$C$2:$C$17,
            "MISSING"
        ),
        "Show",
        "Hide"
    ),
"MISSING"))</f>
        <v>Hide</v>
      </c>
      <c r="Z594" s="364" t="s">
        <v>1555</v>
      </c>
      <c r="AA594" s="360" t="s">
        <v>1448</v>
      </c>
      <c r="AB594" s="326"/>
      <c r="AC594" s="309" t="s">
        <v>697</v>
      </c>
    </row>
    <row r="595" spans="3:29" hidden="1" x14ac:dyDescent="0.3">
      <c r="C595" s="314"/>
      <c r="D595" s="8"/>
      <c r="E595" s="8"/>
      <c r="F595" s="20" t="s">
        <v>71</v>
      </c>
      <c r="G595" s="19" t="s">
        <v>1146</v>
      </c>
      <c r="H595" s="384"/>
      <c r="I595" s="385"/>
      <c r="J595" s="379" t="s">
        <v>1449</v>
      </c>
      <c r="K595" s="386"/>
      <c r="L595" s="1"/>
      <c r="M595" s="4"/>
      <c r="N595" s="439"/>
      <c r="O595" s="18">
        <v>2.65</v>
      </c>
      <c r="P595" s="21" t="str">
        <f t="shared" si="32"/>
        <v/>
      </c>
      <c r="Q595" s="18" t="s">
        <v>699</v>
      </c>
      <c r="R595" s="381"/>
      <c r="S595" s="382" t="s">
        <v>75</v>
      </c>
      <c r="T595" s="383"/>
      <c r="U595" s="88"/>
      <c r="V595" s="10"/>
      <c r="W595" s="12"/>
      <c r="X595" s="369">
        <f>VLOOKUP(Z595,'[1]IGC Availability'!$A:$O,15,FALSE)</f>
        <v>0</v>
      </c>
      <c r="Y595" s="364" t="str" cm="1">
        <f t="array" ref="Y595">IF(X595="","",
IFERROR(
    IF(
        X595&gt;= _xlfn.XLOOKUP(
            F595 &amp; "|" &amp; G595,
            'Min table'!$A$2:$A$17 &amp; "|" &amp; 'Min table'!$B$2:$B$17,
            'Min table'!$C$2:$C$17,
            "MISSING"
        ),
        "Show",
        "Hide"
    ),
"MISSING"))</f>
        <v>Hide</v>
      </c>
      <c r="Z595" s="364" t="s">
        <v>703</v>
      </c>
      <c r="AA595" s="360" t="s">
        <v>1449</v>
      </c>
      <c r="AB595" s="326"/>
      <c r="AC595" s="309" t="s">
        <v>698</v>
      </c>
    </row>
    <row r="596" spans="3:29" hidden="1" x14ac:dyDescent="0.3">
      <c r="C596" s="314"/>
      <c r="D596" s="8"/>
      <c r="E596" s="8"/>
      <c r="F596" s="20" t="s">
        <v>71</v>
      </c>
      <c r="G596" s="19" t="s">
        <v>1146</v>
      </c>
      <c r="H596" s="384"/>
      <c r="I596" s="385"/>
      <c r="J596" s="379" t="s">
        <v>1450</v>
      </c>
      <c r="K596" s="386"/>
      <c r="L596" s="1"/>
      <c r="M596" s="4"/>
      <c r="N596" s="439"/>
      <c r="O596" s="18">
        <v>2.65</v>
      </c>
      <c r="P596" s="21" t="str">
        <f t="shared" si="32"/>
        <v/>
      </c>
      <c r="Q596" s="18" t="s">
        <v>699</v>
      </c>
      <c r="R596" s="381"/>
      <c r="S596" s="382" t="s">
        <v>75</v>
      </c>
      <c r="T596" s="383"/>
      <c r="U596" s="88"/>
      <c r="V596" s="10"/>
      <c r="W596" s="12"/>
      <c r="X596" s="369">
        <f>VLOOKUP(Z596,'[1]IGC Availability'!$A:$O,15,FALSE)</f>
        <v>0</v>
      </c>
      <c r="Y596" s="364" t="str" cm="1">
        <f t="array" ref="Y596">IF(X596="","",
IFERROR(
    IF(
        X596&gt;= _xlfn.XLOOKUP(
            F596 &amp; "|" &amp; G596,
            'Min table'!$A$2:$A$17 &amp; "|" &amp; 'Min table'!$B$2:$B$17,
            'Min table'!$C$2:$C$17,
            "MISSING"
        ),
        "Show",
        "Hide"
    ),
"MISSING"))</f>
        <v>Hide</v>
      </c>
      <c r="Z596" s="364" t="s">
        <v>704</v>
      </c>
      <c r="AA596" s="360" t="s">
        <v>1450</v>
      </c>
      <c r="AB596" s="326"/>
      <c r="AC596" s="309" t="s">
        <v>700</v>
      </c>
    </row>
    <row r="597" spans="3:29" hidden="1" x14ac:dyDescent="0.3">
      <c r="C597" s="314"/>
      <c r="D597" s="8"/>
      <c r="E597" s="8"/>
      <c r="F597" s="20" t="s">
        <v>71</v>
      </c>
      <c r="G597" s="19" t="s">
        <v>1146</v>
      </c>
      <c r="H597" s="384"/>
      <c r="I597" s="385"/>
      <c r="J597" s="379" t="s">
        <v>1070</v>
      </c>
      <c r="K597" s="386"/>
      <c r="L597" s="1"/>
      <c r="M597" s="4"/>
      <c r="N597" s="439"/>
      <c r="O597" s="18">
        <v>2.65</v>
      </c>
      <c r="P597" s="21" t="str">
        <f t="shared" si="32"/>
        <v/>
      </c>
      <c r="Q597" s="18" t="s">
        <v>699</v>
      </c>
      <c r="R597" s="381"/>
      <c r="S597" s="382" t="s">
        <v>75</v>
      </c>
      <c r="T597" s="383"/>
      <c r="U597" s="88"/>
      <c r="V597" s="10"/>
      <c r="W597" s="12"/>
      <c r="X597" s="369">
        <f>VLOOKUP(Z597,'[1]IGC Availability'!$A:$O,15,FALSE)</f>
        <v>0</v>
      </c>
      <c r="Y597" s="364" t="str" cm="1">
        <f t="array" ref="Y597">IF(X597="","",
IFERROR(
    IF(
        X597&gt;= _xlfn.XLOOKUP(
            F597 &amp; "|" &amp; G597,
            'Min table'!$A$2:$A$17 &amp; "|" &amp; 'Min table'!$B$2:$B$17,
            'Min table'!$C$2:$C$17,
            "MISSING"
        ),
        "Show",
        "Hide"
    ),
"MISSING"))</f>
        <v>Hide</v>
      </c>
      <c r="Z597" s="364" t="s">
        <v>1556</v>
      </c>
      <c r="AA597" s="360" t="s">
        <v>1070</v>
      </c>
      <c r="AC597" s="309" t="s">
        <v>719</v>
      </c>
    </row>
    <row r="598" spans="3:29" hidden="1" x14ac:dyDescent="0.3">
      <c r="C598" s="314"/>
      <c r="D598" s="8"/>
      <c r="E598" s="8"/>
      <c r="F598" s="20" t="s">
        <v>71</v>
      </c>
      <c r="G598" s="19" t="s">
        <v>1146</v>
      </c>
      <c r="H598" s="384"/>
      <c r="I598" s="385"/>
      <c r="J598" s="379" t="s">
        <v>1451</v>
      </c>
      <c r="K598" s="386"/>
      <c r="L598" s="1"/>
      <c r="M598" s="4"/>
      <c r="N598" s="439"/>
      <c r="O598" s="18">
        <v>2.65</v>
      </c>
      <c r="P598" s="21" t="str">
        <f t="shared" ref="P598:P623" si="33">IF(AND(L598="",M598="",N598=""),"", (L598*O598) + (M598*(O598+2.1)) + (N598*(O598+2.1)))</f>
        <v/>
      </c>
      <c r="Q598" s="18" t="s">
        <v>196</v>
      </c>
      <c r="R598" s="381"/>
      <c r="S598" s="382" t="s">
        <v>75</v>
      </c>
      <c r="T598" s="383"/>
      <c r="U598" s="88"/>
      <c r="V598" s="10"/>
      <c r="W598" s="12"/>
      <c r="X598" s="369">
        <f>VLOOKUP(Z598,'[1]IGC Availability'!$A:$O,15,FALSE)</f>
        <v>0</v>
      </c>
      <c r="Y598" s="364" t="str" cm="1">
        <f t="array" ref="Y598">IF(X598="","",
IFERROR(
    IF(
        X598&gt;= _xlfn.XLOOKUP(
            F598 &amp; "|" &amp; G598,
            'Min table'!$A$2:$A$17 &amp; "|" &amp; 'Min table'!$B$2:$B$17,
            'Min table'!$C$2:$C$17,
            "MISSING"
        ),
        "Show",
        "Hide"
    ),
"MISSING"))</f>
        <v>Hide</v>
      </c>
      <c r="Z598" s="364" t="s">
        <v>705</v>
      </c>
      <c r="AA598" s="360" t="s">
        <v>1451</v>
      </c>
      <c r="AC598" s="309" t="s">
        <v>719</v>
      </c>
    </row>
    <row r="599" spans="3:29" hidden="1" x14ac:dyDescent="0.3">
      <c r="C599" s="314"/>
      <c r="D599" s="8"/>
      <c r="E599" s="8"/>
      <c r="F599" s="20" t="s">
        <v>71</v>
      </c>
      <c r="G599" s="19" t="s">
        <v>1146</v>
      </c>
      <c r="H599" s="384"/>
      <c r="I599" s="385"/>
      <c r="J599" s="379" t="s">
        <v>1452</v>
      </c>
      <c r="K599" s="386"/>
      <c r="L599" s="1"/>
      <c r="M599" s="4"/>
      <c r="N599" s="439"/>
      <c r="O599" s="18">
        <v>2.65</v>
      </c>
      <c r="P599" s="21" t="str">
        <f t="shared" si="33"/>
        <v/>
      </c>
      <c r="Q599" s="18" t="s">
        <v>699</v>
      </c>
      <c r="R599" s="381"/>
      <c r="S599" s="382" t="s">
        <v>75</v>
      </c>
      <c r="T599" s="383"/>
      <c r="U599" s="88"/>
      <c r="V599" s="10"/>
      <c r="W599" s="12"/>
      <c r="X599" s="369">
        <f>VLOOKUP(Z599,'[1]IGC Availability'!$A:$O,15,FALSE)</f>
        <v>0</v>
      </c>
      <c r="Y599" s="364" t="str" cm="1">
        <f t="array" ref="Y599">IF(X599="","",
IFERROR(
    IF(
        X599&gt;= _xlfn.XLOOKUP(
            F599 &amp; "|" &amp; G599,
            'Min table'!$A$2:$A$17 &amp; "|" &amp; 'Min table'!$B$2:$B$17,
            'Min table'!$C$2:$C$17,
            "MISSING"
        ),
        "Show",
        "Hide"
    ),
"MISSING"))</f>
        <v>Hide</v>
      </c>
      <c r="Z599" s="364" t="s">
        <v>706</v>
      </c>
      <c r="AA599" s="360" t="s">
        <v>1452</v>
      </c>
      <c r="AC599" s="309" t="s">
        <v>701</v>
      </c>
    </row>
    <row r="600" spans="3:29" hidden="1" x14ac:dyDescent="0.3">
      <c r="C600" s="314"/>
      <c r="D600" s="8"/>
      <c r="E600" s="8"/>
      <c r="F600" s="20" t="s">
        <v>71</v>
      </c>
      <c r="G600" s="19" t="s">
        <v>1146</v>
      </c>
      <c r="H600" s="384"/>
      <c r="I600" s="385"/>
      <c r="J600" s="379" t="s">
        <v>1453</v>
      </c>
      <c r="K600" s="386"/>
      <c r="L600" s="1"/>
      <c r="M600" s="4"/>
      <c r="N600" s="439"/>
      <c r="O600" s="18">
        <v>2.65</v>
      </c>
      <c r="P600" s="21" t="str">
        <f t="shared" si="33"/>
        <v/>
      </c>
      <c r="Q600" s="18" t="s">
        <v>699</v>
      </c>
      <c r="R600" s="381"/>
      <c r="S600" s="382" t="s">
        <v>75</v>
      </c>
      <c r="T600" s="383"/>
      <c r="U600" s="88"/>
      <c r="V600" s="10"/>
      <c r="W600" s="12"/>
      <c r="X600" s="369">
        <f>VLOOKUP(Z600,'[1]IGC Availability'!$A:$O,15,FALSE)</f>
        <v>0</v>
      </c>
      <c r="Y600" s="364" t="str" cm="1">
        <f t="array" ref="Y600">IF(X600="","",
IFERROR(
    IF(
        X600&gt;= _xlfn.XLOOKUP(
            F600 &amp; "|" &amp; G600,
            'Min table'!$A$2:$A$17 &amp; "|" &amp; 'Min table'!$B$2:$B$17,
            'Min table'!$C$2:$C$17,
            "MISSING"
        ),
        "Show",
        "Hide"
    ),
"MISSING"))</f>
        <v>Hide</v>
      </c>
      <c r="Z600" s="364" t="s">
        <v>707</v>
      </c>
      <c r="AA600" s="360" t="s">
        <v>1453</v>
      </c>
      <c r="AC600" s="309" t="s">
        <v>719</v>
      </c>
    </row>
    <row r="601" spans="3:29" hidden="1" x14ac:dyDescent="0.3">
      <c r="C601" s="314"/>
      <c r="D601" s="8"/>
      <c r="E601" s="8"/>
      <c r="F601" s="20" t="s">
        <v>71</v>
      </c>
      <c r="G601" s="19" t="s">
        <v>1146</v>
      </c>
      <c r="H601" s="384"/>
      <c r="I601" s="385"/>
      <c r="J601" s="379" t="s">
        <v>1454</v>
      </c>
      <c r="K601" s="386"/>
      <c r="L601" s="1"/>
      <c r="M601" s="4"/>
      <c r="N601" s="439"/>
      <c r="O601" s="18">
        <v>2.65</v>
      </c>
      <c r="P601" s="21" t="str">
        <f t="shared" si="33"/>
        <v/>
      </c>
      <c r="Q601" s="18" t="s">
        <v>699</v>
      </c>
      <c r="R601" s="381"/>
      <c r="S601" s="382" t="s">
        <v>75</v>
      </c>
      <c r="T601" s="383"/>
      <c r="U601" s="88"/>
      <c r="V601" s="10"/>
      <c r="W601" s="12"/>
      <c r="X601" s="369">
        <f>VLOOKUP(Z601,'[1]IGC Availability'!$A:$O,15,FALSE)</f>
        <v>0</v>
      </c>
      <c r="Y601" s="364" t="str" cm="1">
        <f t="array" ref="Y601">IF(X601="","",
IFERROR(
    IF(
        X601&gt;= _xlfn.XLOOKUP(
            F601 &amp; "|" &amp; G601,
            'Min table'!$A$2:$A$17 &amp; "|" &amp; 'Min table'!$B$2:$B$17,
            'Min table'!$C$2:$C$17,
            "MISSING"
        ),
        "Show",
        "Hide"
    ),
"MISSING"))</f>
        <v>Hide</v>
      </c>
      <c r="Z601" s="364" t="s">
        <v>708</v>
      </c>
      <c r="AA601" s="360" t="s">
        <v>1454</v>
      </c>
      <c r="AC601" s="309" t="s">
        <v>719</v>
      </c>
    </row>
    <row r="602" spans="3:29" hidden="1" x14ac:dyDescent="0.3">
      <c r="C602" s="314"/>
      <c r="D602" s="8"/>
      <c r="E602" s="8"/>
      <c r="F602" s="20" t="s">
        <v>71</v>
      </c>
      <c r="G602" s="19" t="s">
        <v>1146</v>
      </c>
      <c r="H602" s="384"/>
      <c r="I602" s="385"/>
      <c r="J602" s="379" t="s">
        <v>1455</v>
      </c>
      <c r="K602" s="386"/>
      <c r="L602" s="1"/>
      <c r="M602" s="4"/>
      <c r="N602" s="439"/>
      <c r="O602" s="18">
        <v>2.65</v>
      </c>
      <c r="P602" s="21" t="str">
        <f t="shared" si="33"/>
        <v/>
      </c>
      <c r="Q602" s="18" t="s">
        <v>699</v>
      </c>
      <c r="R602" s="381"/>
      <c r="S602" s="382" t="s">
        <v>75</v>
      </c>
      <c r="T602" s="383"/>
      <c r="U602" s="88"/>
      <c r="V602" s="10"/>
      <c r="W602" s="12"/>
      <c r="X602" s="369">
        <f>VLOOKUP(Z602,'[1]IGC Availability'!$A:$O,15,FALSE)</f>
        <v>0</v>
      </c>
      <c r="Y602" s="364" t="str" cm="1">
        <f t="array" ref="Y602">IF(X602="","",
IFERROR(
    IF(
        X602&gt;= _xlfn.XLOOKUP(
            F602 &amp; "|" &amp; G602,
            'Min table'!$A$2:$A$17 &amp; "|" &amp; 'Min table'!$B$2:$B$17,
            'Min table'!$C$2:$C$17,
            "MISSING"
        ),
        "Show",
        "Hide"
    ),
"MISSING"))</f>
        <v>Hide</v>
      </c>
      <c r="Z602" s="364" t="s">
        <v>709</v>
      </c>
      <c r="AA602" s="360" t="s">
        <v>1455</v>
      </c>
      <c r="AB602" s="326"/>
      <c r="AC602" s="309" t="s">
        <v>702</v>
      </c>
    </row>
    <row r="603" spans="3:29" hidden="1" x14ac:dyDescent="0.3">
      <c r="C603" s="314"/>
      <c r="D603" s="8"/>
      <c r="E603" s="8"/>
      <c r="F603" s="20" t="s">
        <v>71</v>
      </c>
      <c r="G603" s="19" t="s">
        <v>1146</v>
      </c>
      <c r="H603" s="384"/>
      <c r="I603" s="385"/>
      <c r="J603" s="379" t="s">
        <v>1456</v>
      </c>
      <c r="K603" s="386"/>
      <c r="L603" s="1"/>
      <c r="M603" s="4"/>
      <c r="N603" s="439"/>
      <c r="O603" s="18">
        <v>2.65</v>
      </c>
      <c r="P603" s="21" t="str">
        <f t="shared" si="33"/>
        <v/>
      </c>
      <c r="Q603" s="18" t="s">
        <v>699</v>
      </c>
      <c r="R603" s="381"/>
      <c r="S603" s="382" t="s">
        <v>75</v>
      </c>
      <c r="T603" s="383"/>
      <c r="U603" s="88"/>
      <c r="V603" s="10"/>
      <c r="W603" s="12"/>
      <c r="X603" s="369">
        <f>VLOOKUP(Z603,'[1]IGC Availability'!$A:$O,15,FALSE)</f>
        <v>0</v>
      </c>
      <c r="Y603" s="364" t="str" cm="1">
        <f t="array" ref="Y603">IF(X603="","",
IFERROR(
    IF(
        X603&gt;= _xlfn.XLOOKUP(
            F603 &amp; "|" &amp; G603,
            'Min table'!$A$2:$A$17 &amp; "|" &amp; 'Min table'!$B$2:$B$17,
            'Min table'!$C$2:$C$17,
            "MISSING"
        ),
        "Show",
        "Hide"
    ),
"MISSING"))</f>
        <v>Hide</v>
      </c>
      <c r="Z603" s="364" t="s">
        <v>710</v>
      </c>
      <c r="AA603" s="360" t="s">
        <v>1456</v>
      </c>
      <c r="AC603" s="309" t="s">
        <v>719</v>
      </c>
    </row>
    <row r="604" spans="3:29" hidden="1" x14ac:dyDescent="0.3">
      <c r="C604" s="314"/>
      <c r="D604" s="8"/>
      <c r="E604" s="8"/>
      <c r="F604" s="20" t="s">
        <v>71</v>
      </c>
      <c r="G604" s="19" t="s">
        <v>1146</v>
      </c>
      <c r="H604" s="384"/>
      <c r="I604" s="385"/>
      <c r="J604" s="379" t="s">
        <v>1457</v>
      </c>
      <c r="K604" s="386"/>
      <c r="L604" s="1"/>
      <c r="M604" s="4"/>
      <c r="N604" s="439"/>
      <c r="O604" s="18">
        <v>2.65</v>
      </c>
      <c r="P604" s="21" t="str">
        <f t="shared" si="33"/>
        <v/>
      </c>
      <c r="Q604" s="18" t="s">
        <v>699</v>
      </c>
      <c r="R604" s="381"/>
      <c r="S604" s="382" t="s">
        <v>75</v>
      </c>
      <c r="T604" s="383"/>
      <c r="U604" s="88"/>
      <c r="V604" s="10"/>
      <c r="W604" s="12"/>
      <c r="X604" s="369">
        <f>VLOOKUP(Z604,'[1]IGC Availability'!$A:$O,15,FALSE)</f>
        <v>0</v>
      </c>
      <c r="Y604" s="364" t="str" cm="1">
        <f t="array" ref="Y604">IF(X604="","",
IFERROR(
    IF(
        X604&gt;= _xlfn.XLOOKUP(
            F604 &amp; "|" &amp; G604,
            'Min table'!$A$2:$A$17 &amp; "|" &amp; 'Min table'!$B$2:$B$17,
            'Min table'!$C$2:$C$17,
            "MISSING"
        ),
        "Show",
        "Hide"
    ),
"MISSING"))</f>
        <v>Hide</v>
      </c>
      <c r="Z604" s="364" t="s">
        <v>711</v>
      </c>
      <c r="AA604" s="360" t="s">
        <v>1457</v>
      </c>
      <c r="AB604" s="326"/>
      <c r="AC604" s="309" t="s">
        <v>703</v>
      </c>
    </row>
    <row r="605" spans="3:29" hidden="1" x14ac:dyDescent="0.3">
      <c r="C605" s="314"/>
      <c r="D605" s="8"/>
      <c r="E605" s="8"/>
      <c r="F605" s="20" t="s">
        <v>71</v>
      </c>
      <c r="G605" s="19" t="s">
        <v>1146</v>
      </c>
      <c r="H605" s="384"/>
      <c r="I605" s="385"/>
      <c r="J605" s="379" t="s">
        <v>1191</v>
      </c>
      <c r="K605" s="386"/>
      <c r="L605" s="1"/>
      <c r="M605" s="4"/>
      <c r="N605" s="439"/>
      <c r="O605" s="18">
        <v>2.65</v>
      </c>
      <c r="P605" s="21" t="str">
        <f t="shared" si="33"/>
        <v/>
      </c>
      <c r="Q605" s="18" t="s">
        <v>1502</v>
      </c>
      <c r="R605" s="381"/>
      <c r="S605" s="382" t="s">
        <v>75</v>
      </c>
      <c r="T605" s="383"/>
      <c r="U605" s="88"/>
      <c r="V605" s="10"/>
      <c r="W605" s="12"/>
      <c r="X605" s="369">
        <f>VLOOKUP(Z605,'[1]IGC Availability'!$A:$O,15,FALSE)</f>
        <v>0</v>
      </c>
      <c r="Y605" s="364" t="str" cm="1">
        <f t="array" ref="Y605">IF(X605="","",
IFERROR(
    IF(
        X605&gt;= _xlfn.XLOOKUP(
            F605 &amp; "|" &amp; G605,
            'Min table'!$A$2:$A$17 &amp; "|" &amp; 'Min table'!$B$2:$B$17,
            'Min table'!$C$2:$C$17,
            "MISSING"
        ),
        "Show",
        "Hide"
    ),
"MISSING"))</f>
        <v>Hide</v>
      </c>
      <c r="Z605" s="364" t="s">
        <v>1557</v>
      </c>
      <c r="AA605" s="360" t="s">
        <v>1458</v>
      </c>
      <c r="AC605" s="309" t="s">
        <v>704</v>
      </c>
    </row>
    <row r="606" spans="3:29" hidden="1" x14ac:dyDescent="0.3">
      <c r="C606" s="314"/>
      <c r="D606" s="8"/>
      <c r="E606" s="8"/>
      <c r="F606" s="20" t="s">
        <v>71</v>
      </c>
      <c r="G606" s="19" t="s">
        <v>1146</v>
      </c>
      <c r="H606" s="384"/>
      <c r="I606" s="385"/>
      <c r="J606" s="379" t="s">
        <v>1459</v>
      </c>
      <c r="K606" s="386"/>
      <c r="L606" s="1"/>
      <c r="M606" s="4"/>
      <c r="N606" s="439"/>
      <c r="O606" s="18">
        <v>2.65</v>
      </c>
      <c r="P606" s="21" t="str">
        <f t="shared" si="33"/>
        <v/>
      </c>
      <c r="Q606" s="18" t="s">
        <v>699</v>
      </c>
      <c r="R606" s="381"/>
      <c r="S606" s="382" t="s">
        <v>75</v>
      </c>
      <c r="T606" s="383"/>
      <c r="U606" s="88"/>
      <c r="V606" s="10"/>
      <c r="W606" s="12"/>
      <c r="X606" s="369">
        <f>VLOOKUP(Z606,'[1]IGC Availability'!$A:$O,15,FALSE)</f>
        <v>0</v>
      </c>
      <c r="Y606" s="364" t="str" cm="1">
        <f t="array" ref="Y606">IF(X606="","",
IFERROR(
    IF(
        X606&gt;= _xlfn.XLOOKUP(
            F606 &amp; "|" &amp; G606,
            'Min table'!$A$2:$A$17 &amp; "|" &amp; 'Min table'!$B$2:$B$17,
            'Min table'!$C$2:$C$17,
            "MISSING"
        ),
        "Show",
        "Hide"
    ),
"MISSING"))</f>
        <v>Hide</v>
      </c>
      <c r="Z606" s="364" t="s">
        <v>712</v>
      </c>
      <c r="AA606" s="361" t="s">
        <v>1459</v>
      </c>
      <c r="AB606" s="326"/>
      <c r="AC606" s="309" t="s">
        <v>704</v>
      </c>
    </row>
    <row r="607" spans="3:29" hidden="1" x14ac:dyDescent="0.3">
      <c r="C607" s="314"/>
      <c r="D607" s="8"/>
      <c r="E607" s="8"/>
      <c r="F607" s="20" t="s">
        <v>71</v>
      </c>
      <c r="G607" s="19" t="s">
        <v>1146</v>
      </c>
      <c r="H607" s="384"/>
      <c r="I607" s="385"/>
      <c r="J607" s="379" t="s">
        <v>1460</v>
      </c>
      <c r="K607" s="386"/>
      <c r="L607" s="1"/>
      <c r="M607" s="4"/>
      <c r="N607" s="439"/>
      <c r="O607" s="18">
        <v>2.65</v>
      </c>
      <c r="P607" s="21" t="str">
        <f t="shared" si="33"/>
        <v/>
      </c>
      <c r="Q607" s="18" t="s">
        <v>699</v>
      </c>
      <c r="R607" s="381"/>
      <c r="S607" s="382" t="s">
        <v>75</v>
      </c>
      <c r="T607" s="383"/>
      <c r="U607" s="88"/>
      <c r="V607" s="10"/>
      <c r="W607" s="12"/>
      <c r="X607" s="369">
        <f>VLOOKUP(Z607,'[1]IGC Availability'!$A:$O,15,FALSE)</f>
        <v>25.200000000000003</v>
      </c>
      <c r="Y607" s="364" t="str" cm="1">
        <f t="array" ref="Y607">IF(X607="","",
IFERROR(
    IF(
        X607&gt;= _xlfn.XLOOKUP(
            F607 &amp; "|" &amp; G607,
            'Min table'!$A$2:$A$17 &amp; "|" &amp; 'Min table'!$B$2:$B$17,
            'Min table'!$C$2:$C$17,
            "MISSING"
        ),
        "Show",
        "Hide"
    ),
"MISSING"))</f>
        <v>Hide</v>
      </c>
      <c r="Z607" s="364" t="s">
        <v>713</v>
      </c>
      <c r="AA607" s="361" t="s">
        <v>1460</v>
      </c>
    </row>
    <row r="608" spans="3:29" hidden="1" x14ac:dyDescent="0.3">
      <c r="C608" s="314"/>
      <c r="D608" s="8"/>
      <c r="E608" s="8"/>
      <c r="F608" s="20" t="s">
        <v>71</v>
      </c>
      <c r="G608" s="19" t="s">
        <v>1146</v>
      </c>
      <c r="H608" s="384"/>
      <c r="I608" s="385"/>
      <c r="J608" s="379" t="s">
        <v>1461</v>
      </c>
      <c r="K608" s="386"/>
      <c r="L608" s="1"/>
      <c r="M608" s="4"/>
      <c r="N608" s="439"/>
      <c r="O608" s="18">
        <v>2.65</v>
      </c>
      <c r="P608" s="21" t="str">
        <f t="shared" si="33"/>
        <v/>
      </c>
      <c r="Q608" s="18" t="s">
        <v>699</v>
      </c>
      <c r="R608" s="381"/>
      <c r="S608" s="382" t="s">
        <v>75</v>
      </c>
      <c r="T608" s="383"/>
      <c r="U608" s="88"/>
      <c r="V608" s="10"/>
      <c r="W608" s="12"/>
      <c r="X608" s="369">
        <f>VLOOKUP(Z608,'[1]IGC Availability'!$A:$O,15,FALSE)</f>
        <v>0</v>
      </c>
      <c r="Y608" s="364" t="str" cm="1">
        <f t="array" ref="Y608">IF(X608="","",
IFERROR(
    IF(
        X608&gt;= _xlfn.XLOOKUP(
            F608 &amp; "|" &amp; G608,
            'Min table'!$A$2:$A$17 &amp; "|" &amp; 'Min table'!$B$2:$B$17,
            'Min table'!$C$2:$C$17,
            "MISSING"
        ),
        "Show",
        "Hide"
    ),
"MISSING"))</f>
        <v>Hide</v>
      </c>
      <c r="Z608" s="364" t="s">
        <v>714</v>
      </c>
      <c r="AA608" s="361" t="s">
        <v>1461</v>
      </c>
      <c r="AC608" s="309" t="s">
        <v>705</v>
      </c>
    </row>
    <row r="609" spans="3:29" hidden="1" x14ac:dyDescent="0.3">
      <c r="C609" s="314"/>
      <c r="D609" s="8"/>
      <c r="E609" s="8"/>
      <c r="F609" s="20" t="s">
        <v>71</v>
      </c>
      <c r="G609" s="19" t="s">
        <v>1146</v>
      </c>
      <c r="H609" s="384"/>
      <c r="I609" s="385"/>
      <c r="J609" s="379" t="s">
        <v>1462</v>
      </c>
      <c r="K609" s="386"/>
      <c r="L609" s="1"/>
      <c r="M609" s="4"/>
      <c r="N609" s="439"/>
      <c r="O609" s="18">
        <v>2.65</v>
      </c>
      <c r="P609" s="21" t="str">
        <f t="shared" si="33"/>
        <v/>
      </c>
      <c r="Q609" s="18" t="s">
        <v>699</v>
      </c>
      <c r="R609" s="381"/>
      <c r="S609" s="382" t="s">
        <v>75</v>
      </c>
      <c r="T609" s="383"/>
      <c r="U609" s="88"/>
      <c r="V609" s="10"/>
      <c r="W609" s="12"/>
      <c r="X609" s="369">
        <f>VLOOKUP(Z609,'[1]IGC Availability'!$A:$O,15,FALSE)</f>
        <v>0</v>
      </c>
      <c r="Y609" s="364" t="str" cm="1">
        <f t="array" ref="Y609">IF(X609="","",
IFERROR(
    IF(
        X609&gt;= _xlfn.XLOOKUP(
            F609 &amp; "|" &amp; G609,
            'Min table'!$A$2:$A$17 &amp; "|" &amp; 'Min table'!$B$2:$B$17,
            'Min table'!$C$2:$C$17,
            "MISSING"
        ),
        "Show",
        "Hide"
    ),
"MISSING"))</f>
        <v>Hide</v>
      </c>
      <c r="Z609" s="364" t="s">
        <v>715</v>
      </c>
      <c r="AA609" s="360" t="s">
        <v>1462</v>
      </c>
      <c r="AC609" s="309" t="s">
        <v>705</v>
      </c>
    </row>
    <row r="610" spans="3:29" hidden="1" x14ac:dyDescent="0.3">
      <c r="C610" s="314"/>
      <c r="D610" s="8"/>
      <c r="E610" s="8"/>
      <c r="F610" s="20" t="s">
        <v>71</v>
      </c>
      <c r="G610" s="19" t="s">
        <v>1146</v>
      </c>
      <c r="H610" s="384"/>
      <c r="I610" s="385"/>
      <c r="J610" s="379" t="s">
        <v>1196</v>
      </c>
      <c r="K610" s="386"/>
      <c r="L610" s="1"/>
      <c r="M610" s="4"/>
      <c r="N610" s="439"/>
      <c r="O610" s="18">
        <v>2.65</v>
      </c>
      <c r="P610" s="21" t="str">
        <f t="shared" si="33"/>
        <v/>
      </c>
      <c r="Q610" s="18" t="s">
        <v>1502</v>
      </c>
      <c r="R610" s="381"/>
      <c r="S610" s="382" t="s">
        <v>75</v>
      </c>
      <c r="T610" s="383"/>
      <c r="U610" s="88"/>
      <c r="V610" s="10"/>
      <c r="W610" s="12"/>
      <c r="X610" s="369">
        <f>VLOOKUP(Z610,'[1]IGC Availability'!$A:$O,15,FALSE)</f>
        <v>0</v>
      </c>
      <c r="Y610" s="364" t="str" cm="1">
        <f t="array" ref="Y610">IF(X610="","",
IFERROR(
    IF(
        X610&gt;= _xlfn.XLOOKUP(
            F610 &amp; "|" &amp; G610,
            'Min table'!$A$2:$A$17 &amp; "|" &amp; 'Min table'!$B$2:$B$17,
            'Min table'!$C$2:$C$17,
            "MISSING"
        ),
        "Show",
        "Hide"
    ),
"MISSING"))</f>
        <v>Hide</v>
      </c>
      <c r="Z610" s="364" t="s">
        <v>1558</v>
      </c>
      <c r="AA610" s="360" t="s">
        <v>1463</v>
      </c>
      <c r="AC610" s="309" t="s">
        <v>706</v>
      </c>
    </row>
    <row r="611" spans="3:29" hidden="1" x14ac:dyDescent="0.3">
      <c r="C611" s="314"/>
      <c r="D611" s="8"/>
      <c r="E611" s="8"/>
      <c r="F611" s="20" t="s">
        <v>71</v>
      </c>
      <c r="G611" s="19" t="s">
        <v>1146</v>
      </c>
      <c r="H611" s="384"/>
      <c r="I611" s="385"/>
      <c r="J611" s="379" t="s">
        <v>1464</v>
      </c>
      <c r="K611" s="386"/>
      <c r="L611" s="1"/>
      <c r="M611" s="4"/>
      <c r="N611" s="439"/>
      <c r="O611" s="18">
        <v>2.65</v>
      </c>
      <c r="P611" s="21" t="str">
        <f t="shared" si="33"/>
        <v/>
      </c>
      <c r="Q611" s="18" t="s">
        <v>699</v>
      </c>
      <c r="R611" s="381"/>
      <c r="S611" s="382" t="s">
        <v>75</v>
      </c>
      <c r="T611" s="383"/>
      <c r="U611" s="88"/>
      <c r="V611" s="10"/>
      <c r="W611" s="12"/>
      <c r="X611" s="369">
        <f>VLOOKUP(Z611,'[1]IGC Availability'!$A:$O,15,FALSE)</f>
        <v>0</v>
      </c>
      <c r="Y611" s="364" t="str" cm="1">
        <f t="array" ref="Y611">IF(X611="","",
IFERROR(
    IF(
        X611&gt;= _xlfn.XLOOKUP(
            F611 &amp; "|" &amp; G611,
            'Min table'!$A$2:$A$17 &amp; "|" &amp; 'Min table'!$B$2:$B$17,
            'Min table'!$C$2:$C$17,
            "MISSING"
        ),
        "Show",
        "Hide"
    ),
"MISSING"))</f>
        <v>Hide</v>
      </c>
      <c r="Z611" s="364" t="s">
        <v>716</v>
      </c>
      <c r="AA611" s="360" t="s">
        <v>1464</v>
      </c>
      <c r="AC611" s="309" t="s">
        <v>707</v>
      </c>
    </row>
    <row r="612" spans="3:29" hidden="1" x14ac:dyDescent="0.3">
      <c r="C612" s="314"/>
      <c r="D612" s="8"/>
      <c r="E612" s="8"/>
      <c r="F612" s="20" t="s">
        <v>71</v>
      </c>
      <c r="G612" s="19" t="s">
        <v>1146</v>
      </c>
      <c r="H612" s="384"/>
      <c r="I612" s="385"/>
      <c r="J612" s="379" t="s">
        <v>1465</v>
      </c>
      <c r="K612" s="386"/>
      <c r="L612" s="1"/>
      <c r="M612" s="4"/>
      <c r="N612" s="439"/>
      <c r="O612" s="18">
        <v>2.65</v>
      </c>
      <c r="P612" s="21" t="str">
        <f t="shared" si="33"/>
        <v/>
      </c>
      <c r="Q612" s="18" t="s">
        <v>699</v>
      </c>
      <c r="R612" s="381"/>
      <c r="S612" s="382" t="s">
        <v>75</v>
      </c>
      <c r="T612" s="383"/>
      <c r="U612" s="88"/>
      <c r="V612" s="10"/>
      <c r="W612" s="12"/>
      <c r="X612" s="369">
        <f>VLOOKUP(Z612,'[1]IGC Availability'!$A:$O,15,FALSE)</f>
        <v>0</v>
      </c>
      <c r="Y612" s="364" t="str" cm="1">
        <f t="array" ref="Y612">IF(X612="","",
IFERROR(
    IF(
        X612&gt;= _xlfn.XLOOKUP(
            F612 &amp; "|" &amp; G612,
            'Min table'!$A$2:$A$17 &amp; "|" &amp; 'Min table'!$B$2:$B$17,
            'Min table'!$C$2:$C$17,
            "MISSING"
        ),
        "Show",
        "Hide"
    ),
"MISSING"))</f>
        <v>Hide</v>
      </c>
      <c r="Z612" s="364" t="s">
        <v>717</v>
      </c>
      <c r="AA612" s="360" t="s">
        <v>1465</v>
      </c>
      <c r="AC612" s="309" t="s">
        <v>708</v>
      </c>
    </row>
    <row r="613" spans="3:29" hidden="1" x14ac:dyDescent="0.3">
      <c r="C613" s="314"/>
      <c r="D613" s="8"/>
      <c r="E613" s="8"/>
      <c r="F613" s="20" t="s">
        <v>71</v>
      </c>
      <c r="G613" s="19" t="s">
        <v>1146</v>
      </c>
      <c r="H613" s="384"/>
      <c r="I613" s="385"/>
      <c r="J613" s="379" t="s">
        <v>1466</v>
      </c>
      <c r="K613" s="386"/>
      <c r="L613" s="1"/>
      <c r="M613" s="4"/>
      <c r="N613" s="439"/>
      <c r="O613" s="18">
        <v>2.65</v>
      </c>
      <c r="P613" s="21" t="str">
        <f t="shared" si="33"/>
        <v/>
      </c>
      <c r="Q613" s="18" t="s">
        <v>651</v>
      </c>
      <c r="R613" s="381"/>
      <c r="S613" s="382" t="s">
        <v>75</v>
      </c>
      <c r="T613" s="383"/>
      <c r="U613" s="88"/>
      <c r="V613" s="10"/>
      <c r="W613" s="12"/>
      <c r="X613" s="369">
        <f>VLOOKUP(Z613,'[1]IGC Availability'!$A:$O,15,FALSE)</f>
        <v>0</v>
      </c>
      <c r="Y613" s="364" t="str" cm="1">
        <f t="array" ref="Y613">IF(X613="","",
IFERROR(
    IF(
        X613&gt;= _xlfn.XLOOKUP(
            F613 &amp; "|" &amp; G613,
            'Min table'!$A$2:$A$17 &amp; "|" &amp; 'Min table'!$B$2:$B$17,
            'Min table'!$C$2:$C$17,
            "MISSING"
        ),
        "Show",
        "Hide"
    ),
"MISSING"))</f>
        <v>Hide</v>
      </c>
      <c r="Z613" s="364" t="s">
        <v>718</v>
      </c>
      <c r="AA613" s="360" t="s">
        <v>1466</v>
      </c>
      <c r="AC613" s="309" t="s">
        <v>709</v>
      </c>
    </row>
    <row r="614" spans="3:29" hidden="1" x14ac:dyDescent="0.3">
      <c r="C614" s="314"/>
      <c r="D614" s="8"/>
      <c r="E614" s="8"/>
      <c r="F614" s="20" t="s">
        <v>71</v>
      </c>
      <c r="G614" s="19" t="s">
        <v>1146</v>
      </c>
      <c r="H614" s="384"/>
      <c r="I614" s="385"/>
      <c r="J614" s="379" t="s">
        <v>1467</v>
      </c>
      <c r="K614" s="386"/>
      <c r="L614" s="1"/>
      <c r="M614" s="4"/>
      <c r="N614" s="439"/>
      <c r="O614" s="18">
        <v>2.65</v>
      </c>
      <c r="P614" s="21" t="str">
        <f t="shared" si="33"/>
        <v/>
      </c>
      <c r="Q614" s="18" t="s">
        <v>699</v>
      </c>
      <c r="R614" s="381"/>
      <c r="S614" s="382" t="s">
        <v>75</v>
      </c>
      <c r="T614" s="383"/>
      <c r="U614" s="88"/>
      <c r="V614" s="10"/>
      <c r="W614" s="12"/>
      <c r="X614" s="369">
        <f>VLOOKUP(Z614,'[1]IGC Availability'!$A:$O,15,FALSE)</f>
        <v>0</v>
      </c>
      <c r="Y614" s="364" t="str" cm="1">
        <f t="array" ref="Y614">IF(X614="","",
IFERROR(
    IF(
        X614&gt;= _xlfn.XLOOKUP(
            F614 &amp; "|" &amp; G614,
            'Min table'!$A$2:$A$17 &amp; "|" &amp; 'Min table'!$B$2:$B$17,
            'Min table'!$C$2:$C$17,
            "MISSING"
        ),
        "Show",
        "Hide"
    ),
"MISSING"))</f>
        <v>Hide</v>
      </c>
      <c r="Z614" s="364" t="s">
        <v>719</v>
      </c>
      <c r="AA614" s="360" t="s">
        <v>1467</v>
      </c>
      <c r="AC614" s="309" t="s">
        <v>710</v>
      </c>
    </row>
    <row r="615" spans="3:29" hidden="1" x14ac:dyDescent="0.3">
      <c r="C615" s="314"/>
      <c r="D615" s="8"/>
      <c r="E615" s="8"/>
      <c r="F615" s="20" t="s">
        <v>71</v>
      </c>
      <c r="G615" s="19" t="s">
        <v>1146</v>
      </c>
      <c r="H615" s="384"/>
      <c r="I615" s="385"/>
      <c r="J615" s="379" t="s">
        <v>720</v>
      </c>
      <c r="K615" s="386"/>
      <c r="L615" s="1"/>
      <c r="M615" s="4"/>
      <c r="N615" s="439"/>
      <c r="O615" s="18">
        <v>2.65</v>
      </c>
      <c r="P615" s="21" t="str">
        <f t="shared" si="33"/>
        <v/>
      </c>
      <c r="Q615" s="18" t="s">
        <v>1503</v>
      </c>
      <c r="R615" s="381"/>
      <c r="S615" s="382" t="s">
        <v>75</v>
      </c>
      <c r="T615" s="383"/>
      <c r="U615" s="88"/>
      <c r="V615" s="10"/>
      <c r="W615" s="12"/>
      <c r="X615" s="369">
        <f>VLOOKUP(Z615,'[1]IGC Availability'!$A:$O,15,FALSE)</f>
        <v>19.200000000000003</v>
      </c>
      <c r="Y615" s="364" t="str" cm="1">
        <f t="array" ref="Y615">IF(X615="","",
IFERROR(
    IF(
        X615&gt;= _xlfn.XLOOKUP(
            F615 &amp; "|" &amp; G615,
            'Min table'!$A$2:$A$17 &amp; "|" &amp; 'Min table'!$B$2:$B$17,
            'Min table'!$C$2:$C$17,
            "MISSING"
        ),
        "Show",
        "Hide"
    ),
"MISSING"))</f>
        <v>Hide</v>
      </c>
      <c r="Z615" s="364" t="s">
        <v>1559</v>
      </c>
      <c r="AA615" s="360" t="s">
        <v>720</v>
      </c>
      <c r="AC615" s="309" t="s">
        <v>711</v>
      </c>
    </row>
    <row r="616" spans="3:29" hidden="1" x14ac:dyDescent="0.3">
      <c r="C616" s="314"/>
      <c r="D616" s="8"/>
      <c r="E616" s="8"/>
      <c r="F616" s="20" t="s">
        <v>71</v>
      </c>
      <c r="G616" s="19" t="s">
        <v>1146</v>
      </c>
      <c r="H616" s="384"/>
      <c r="I616" s="385"/>
      <c r="J616" s="379" t="s">
        <v>1468</v>
      </c>
      <c r="K616" s="386"/>
      <c r="L616" s="1"/>
      <c r="M616" s="4"/>
      <c r="N616" s="439"/>
      <c r="O616" s="18">
        <v>2.65</v>
      </c>
      <c r="P616" s="21" t="str">
        <f t="shared" si="33"/>
        <v/>
      </c>
      <c r="Q616" s="18" t="s">
        <v>193</v>
      </c>
      <c r="R616" s="381"/>
      <c r="S616" s="382" t="s">
        <v>75</v>
      </c>
      <c r="T616" s="383"/>
      <c r="U616" s="88"/>
      <c r="V616" s="10"/>
      <c r="W616" s="12"/>
      <c r="X616" s="369">
        <f>VLOOKUP(Z616,'[1]IGC Availability'!$A:$O,15,FALSE)</f>
        <v>0</v>
      </c>
      <c r="Y616" s="364" t="str" cm="1">
        <f t="array" ref="Y616">IF(X616="","",
IFERROR(
    IF(
        X616&gt;= _xlfn.XLOOKUP(
            F616 &amp; "|" &amp; G616,
            'Min table'!$A$2:$A$17 &amp; "|" &amp; 'Min table'!$B$2:$B$17,
            'Min table'!$C$2:$C$17,
            "MISSING"
        ),
        "Show",
        "Hide"
    ),
"MISSING"))</f>
        <v>Hide</v>
      </c>
      <c r="Z616" s="364" t="s">
        <v>1560</v>
      </c>
      <c r="AA616" s="360" t="s">
        <v>1468</v>
      </c>
      <c r="AC616" s="309" t="s">
        <v>719</v>
      </c>
    </row>
    <row r="617" spans="3:29" hidden="1" x14ac:dyDescent="0.3">
      <c r="C617" s="314"/>
      <c r="D617" s="8"/>
      <c r="E617" s="8"/>
      <c r="F617" s="20" t="s">
        <v>71</v>
      </c>
      <c r="G617" s="19" t="s">
        <v>1146</v>
      </c>
      <c r="H617" s="384"/>
      <c r="I617" s="385"/>
      <c r="J617" s="379" t="s">
        <v>2011</v>
      </c>
      <c r="K617" s="386"/>
      <c r="L617" s="1"/>
      <c r="M617" s="4"/>
      <c r="N617" s="439"/>
      <c r="O617" s="18">
        <v>2.65</v>
      </c>
      <c r="P617" s="21" t="str">
        <f t="shared" si="33"/>
        <v/>
      </c>
      <c r="Q617" s="18" t="s">
        <v>193</v>
      </c>
      <c r="R617" s="381"/>
      <c r="S617" s="382" t="s">
        <v>75</v>
      </c>
      <c r="T617" s="383"/>
      <c r="U617" s="88"/>
      <c r="V617" s="10"/>
      <c r="W617" s="12"/>
      <c r="X617" s="369">
        <f>VLOOKUP(Z617,'[1]IGC Availability'!$A:$O,15,FALSE)</f>
        <v>3.6</v>
      </c>
      <c r="Y617" s="364" t="str" cm="1">
        <f t="array" ref="Y617">IF(X617="","",
IFERROR(
    IF(
        X617&gt;= _xlfn.XLOOKUP(
            F617 &amp; "|" &amp; G617,
            'Min table'!$A$2:$A$17 &amp; "|" &amp; 'Min table'!$B$2:$B$17,
            'Min table'!$C$2:$C$17,
            "MISSING"
        ),
        "Show",
        "Hide"
    ),
"MISSING"))</f>
        <v>Hide</v>
      </c>
      <c r="Z617" s="364" t="s">
        <v>2012</v>
      </c>
      <c r="AA617" s="360" t="s">
        <v>2011</v>
      </c>
      <c r="AC617" s="309" t="s">
        <v>712</v>
      </c>
    </row>
    <row r="618" spans="3:29" hidden="1" x14ac:dyDescent="0.3">
      <c r="C618" s="314"/>
      <c r="D618" s="8"/>
      <c r="E618" s="8"/>
      <c r="F618" s="20" t="s">
        <v>71</v>
      </c>
      <c r="G618" s="19" t="s">
        <v>1146</v>
      </c>
      <c r="H618" s="384"/>
      <c r="I618" s="385"/>
      <c r="J618" s="379" t="s">
        <v>1154</v>
      </c>
      <c r="K618" s="386"/>
      <c r="L618" s="1"/>
      <c r="M618" s="4"/>
      <c r="N618" s="439"/>
      <c r="O618" s="18">
        <v>2.65</v>
      </c>
      <c r="P618" s="21" t="str">
        <f t="shared" si="33"/>
        <v/>
      </c>
      <c r="Q618" s="18" t="s">
        <v>193</v>
      </c>
      <c r="R618" s="381"/>
      <c r="S618" s="382" t="s">
        <v>75</v>
      </c>
      <c r="T618" s="383"/>
      <c r="U618" s="88"/>
      <c r="V618" s="10"/>
      <c r="W618" s="12"/>
      <c r="X618" s="369">
        <f>VLOOKUP(Z618,'[1]IGC Availability'!$A:$O,15,FALSE)</f>
        <v>19.200000000000003</v>
      </c>
      <c r="Y618" s="364" t="str" cm="1">
        <f t="array" ref="Y618">IF(X618="","",
IFERROR(
    IF(
        X618&gt;= _xlfn.XLOOKUP(
            F618 &amp; "|" &amp; G618,
            'Min table'!$A$2:$A$17 &amp; "|" &amp; 'Min table'!$B$2:$B$17,
            'Min table'!$C$2:$C$17,
            "MISSING"
        ),
        "Show",
        "Hide"
    ),
"MISSING"))</f>
        <v>Hide</v>
      </c>
      <c r="Z618" s="364" t="s">
        <v>1561</v>
      </c>
      <c r="AA618" s="360" t="s">
        <v>1469</v>
      </c>
      <c r="AC618" s="309" t="s">
        <v>712</v>
      </c>
    </row>
    <row r="619" spans="3:29" hidden="1" x14ac:dyDescent="0.3">
      <c r="C619" s="314"/>
      <c r="D619" s="8"/>
      <c r="E619" s="8"/>
      <c r="F619" s="20" t="s">
        <v>71</v>
      </c>
      <c r="G619" s="19" t="s">
        <v>1146</v>
      </c>
      <c r="H619" s="384"/>
      <c r="I619" s="385"/>
      <c r="J619" s="379" t="s">
        <v>2014</v>
      </c>
      <c r="K619" s="386"/>
      <c r="L619" s="1"/>
      <c r="M619" s="4"/>
      <c r="N619" s="439"/>
      <c r="O619" s="18">
        <v>2.65</v>
      </c>
      <c r="P619" s="21" t="str">
        <f t="shared" si="33"/>
        <v/>
      </c>
      <c r="Q619" s="18" t="s">
        <v>193</v>
      </c>
      <c r="R619" s="381"/>
      <c r="S619" s="382" t="s">
        <v>75</v>
      </c>
      <c r="T619" s="383"/>
      <c r="U619" s="88"/>
      <c r="V619" s="10"/>
      <c r="W619" s="12"/>
      <c r="X619" s="369">
        <f>VLOOKUP(Z619,'[1]IGC Availability'!$A:$O,15,FALSE)</f>
        <v>0</v>
      </c>
      <c r="Y619" s="364" t="str" cm="1">
        <f t="array" ref="Y619">IF(X619="","",
IFERROR(
    IF(
        X619&gt;= _xlfn.XLOOKUP(
            F619 &amp; "|" &amp; G619,
            'Min table'!$A$2:$A$17 &amp; "|" &amp; 'Min table'!$B$2:$B$17,
            'Min table'!$C$2:$C$17,
            "MISSING"
        ),
        "Show",
        "Hide"
    ),
"MISSING"))</f>
        <v>Hide</v>
      </c>
      <c r="Z619" s="364" t="s">
        <v>2013</v>
      </c>
      <c r="AA619" s="360" t="s">
        <v>2014</v>
      </c>
      <c r="AC619" s="309" t="s">
        <v>712</v>
      </c>
    </row>
    <row r="620" spans="3:29" hidden="1" x14ac:dyDescent="0.3">
      <c r="C620" s="314"/>
      <c r="D620" s="8"/>
      <c r="E620" s="8"/>
      <c r="F620" s="20" t="s">
        <v>71</v>
      </c>
      <c r="G620" s="19" t="s">
        <v>1146</v>
      </c>
      <c r="H620" s="384"/>
      <c r="I620" s="385"/>
      <c r="J620" s="379" t="s">
        <v>1470</v>
      </c>
      <c r="K620" s="386"/>
      <c r="L620" s="1"/>
      <c r="M620" s="4"/>
      <c r="N620" s="439"/>
      <c r="O620" s="18">
        <v>2.65</v>
      </c>
      <c r="P620" s="21" t="str">
        <f t="shared" si="33"/>
        <v/>
      </c>
      <c r="Q620" s="18" t="s">
        <v>1504</v>
      </c>
      <c r="R620" s="381"/>
      <c r="S620" s="382" t="s">
        <v>75</v>
      </c>
      <c r="T620" s="383"/>
      <c r="U620" s="88"/>
      <c r="V620" s="10"/>
      <c r="W620" s="12"/>
      <c r="X620" s="369">
        <f>VLOOKUP(Z620,'[1]IGC Availability'!$A:$O,15,FALSE)</f>
        <v>17.8</v>
      </c>
      <c r="Y620" s="364" t="str" cm="1">
        <f t="array" ref="Y620">IF(X620="","",
IFERROR(
    IF(
        X620&gt;= _xlfn.XLOOKUP(
            F620 &amp; "|" &amp; G620,
            'Min table'!$A$2:$A$17 &amp; "|" &amp; 'Min table'!$B$2:$B$17,
            'Min table'!$C$2:$C$17,
            "MISSING"
        ),
        "Show",
        "Hide"
    ),
"MISSING"))</f>
        <v>Hide</v>
      </c>
      <c r="Z620" s="364" t="s">
        <v>1562</v>
      </c>
      <c r="AA620" s="360" t="s">
        <v>1470</v>
      </c>
      <c r="AC620" s="309" t="s">
        <v>713</v>
      </c>
    </row>
    <row r="621" spans="3:29" x14ac:dyDescent="0.3">
      <c r="C621" s="314"/>
      <c r="D621" s="8"/>
      <c r="E621" s="8"/>
      <c r="F621" s="20" t="s">
        <v>71</v>
      </c>
      <c r="G621" s="19" t="s">
        <v>1146</v>
      </c>
      <c r="H621" s="384"/>
      <c r="I621" s="385"/>
      <c r="J621" s="427" t="s">
        <v>1471</v>
      </c>
      <c r="K621" s="386"/>
      <c r="L621" s="1"/>
      <c r="M621" s="4"/>
      <c r="N621" s="439"/>
      <c r="O621" s="18">
        <v>2.65</v>
      </c>
      <c r="P621" s="21" t="str">
        <f t="shared" si="33"/>
        <v/>
      </c>
      <c r="Q621" s="18" t="s">
        <v>145</v>
      </c>
      <c r="R621" s="381"/>
      <c r="S621" s="382" t="s">
        <v>75</v>
      </c>
      <c r="T621" s="383"/>
      <c r="U621" s="88"/>
      <c r="V621" s="10"/>
      <c r="W621" s="12"/>
      <c r="X621" s="369">
        <f>VLOOKUP(Z621,'[1]IGC Availability'!$A:$O,15,FALSE)</f>
        <v>48</v>
      </c>
      <c r="Y621" s="364" t="str" cm="1">
        <f t="array" ref="Y621">IF(X621="","",
IFERROR(
    IF(
        X621&gt;= _xlfn.XLOOKUP(
            F621 &amp; "|" &amp; G621,
            'Min table'!$A$2:$A$17 &amp; "|" &amp; 'Min table'!$B$2:$B$17,
            'Min table'!$C$2:$C$17,
            "MISSING"
        ),
        "Show",
        "Hide"
    ),
"MISSING"))</f>
        <v>Show</v>
      </c>
      <c r="Z621" s="364" t="s">
        <v>1563</v>
      </c>
      <c r="AA621" s="360" t="s">
        <v>1471</v>
      </c>
      <c r="AC621" s="309" t="s">
        <v>714</v>
      </c>
    </row>
    <row r="622" spans="3:29" hidden="1" x14ac:dyDescent="0.3">
      <c r="C622" s="314"/>
      <c r="D622" s="8"/>
      <c r="E622" s="8"/>
      <c r="F622" s="20" t="s">
        <v>71</v>
      </c>
      <c r="G622" s="19" t="s">
        <v>1146</v>
      </c>
      <c r="H622" s="384"/>
      <c r="I622" s="385"/>
      <c r="J622" s="379" t="s">
        <v>1472</v>
      </c>
      <c r="K622" s="386"/>
      <c r="L622" s="1"/>
      <c r="M622" s="4"/>
      <c r="N622" s="439"/>
      <c r="O622" s="18">
        <v>2.65</v>
      </c>
      <c r="P622" s="21" t="str">
        <f t="shared" si="33"/>
        <v/>
      </c>
      <c r="Q622" s="18" t="s">
        <v>145</v>
      </c>
      <c r="R622" s="381"/>
      <c r="S622" s="382" t="s">
        <v>75</v>
      </c>
      <c r="T622" s="383"/>
      <c r="U622" s="88"/>
      <c r="V622" s="10"/>
      <c r="W622" s="12"/>
      <c r="X622" s="369">
        <f>VLOOKUP(Z622,'[1]IGC Availability'!$A:$O,15,FALSE)</f>
        <v>0</v>
      </c>
      <c r="Y622" s="364" t="str" cm="1">
        <f t="array" ref="Y622">IF(X622="","",
IFERROR(
    IF(
        X622&gt;= _xlfn.XLOOKUP(
            F622 &amp; "|" &amp; G622,
            'Min table'!$A$2:$A$17 &amp; "|" &amp; 'Min table'!$B$2:$B$17,
            'Min table'!$C$2:$C$17,
            "MISSING"
        ),
        "Show",
        "Hide"
    ),
"MISSING"))</f>
        <v>Hide</v>
      </c>
      <c r="Z622" s="364" t="s">
        <v>1564</v>
      </c>
      <c r="AA622" s="360" t="s">
        <v>1472</v>
      </c>
      <c r="AC622" s="309" t="s">
        <v>715</v>
      </c>
    </row>
    <row r="623" spans="3:29" hidden="1" x14ac:dyDescent="0.3">
      <c r="C623" s="314"/>
      <c r="D623" s="8"/>
      <c r="E623" s="8"/>
      <c r="F623" s="20" t="s">
        <v>71</v>
      </c>
      <c r="G623" s="19" t="s">
        <v>1146</v>
      </c>
      <c r="H623" s="384"/>
      <c r="I623" s="385"/>
      <c r="J623" s="379" t="s">
        <v>721</v>
      </c>
      <c r="K623" s="386"/>
      <c r="L623" s="1"/>
      <c r="M623" s="4"/>
      <c r="N623" s="439"/>
      <c r="O623" s="18">
        <v>2.65</v>
      </c>
      <c r="P623" s="21" t="str">
        <f t="shared" si="33"/>
        <v/>
      </c>
      <c r="Q623" s="18" t="s">
        <v>193</v>
      </c>
      <c r="R623" s="381"/>
      <c r="S623" s="382" t="s">
        <v>75</v>
      </c>
      <c r="T623" s="383"/>
      <c r="U623" s="88"/>
      <c r="V623" s="10"/>
      <c r="W623" s="12"/>
      <c r="X623" s="369">
        <f>VLOOKUP(Z623,'[1]IGC Availability'!$A:$O,15,FALSE)</f>
        <v>0</v>
      </c>
      <c r="Y623" s="364" t="str" cm="1">
        <f t="array" ref="Y623">IF(X623="","",
IFERROR(
    IF(
        X623&gt;= _xlfn.XLOOKUP(
            F623 &amp; "|" &amp; G623,
            'Min table'!$A$2:$A$17 &amp; "|" &amp; 'Min table'!$B$2:$B$17,
            'Min table'!$C$2:$C$17,
            "MISSING"
        ),
        "Show",
        "Hide"
    ),
"MISSING"))</f>
        <v>Hide</v>
      </c>
      <c r="Z623" s="364" t="s">
        <v>1565</v>
      </c>
      <c r="AA623" s="360" t="s">
        <v>721</v>
      </c>
      <c r="AC623" s="309" t="s">
        <v>719</v>
      </c>
    </row>
    <row r="624" spans="3:29" ht="29.25" thickBot="1" x14ac:dyDescent="0.4">
      <c r="C624" s="314"/>
      <c r="D624" s="8"/>
      <c r="E624" s="8"/>
      <c r="F624" s="267"/>
      <c r="G624" s="268"/>
      <c r="H624" s="269"/>
      <c r="I624" s="269"/>
      <c r="J624" s="269"/>
      <c r="K624" s="220" t="s">
        <v>1144</v>
      </c>
      <c r="L624" s="176">
        <f>SUBTOTAL(9,L469:L623)/24</f>
        <v>0</v>
      </c>
      <c r="M624" s="176">
        <f>SUBTOTAL(9,M469:M623)/16</f>
        <v>0</v>
      </c>
      <c r="N624" s="176">
        <f>SUBTOTAL(9,N469:N623)/16</f>
        <v>0</v>
      </c>
      <c r="O624" s="276"/>
      <c r="P624" s="22">
        <f>SUBTOTAL(9,P469:P623)</f>
        <v>0</v>
      </c>
      <c r="Q624" s="273"/>
      <c r="R624" s="274"/>
      <c r="S624" s="216"/>
      <c r="T624" s="275"/>
      <c r="U624" s="100"/>
      <c r="V624" s="10"/>
      <c r="W624" s="12"/>
    </row>
    <row r="625" spans="3:30" ht="29.25" thickTop="1" x14ac:dyDescent="0.3">
      <c r="C625" s="314"/>
      <c r="D625" s="8"/>
      <c r="E625" s="8"/>
      <c r="F625" s="270"/>
      <c r="G625" s="271"/>
      <c r="H625" s="532"/>
      <c r="I625" s="532"/>
      <c r="J625" s="532"/>
      <c r="K625" s="532"/>
      <c r="L625" s="215"/>
      <c r="M625" s="215"/>
      <c r="N625" s="215"/>
      <c r="O625" s="199"/>
      <c r="P625" s="199"/>
      <c r="Q625" s="209"/>
      <c r="R625" s="209"/>
      <c r="S625" s="202"/>
      <c r="T625" s="272"/>
      <c r="U625" s="100"/>
      <c r="V625" s="10"/>
      <c r="W625" s="12"/>
    </row>
    <row r="626" spans="3:30" ht="28.5" x14ac:dyDescent="0.3">
      <c r="C626" s="314"/>
      <c r="D626" s="8"/>
      <c r="E626" s="8"/>
      <c r="F626" s="270"/>
      <c r="G626" s="271"/>
      <c r="H626" s="532" t="s">
        <v>1163</v>
      </c>
      <c r="I626" s="532"/>
      <c r="J626" s="532"/>
      <c r="K626" s="532"/>
      <c r="L626" s="215"/>
      <c r="M626" s="215"/>
      <c r="N626" s="215"/>
      <c r="O626" s="199"/>
      <c r="P626" s="199"/>
      <c r="Q626" s="209"/>
      <c r="R626" s="209"/>
      <c r="S626" s="202"/>
      <c r="T626" s="272"/>
      <c r="U626" s="100"/>
      <c r="V626" s="10"/>
      <c r="W626" s="12"/>
    </row>
    <row r="627" spans="3:30" ht="68.25" customHeight="1" x14ac:dyDescent="0.3">
      <c r="C627" s="314"/>
      <c r="D627" s="8"/>
      <c r="E627" s="8"/>
      <c r="F627" s="341"/>
      <c r="G627" s="342"/>
      <c r="H627" s="555" t="s">
        <v>1166</v>
      </c>
      <c r="I627" s="555"/>
      <c r="J627" s="555"/>
      <c r="K627" s="556"/>
      <c r="L627" s="339" t="s">
        <v>28</v>
      </c>
      <c r="M627" s="340" t="s">
        <v>58</v>
      </c>
      <c r="N627" s="431" t="s">
        <v>2021</v>
      </c>
      <c r="O627" s="196" t="s">
        <v>30</v>
      </c>
      <c r="P627" s="197" t="s">
        <v>31</v>
      </c>
      <c r="Q627" s="196" t="s">
        <v>32</v>
      </c>
      <c r="R627" s="604" t="s">
        <v>33</v>
      </c>
      <c r="S627" s="604"/>
      <c r="T627" s="605"/>
      <c r="U627" s="98"/>
      <c r="V627" s="10"/>
      <c r="W627" s="12"/>
      <c r="X627" s="368"/>
      <c r="Y627" s="368"/>
      <c r="Z627" s="368"/>
    </row>
    <row r="628" spans="3:30" hidden="1" x14ac:dyDescent="0.3">
      <c r="C628" s="314"/>
      <c r="D628" s="8"/>
      <c r="E628" s="8"/>
      <c r="F628" s="20" t="s">
        <v>69</v>
      </c>
      <c r="G628" s="19" t="s">
        <v>724</v>
      </c>
      <c r="H628" s="384"/>
      <c r="I628" s="385"/>
      <c r="J628" s="379" t="s">
        <v>1566</v>
      </c>
      <c r="K628" s="386"/>
      <c r="L628" s="1"/>
      <c r="M628" s="2"/>
      <c r="N628" s="436"/>
      <c r="O628" s="18" t="str" cm="1">
        <f t="array" ref="O628">_xlfn.IFS(
    G628="Premium","$8.50",
    G628="Boutique","$11.50",
    G628="Collectors","$20.00",
    G628="Special Pricing","SPECIAL PRICING"
)</f>
        <v>$8.50</v>
      </c>
      <c r="P628" s="21" t="str">
        <f>IF(AND(L628="",M628="",N628=""),"", (L628*O628) + (M628*(O628+2.25)) + (N628*(O628+2.25)))</f>
        <v/>
      </c>
      <c r="Q628" s="407" t="s">
        <v>437</v>
      </c>
      <c r="R628" s="403"/>
      <c r="S628" s="382" t="str" cm="1">
        <f t="array" ref="S628">_xlfn.IFS(
    G628="Premium","$17.99 - $22.99",
    G628="Boutique","$26.99 - $29.99",
    G628="Collectors","$99.99 - $114.99",
    G628="Special Pricing","SPECIAL PRICING"
)</f>
        <v>$17.99 - $22.99</v>
      </c>
      <c r="T628" s="404"/>
      <c r="U628" s="88"/>
      <c r="V628" s="10"/>
      <c r="W628" s="390">
        <f t="shared" ref="W628:W691" si="34">IF(G628="Special Pricing",1,
 IF(G628="Collectors",2,
 IF(G628="Boutique",3,
 IF(G628="Premium",4,99))))</f>
        <v>4</v>
      </c>
      <c r="X628" s="369">
        <f>VLOOKUP(Z628,'[1]IGC Availability'!$A:$O,15,FALSE)</f>
        <v>1.2000000000000002</v>
      </c>
      <c r="Y628" s="364" t="str" cm="1">
        <f t="array" ref="Y628">IF(X628="","",
IFERROR(
    IF(
        X628&gt;= _xlfn.XLOOKUP(
            F628 &amp; "|" &amp; G628,
            'Min table'!$A$2:$A$17 &amp; "|" &amp; 'Min table'!$B$2:$B$17,
            'Min table'!$C$2:$C$17,
            "MISSING"
        ),
        "Show",
        "Hide"
    ),
"MISSING"))</f>
        <v>Hide</v>
      </c>
      <c r="Z628" s="364" t="s">
        <v>1805</v>
      </c>
      <c r="AA628" s="348" t="s">
        <v>1566</v>
      </c>
      <c r="AC628" s="348" t="s">
        <v>723</v>
      </c>
      <c r="AD628" s="348"/>
    </row>
    <row r="629" spans="3:30" hidden="1" x14ac:dyDescent="0.3">
      <c r="C629" s="314"/>
      <c r="D629" s="8"/>
      <c r="E629" s="8"/>
      <c r="F629" s="20" t="s">
        <v>69</v>
      </c>
      <c r="G629" s="19" t="s">
        <v>722</v>
      </c>
      <c r="H629" s="384"/>
      <c r="I629" s="385"/>
      <c r="J629" s="379" t="s">
        <v>1567</v>
      </c>
      <c r="K629" s="386"/>
      <c r="L629" s="1"/>
      <c r="M629" s="2"/>
      <c r="N629" s="432"/>
      <c r="O629" s="18" t="str" cm="1">
        <f t="array" ref="O629">_xlfn.IFS(
    G629="Premium","$8.50",
    G629="Boutique","$11.50",
    G629="Collectors","$20.00",
    G629="Special Pricing","SPECIAL PRICING"
)</f>
        <v>$11.50</v>
      </c>
      <c r="P629" s="21" t="str">
        <f t="shared" ref="P629:P692" si="35">IF(AND(L629="",M629="",N629=""),"", (L629*O629) + (M629*(O629+2.25)) + (N629*(O629+2.25)))</f>
        <v/>
      </c>
      <c r="Q629" s="20" t="s">
        <v>1254</v>
      </c>
      <c r="R629" s="403"/>
      <c r="S629" s="382" t="str" cm="1">
        <f t="array" ref="S629">_xlfn.IFS(
    G629="Premium","$17.99 - $22.99",
    G629="Boutique","$26.99 - $29.99",
    G629="Collectors","$99.99 - $114.99",
    G629="Special Pricing","SPECIAL PRICING"
)</f>
        <v>$26.99 - $29.99</v>
      </c>
      <c r="T629" s="404"/>
      <c r="U629" s="88"/>
      <c r="V629" s="10"/>
      <c r="W629" s="390">
        <f t="shared" si="34"/>
        <v>3</v>
      </c>
      <c r="X629" s="369">
        <f>VLOOKUP(Z629,'[1]IGC Availability'!$A:$O,15,FALSE)</f>
        <v>0</v>
      </c>
      <c r="Y629" s="364" t="str" cm="1">
        <f t="array" ref="Y629">IF(X629="","",
IFERROR(
    IF(
        X629&gt;= _xlfn.XLOOKUP(
            F629 &amp; "|" &amp; G629,
            'Min table'!$A$2:$A$17 &amp; "|" &amp; 'Min table'!$B$2:$B$17,
            'Min table'!$C$2:$C$17,
            "MISSING"
        ),
        "Show",
        "Hide"
    ),
"MISSING"))</f>
        <v>Hide</v>
      </c>
      <c r="Z629" s="364" t="s">
        <v>723</v>
      </c>
      <c r="AA629" s="348" t="s">
        <v>1567</v>
      </c>
      <c r="AC629" s="348" t="s">
        <v>725</v>
      </c>
      <c r="AD629" s="348"/>
    </row>
    <row r="630" spans="3:30" hidden="1" x14ac:dyDescent="0.3">
      <c r="C630" s="314"/>
      <c r="D630" s="8"/>
      <c r="E630" s="8"/>
      <c r="F630" s="20" t="s">
        <v>69</v>
      </c>
      <c r="G630" s="19" t="s">
        <v>724</v>
      </c>
      <c r="H630" s="384"/>
      <c r="I630" s="385"/>
      <c r="J630" s="379" t="s">
        <v>1568</v>
      </c>
      <c r="K630" s="386"/>
      <c r="L630" s="1"/>
      <c r="M630" s="2"/>
      <c r="N630" s="432"/>
      <c r="O630" s="18" t="str" cm="1">
        <f t="array" ref="O630">_xlfn.IFS(
    G630="Premium","$8.50",
    G630="Boutique","$11.50",
    G630="Collectors","$20.00",
    G630="Special Pricing","SPECIAL PRICING"
)</f>
        <v>$8.50</v>
      </c>
      <c r="P630" s="21" t="str">
        <f t="shared" si="35"/>
        <v/>
      </c>
      <c r="Q630" s="18" t="s">
        <v>782</v>
      </c>
      <c r="R630" s="403"/>
      <c r="S630" s="382" t="str" cm="1">
        <f t="array" ref="S630">_xlfn.IFS(
    G630="Premium","$17.99 - $22.99",
    G630="Boutique","$26.99 - $29.99",
    G630="Collectors","$99.99 - $114.99",
    G630="Special Pricing","SPECIAL PRICING"
)</f>
        <v>$17.99 - $22.99</v>
      </c>
      <c r="T630" s="404"/>
      <c r="U630" s="88"/>
      <c r="V630" s="10"/>
      <c r="W630" s="390">
        <f t="shared" si="34"/>
        <v>4</v>
      </c>
      <c r="X630" s="369">
        <f>VLOOKUP(Z630,'[1]IGC Availability'!$A:$O,15,FALSE)</f>
        <v>0</v>
      </c>
      <c r="Y630" s="364" t="str" cm="1">
        <f t="array" ref="Y630">IF(X630="","",
IFERROR(
    IF(
        X630&gt;= _xlfn.XLOOKUP(
            F630 &amp; "|" &amp; G630,
            'Min table'!$A$2:$A$17 &amp; "|" &amp; 'Min table'!$B$2:$B$17,
            'Min table'!$C$2:$C$17,
            "MISSING"
        ),
        "Show",
        "Hide"
    ),
"MISSING"))</f>
        <v>Hide</v>
      </c>
      <c r="Z630" s="364" t="s">
        <v>725</v>
      </c>
      <c r="AA630" s="348" t="s">
        <v>1568</v>
      </c>
      <c r="AC630" s="348" t="s">
        <v>726</v>
      </c>
      <c r="AD630" s="348"/>
    </row>
    <row r="631" spans="3:30" hidden="1" x14ac:dyDescent="0.3">
      <c r="C631" s="314"/>
      <c r="D631" s="8"/>
      <c r="E631" s="8"/>
      <c r="F631" s="20" t="s">
        <v>69</v>
      </c>
      <c r="G631" s="19" t="s">
        <v>724</v>
      </c>
      <c r="H631" s="384"/>
      <c r="I631" s="385"/>
      <c r="J631" s="379" t="s">
        <v>1569</v>
      </c>
      <c r="K631" s="386"/>
      <c r="L631" s="1"/>
      <c r="M631" s="2"/>
      <c r="N631" s="432"/>
      <c r="O631" s="18" t="str" cm="1">
        <f t="array" ref="O631">_xlfn.IFS(
    G631="Premium","$8.50",
    G631="Boutique","$11.50",
    G631="Collectors","$20.00",
    G631="Special Pricing","SPECIAL PRICING"
)</f>
        <v>$8.50</v>
      </c>
      <c r="P631" s="21" t="str">
        <f t="shared" si="35"/>
        <v/>
      </c>
      <c r="Q631" s="18" t="s">
        <v>437</v>
      </c>
      <c r="R631" s="403"/>
      <c r="S631" s="382" t="str" cm="1">
        <f t="array" ref="S631">_xlfn.IFS(
    G631="Premium","$17.99 - $22.99",
    G631="Boutique","$26.99 - $29.99",
    G631="Collectors","$99.99 - $114.99",
    G631="Special Pricing","SPECIAL PRICING"
)</f>
        <v>$17.99 - $22.99</v>
      </c>
      <c r="T631" s="404"/>
      <c r="U631" s="88"/>
      <c r="V631" s="10"/>
      <c r="W631" s="390">
        <f t="shared" si="34"/>
        <v>4</v>
      </c>
      <c r="X631" s="369">
        <f>VLOOKUP(Z631,'[1]IGC Availability'!$A:$O,15,FALSE)</f>
        <v>0</v>
      </c>
      <c r="Y631" s="364" t="str" cm="1">
        <f t="array" ref="Y631">IF(X631="","",
IFERROR(
    IF(
        X631&gt;= _xlfn.XLOOKUP(
            F631 &amp; "|" &amp; G631,
            'Min table'!$A$2:$A$17 &amp; "|" &amp; 'Min table'!$B$2:$B$17,
            'Min table'!$C$2:$C$17,
            "MISSING"
        ),
        "Show",
        "Hide"
    ),
"MISSING"))</f>
        <v>Hide</v>
      </c>
      <c r="Z631" s="364" t="s">
        <v>726</v>
      </c>
      <c r="AA631" s="348" t="s">
        <v>1569</v>
      </c>
      <c r="AC631" s="348" t="s">
        <v>727</v>
      </c>
      <c r="AD631" s="348"/>
    </row>
    <row r="632" spans="3:30" hidden="1" x14ac:dyDescent="0.3">
      <c r="C632" s="314"/>
      <c r="D632" s="8"/>
      <c r="E632" s="8"/>
      <c r="F632" s="20" t="s">
        <v>69</v>
      </c>
      <c r="G632" s="19" t="s">
        <v>724</v>
      </c>
      <c r="H632" s="384"/>
      <c r="I632" s="385"/>
      <c r="J632" s="379" t="s">
        <v>1570</v>
      </c>
      <c r="K632" s="386"/>
      <c r="L632" s="1"/>
      <c r="M632" s="2"/>
      <c r="N632" s="432"/>
      <c r="O632" s="18" t="str" cm="1">
        <f t="array" ref="O632">_xlfn.IFS(
    G632="Premium","$8.50",
    G632="Boutique","$11.50",
    G632="Collectors","$20.00",
    G632="Special Pricing","SPECIAL PRICING"
)</f>
        <v>$8.50</v>
      </c>
      <c r="P632" s="21" t="str">
        <f t="shared" si="35"/>
        <v/>
      </c>
      <c r="Q632" s="18" t="s">
        <v>437</v>
      </c>
      <c r="R632" s="403"/>
      <c r="S632" s="382" t="str" cm="1">
        <f t="array" ref="S632">_xlfn.IFS(
    G632="Premium","$17.99 - $22.99",
    G632="Boutique","$26.99 - $29.99",
    G632="Collectors","$99.99 - $114.99",
    G632="Special Pricing","SPECIAL PRICING"
)</f>
        <v>$17.99 - $22.99</v>
      </c>
      <c r="T632" s="404"/>
      <c r="U632" s="88"/>
      <c r="V632" s="10"/>
      <c r="W632" s="390">
        <f t="shared" si="34"/>
        <v>4</v>
      </c>
      <c r="X632" s="369">
        <f>VLOOKUP(Z632,'[1]IGC Availability'!$A:$O,15,FALSE)</f>
        <v>0</v>
      </c>
      <c r="Y632" s="364" t="str" cm="1">
        <f t="array" ref="Y632">IF(X632="","",
IFERROR(
    IF(
        X632&gt;= _xlfn.XLOOKUP(
            F632 &amp; "|" &amp; G632,
            'Min table'!$A$2:$A$17 &amp; "|" &amp; 'Min table'!$B$2:$B$17,
            'Min table'!$C$2:$C$17,
            "MISSING"
        ),
        "Show",
        "Hide"
    ),
"MISSING"))</f>
        <v>Hide</v>
      </c>
      <c r="Z632" s="364" t="s">
        <v>727</v>
      </c>
      <c r="AA632" s="348" t="s">
        <v>1570</v>
      </c>
      <c r="AC632" s="348" t="s">
        <v>728</v>
      </c>
      <c r="AD632" s="348"/>
    </row>
    <row r="633" spans="3:30" hidden="1" x14ac:dyDescent="0.3">
      <c r="C633" s="314"/>
      <c r="D633" s="8"/>
      <c r="E633" s="8"/>
      <c r="F633" s="20" t="s">
        <v>69</v>
      </c>
      <c r="G633" s="19" t="s">
        <v>724</v>
      </c>
      <c r="H633" s="384"/>
      <c r="I633" s="385"/>
      <c r="J633" s="379" t="s">
        <v>1571</v>
      </c>
      <c r="K633" s="386"/>
      <c r="L633" s="1"/>
      <c r="M633" s="2"/>
      <c r="N633" s="432"/>
      <c r="O633" s="18" t="str" cm="1">
        <f t="array" ref="O633">_xlfn.IFS(
    G633="Premium","$8.50",
    G633="Boutique","$11.50",
    G633="Collectors","$20.00",
    G633="Special Pricing","SPECIAL PRICING"
)</f>
        <v>$8.50</v>
      </c>
      <c r="P633" s="21" t="str">
        <f t="shared" si="35"/>
        <v/>
      </c>
      <c r="Q633" s="18" t="s">
        <v>437</v>
      </c>
      <c r="R633" s="403"/>
      <c r="S633" s="382" t="str" cm="1">
        <f t="array" ref="S633">_xlfn.IFS(
    G633="Premium","$17.99 - $22.99",
    G633="Boutique","$26.99 - $29.99",
    G633="Collectors","$99.99 - $114.99",
    G633="Special Pricing","SPECIAL PRICING"
)</f>
        <v>$17.99 - $22.99</v>
      </c>
      <c r="T633" s="404"/>
      <c r="U633" s="88"/>
      <c r="V633" s="10"/>
      <c r="W633" s="390">
        <f t="shared" si="34"/>
        <v>4</v>
      </c>
      <c r="X633" s="369">
        <f>VLOOKUP(Z633,'[1]IGC Availability'!$A:$O,15,FALSE)</f>
        <v>0</v>
      </c>
      <c r="Y633" s="364" t="str" cm="1">
        <f t="array" ref="Y633">IF(X633="","",
IFERROR(
    IF(
        X633&gt;= _xlfn.XLOOKUP(
            F633 &amp; "|" &amp; G633,
            'Min table'!$A$2:$A$17 &amp; "|" &amp; 'Min table'!$B$2:$B$17,
            'Min table'!$C$2:$C$17,
            "MISSING"
        ),
        "Show",
        "Hide"
    ),
"MISSING"))</f>
        <v>Hide</v>
      </c>
      <c r="Z633" s="364" t="s">
        <v>1806</v>
      </c>
      <c r="AA633" s="348" t="s">
        <v>1571</v>
      </c>
      <c r="AC633" s="348" t="s">
        <v>729</v>
      </c>
      <c r="AD633" s="348"/>
    </row>
    <row r="634" spans="3:30" hidden="1" x14ac:dyDescent="0.3">
      <c r="C634" s="314"/>
      <c r="D634" s="8"/>
      <c r="E634" s="8"/>
      <c r="F634" s="20" t="s">
        <v>69</v>
      </c>
      <c r="G634" s="19" t="s">
        <v>724</v>
      </c>
      <c r="H634" s="384"/>
      <c r="I634" s="385"/>
      <c r="J634" s="379" t="s">
        <v>1572</v>
      </c>
      <c r="K634" s="386"/>
      <c r="L634" s="1"/>
      <c r="M634" s="2"/>
      <c r="N634" s="432"/>
      <c r="O634" s="18" t="str" cm="1">
        <f t="array" ref="O634">_xlfn.IFS(
    G634="Premium","$8.50",
    G634="Boutique","$11.50",
    G634="Collectors","$20.00",
    G634="Special Pricing","SPECIAL PRICING"
)</f>
        <v>$8.50</v>
      </c>
      <c r="P634" s="21" t="str">
        <f t="shared" si="35"/>
        <v/>
      </c>
      <c r="Q634" s="18" t="s">
        <v>1253</v>
      </c>
      <c r="R634" s="403"/>
      <c r="S634" s="382" t="str" cm="1">
        <f t="array" ref="S634">_xlfn.IFS(
    G634="Premium","$17.99 - $22.99",
    G634="Boutique","$26.99 - $29.99",
    G634="Collectors","$99.99 - $114.99",
    G634="Special Pricing","SPECIAL PRICING"
)</f>
        <v>$17.99 - $22.99</v>
      </c>
      <c r="T634" s="404"/>
      <c r="U634" s="88"/>
      <c r="V634" s="10"/>
      <c r="W634" s="390">
        <f t="shared" si="34"/>
        <v>4</v>
      </c>
      <c r="X634" s="369">
        <f>VLOOKUP(Z634,'[1]IGC Availability'!$A:$O,15,FALSE)</f>
        <v>0</v>
      </c>
      <c r="Y634" s="364" t="str" cm="1">
        <f t="array" ref="Y634">IF(X634="","",
IFERROR(
    IF(
        X634&gt;= _xlfn.XLOOKUP(
            F634 &amp; "|" &amp; G634,
            'Min table'!$A$2:$A$17 &amp; "|" &amp; 'Min table'!$B$2:$B$17,
            'Min table'!$C$2:$C$17,
            "MISSING"
        ),
        "Show",
        "Hide"
    ),
"MISSING"))</f>
        <v>Hide</v>
      </c>
      <c r="Z634" s="364" t="s">
        <v>728</v>
      </c>
      <c r="AA634" s="348" t="s">
        <v>1572</v>
      </c>
      <c r="AC634" s="348" t="s">
        <v>730</v>
      </c>
      <c r="AD634" s="348"/>
    </row>
    <row r="635" spans="3:30" hidden="1" x14ac:dyDescent="0.3">
      <c r="C635" s="314"/>
      <c r="D635" s="8"/>
      <c r="E635" s="8"/>
      <c r="F635" s="20" t="s">
        <v>69</v>
      </c>
      <c r="G635" s="19" t="s">
        <v>722</v>
      </c>
      <c r="H635" s="384"/>
      <c r="I635" s="385"/>
      <c r="J635" s="379" t="s">
        <v>1573</v>
      </c>
      <c r="K635" s="386"/>
      <c r="L635" s="1"/>
      <c r="M635" s="2"/>
      <c r="N635" s="432"/>
      <c r="O635" s="18" t="str" cm="1">
        <f t="array" ref="O635">_xlfn.IFS(
    G635="Premium","$8.50",
    G635="Boutique","$11.50",
    G635="Collectors","$20.00",
    G635="Special Pricing","SPECIAL PRICING"
)</f>
        <v>$11.50</v>
      </c>
      <c r="P635" s="21" t="str">
        <f t="shared" si="35"/>
        <v/>
      </c>
      <c r="Q635" s="18" t="s">
        <v>1253</v>
      </c>
      <c r="R635" s="403"/>
      <c r="S635" s="382" t="str" cm="1">
        <f t="array" ref="S635">_xlfn.IFS(
    G635="Premium","$17.99 - $22.99",
    G635="Boutique","$26.99 - $29.99",
    G635="Collectors","$99.99 - $114.99",
    G635="Special Pricing","SPECIAL PRICING"
)</f>
        <v>$26.99 - $29.99</v>
      </c>
      <c r="T635" s="404"/>
      <c r="U635" s="88"/>
      <c r="V635" s="10"/>
      <c r="W635" s="390">
        <f t="shared" si="34"/>
        <v>3</v>
      </c>
      <c r="X635" s="369">
        <f>VLOOKUP(Z635,'[1]IGC Availability'!$A:$O,15,FALSE)</f>
        <v>0</v>
      </c>
      <c r="Y635" s="364" t="str" cm="1">
        <f t="array" ref="Y635">IF(X635="","",
IFERROR(
    IF(
        X635&gt;= _xlfn.XLOOKUP(
            F635 &amp; "|" &amp; G635,
            'Min table'!$A$2:$A$17 &amp; "|" &amp; 'Min table'!$B$2:$B$17,
            'Min table'!$C$2:$C$17,
            "MISSING"
        ),
        "Show",
        "Hide"
    ),
"MISSING"))</f>
        <v>Hide</v>
      </c>
      <c r="Z635" s="364" t="s">
        <v>729</v>
      </c>
      <c r="AA635" s="348" t="s">
        <v>1573</v>
      </c>
      <c r="AC635" s="348"/>
      <c r="AD635" s="348"/>
    </row>
    <row r="636" spans="3:30" hidden="1" x14ac:dyDescent="0.3">
      <c r="C636" s="314"/>
      <c r="D636" s="8"/>
      <c r="E636" s="8"/>
      <c r="F636" s="20" t="s">
        <v>69</v>
      </c>
      <c r="G636" s="19" t="s">
        <v>724</v>
      </c>
      <c r="H636" s="384"/>
      <c r="I636" s="385"/>
      <c r="J636" s="379" t="s">
        <v>1574</v>
      </c>
      <c r="K636" s="386"/>
      <c r="L636" s="1"/>
      <c r="M636" s="2"/>
      <c r="N636" s="432"/>
      <c r="O636" s="18" t="str" cm="1">
        <f t="array" ref="O636">_xlfn.IFS(
    G636="Premium","$8.50",
    G636="Boutique","$11.50",
    G636="Collectors","$20.00",
    G636="Special Pricing","SPECIAL PRICING"
)</f>
        <v>$8.50</v>
      </c>
      <c r="P636" s="21" t="str">
        <f t="shared" si="35"/>
        <v/>
      </c>
      <c r="Q636" s="20" t="s">
        <v>437</v>
      </c>
      <c r="R636" s="403"/>
      <c r="S636" s="382" t="str" cm="1">
        <f t="array" ref="S636">_xlfn.IFS(
    G636="Premium","$17.99 - $22.99",
    G636="Boutique","$26.99 - $29.99",
    G636="Collectors","$99.99 - $114.99",
    G636="Special Pricing","SPECIAL PRICING"
)</f>
        <v>$17.99 - $22.99</v>
      </c>
      <c r="T636" s="404"/>
      <c r="U636" s="101"/>
      <c r="V636" s="10"/>
      <c r="W636" s="390">
        <f t="shared" si="34"/>
        <v>4</v>
      </c>
      <c r="X636" s="369">
        <f>VLOOKUP(Z636,'[1]IGC Availability'!$A:$O,15,FALSE)</f>
        <v>0</v>
      </c>
      <c r="Y636" s="364" t="str" cm="1">
        <f t="array" ref="Y636">IF(X636="","",
IFERROR(
    IF(
        X636&gt;= _xlfn.XLOOKUP(
            F636 &amp; "|" &amp; G636,
            'Min table'!$A$2:$A$17 &amp; "|" &amp; 'Min table'!$B$2:$B$17,
            'Min table'!$C$2:$C$17,
            "MISSING"
        ),
        "Show",
        "Hide"
    ),
"MISSING"))</f>
        <v>Hide</v>
      </c>
      <c r="Z636" s="364" t="s">
        <v>730</v>
      </c>
      <c r="AA636" s="348" t="s">
        <v>1574</v>
      </c>
      <c r="AC636" s="348" t="s">
        <v>731</v>
      </c>
      <c r="AD636" s="348"/>
    </row>
    <row r="637" spans="3:30" hidden="1" x14ac:dyDescent="0.3">
      <c r="C637" s="314"/>
      <c r="D637" s="8"/>
      <c r="E637" s="8"/>
      <c r="F637" s="20" t="s">
        <v>69</v>
      </c>
      <c r="G637" s="19" t="s">
        <v>724</v>
      </c>
      <c r="H637" s="384"/>
      <c r="I637" s="385"/>
      <c r="J637" s="379" t="s">
        <v>1088</v>
      </c>
      <c r="K637" s="386"/>
      <c r="L637" s="1"/>
      <c r="M637" s="2"/>
      <c r="N637" s="432"/>
      <c r="O637" s="18" t="str" cm="1">
        <f t="array" ref="O637">_xlfn.IFS(
    G637="Premium","$8.50",
    G637="Boutique","$11.50",
    G637="Collectors","$20.00",
    G637="Special Pricing","SPECIAL PRICING"
)</f>
        <v>$8.50</v>
      </c>
      <c r="P637" s="21" t="str">
        <f t="shared" si="35"/>
        <v/>
      </c>
      <c r="Q637" s="18" t="s">
        <v>782</v>
      </c>
      <c r="R637" s="403"/>
      <c r="S637" s="382" t="str" cm="1">
        <f t="array" ref="S637">_xlfn.IFS(
    G637="Premium","$17.99 - $22.99",
    G637="Boutique","$26.99 - $29.99",
    G637="Collectors","$99.99 - $114.99",
    G637="Special Pricing","SPECIAL PRICING"
)</f>
        <v>$17.99 - $22.99</v>
      </c>
      <c r="T637" s="404"/>
      <c r="U637" s="88"/>
      <c r="V637" s="10"/>
      <c r="W637" s="390">
        <f t="shared" si="34"/>
        <v>4</v>
      </c>
      <c r="X637" s="369">
        <f>VLOOKUP(Z637,'[1]IGC Availability'!$A:$O,15,FALSE)</f>
        <v>0</v>
      </c>
      <c r="Y637" s="364" t="str" cm="1">
        <f t="array" ref="Y637">IF(X637="","",
IFERROR(
    IF(
        X637&gt;= _xlfn.XLOOKUP(
            F637 &amp; "|" &amp; G637,
            'Min table'!$A$2:$A$17 &amp; "|" &amp; 'Min table'!$B$2:$B$17,
            'Min table'!$C$2:$C$17,
            "MISSING"
        ),
        "Show",
        "Hide"
    ),
"MISSING"))</f>
        <v>Hide</v>
      </c>
      <c r="Z637" s="364" t="s">
        <v>1807</v>
      </c>
      <c r="AA637" s="348" t="s">
        <v>1575</v>
      </c>
      <c r="AC637" s="348" t="s">
        <v>730</v>
      </c>
      <c r="AD637" s="348"/>
    </row>
    <row r="638" spans="3:30" x14ac:dyDescent="0.3">
      <c r="C638" s="314"/>
      <c r="D638" s="8"/>
      <c r="E638" s="8"/>
      <c r="F638" s="20" t="s">
        <v>69</v>
      </c>
      <c r="G638" s="19" t="s">
        <v>722</v>
      </c>
      <c r="H638" s="384"/>
      <c r="I638" s="385"/>
      <c r="J638" s="427" t="s">
        <v>1576</v>
      </c>
      <c r="K638" s="386"/>
      <c r="L638" s="1"/>
      <c r="M638" s="2"/>
      <c r="N638" s="435"/>
      <c r="O638" s="18" t="str" cm="1">
        <f t="array" ref="O638">_xlfn.IFS(
    G638="Premium","$8.50",
    G638="Boutique","$11.50",
    G638="Collectors","$20.00",
    G638="Special Pricing","SPECIAL PRICING"
)</f>
        <v>$11.50</v>
      </c>
      <c r="P638" s="21" t="str">
        <f t="shared" si="35"/>
        <v/>
      </c>
      <c r="Q638" s="18" t="s">
        <v>782</v>
      </c>
      <c r="R638" s="403"/>
      <c r="S638" s="382" t="str" cm="1">
        <f t="array" ref="S638">_xlfn.IFS(
    G638="Premium","$17.99 - $22.99",
    G638="Boutique","$26.99 - $29.99",
    G638="Collectors","$99.99 - $114.99",
    G638="Special Pricing","SPECIAL PRICING"
)</f>
        <v>$26.99 - $29.99</v>
      </c>
      <c r="T638" s="404"/>
      <c r="U638" s="88"/>
      <c r="V638" s="10"/>
      <c r="W638" s="390">
        <f t="shared" si="34"/>
        <v>3</v>
      </c>
      <c r="X638" s="369">
        <f>VLOOKUP(Z638,'[1]IGC Availability'!$A:$O,15,FALSE)</f>
        <v>42</v>
      </c>
      <c r="Y638" s="364" t="str" cm="1">
        <f t="array" ref="Y638">IF(X638="","",
IFERROR(
    IF(
        X638&gt;= _xlfn.XLOOKUP(
            F638 &amp; "|" &amp; G638,
            'Min table'!$A$2:$A$17 &amp; "|" &amp; 'Min table'!$B$2:$B$17,
            'Min table'!$C$2:$C$17,
            "MISSING"
        ),
        "Show",
        "Hide"
    ),
"MISSING"))</f>
        <v>Show</v>
      </c>
      <c r="Z638" s="364" t="s">
        <v>731</v>
      </c>
      <c r="AA638" s="360" t="s">
        <v>1576</v>
      </c>
      <c r="AC638" s="348" t="s">
        <v>732</v>
      </c>
      <c r="AD638" s="348"/>
    </row>
    <row r="639" spans="3:30" hidden="1" x14ac:dyDescent="0.3">
      <c r="C639" s="314"/>
      <c r="D639" s="8"/>
      <c r="E639" s="8"/>
      <c r="F639" s="20" t="s">
        <v>69</v>
      </c>
      <c r="G639" s="19" t="s">
        <v>724</v>
      </c>
      <c r="H639" s="384"/>
      <c r="I639" s="385"/>
      <c r="J639" s="427" t="s">
        <v>1577</v>
      </c>
      <c r="K639" s="386"/>
      <c r="L639" s="1"/>
      <c r="M639" s="2"/>
      <c r="N639" s="432"/>
      <c r="O639" s="18" t="str" cm="1">
        <f t="array" ref="O639">_xlfn.IFS(
    G639="Premium","$8.50",
    G639="Boutique","$11.50",
    G639="Collectors","$20.00",
    G639="Special Pricing","SPECIAL PRICING"
)</f>
        <v>$8.50</v>
      </c>
      <c r="P639" s="21" t="str">
        <f t="shared" si="35"/>
        <v/>
      </c>
      <c r="Q639" s="18" t="s">
        <v>782</v>
      </c>
      <c r="R639" s="403"/>
      <c r="S639" s="382" t="str" cm="1">
        <f t="array" ref="S639">_xlfn.IFS(
    G639="Premium","$17.99 - $22.99",
    G639="Boutique","$26.99 - $29.99",
    G639="Collectors","$99.99 - $114.99",
    G639="Special Pricing","SPECIAL PRICING"
)</f>
        <v>$17.99 - $22.99</v>
      </c>
      <c r="T639" s="404"/>
      <c r="U639" s="88"/>
      <c r="V639" s="10"/>
      <c r="W639" s="390">
        <f t="shared" si="34"/>
        <v>4</v>
      </c>
      <c r="X639" s="369">
        <f>VLOOKUP(Z639,'[1]IGC Availability'!$A:$O,15,FALSE)</f>
        <v>0</v>
      </c>
      <c r="Y639" s="364" t="str" cm="1">
        <f t="array" ref="Y639">IF(X639="","",
IFERROR(
    IF(
        X639&gt;= _xlfn.XLOOKUP(
            F639 &amp; "|" &amp; G639,
            'Min table'!$A$2:$A$17 &amp; "|" &amp; 'Min table'!$B$2:$B$17,
            'Min table'!$C$2:$C$17,
            "MISSING"
        ),
        "Show",
        "Hide"
    ),
"MISSING"))</f>
        <v>Hide</v>
      </c>
      <c r="Z639" s="364" t="s">
        <v>1808</v>
      </c>
      <c r="AA639" s="360" t="s">
        <v>1577</v>
      </c>
      <c r="AC639" s="348" t="s">
        <v>733</v>
      </c>
      <c r="AD639" s="348"/>
    </row>
    <row r="640" spans="3:30" hidden="1" x14ac:dyDescent="0.3">
      <c r="C640" s="314"/>
      <c r="D640" s="8"/>
      <c r="E640" s="8"/>
      <c r="F640" s="20" t="s">
        <v>69</v>
      </c>
      <c r="G640" s="19" t="s">
        <v>724</v>
      </c>
      <c r="H640" s="384"/>
      <c r="I640" s="385"/>
      <c r="J640" s="427" t="s">
        <v>1578</v>
      </c>
      <c r="K640" s="386"/>
      <c r="L640" s="1"/>
      <c r="M640" s="2"/>
      <c r="N640" s="432"/>
      <c r="O640" s="18" t="str" cm="1">
        <f t="array" ref="O640">_xlfn.IFS(
    G640="Premium","$8.50",
    G640="Boutique","$11.50",
    G640="Collectors","$20.00",
    G640="Special Pricing","SPECIAL PRICING"
)</f>
        <v>$8.50</v>
      </c>
      <c r="P640" s="21" t="str">
        <f t="shared" si="35"/>
        <v/>
      </c>
      <c r="Q640" s="18" t="s">
        <v>1254</v>
      </c>
      <c r="R640" s="403"/>
      <c r="S640" s="382" t="str" cm="1">
        <f t="array" ref="S640">_xlfn.IFS(
    G640="Premium","$17.99 - $22.99",
    G640="Boutique","$26.99 - $29.99",
    G640="Collectors","$99.99 - $114.99",
    G640="Special Pricing","SPECIAL PRICING"
)</f>
        <v>$17.99 - $22.99</v>
      </c>
      <c r="T640" s="404"/>
      <c r="U640" s="88"/>
      <c r="V640" s="10"/>
      <c r="W640" s="390">
        <f t="shared" si="34"/>
        <v>4</v>
      </c>
      <c r="X640" s="369">
        <f>VLOOKUP(Z640,'[1]IGC Availability'!$A:$O,15,FALSE)</f>
        <v>0</v>
      </c>
      <c r="Y640" s="364" t="str" cm="1">
        <f t="array" ref="Y640">IF(X640="","",
IFERROR(
    IF(
        X640&gt;= _xlfn.XLOOKUP(
            F640 &amp; "|" &amp; G640,
            'Min table'!$A$2:$A$17 &amp; "|" &amp; 'Min table'!$B$2:$B$17,
            'Min table'!$C$2:$C$17,
            "MISSING"
        ),
        "Show",
        "Hide"
    ),
"MISSING"))</f>
        <v>Hide</v>
      </c>
      <c r="Z640" s="364" t="s">
        <v>732</v>
      </c>
      <c r="AA640" s="360" t="s">
        <v>1578</v>
      </c>
      <c r="AC640" s="348" t="s">
        <v>734</v>
      </c>
      <c r="AD640" s="348"/>
    </row>
    <row r="641" spans="3:30" hidden="1" x14ac:dyDescent="0.3">
      <c r="C641" s="314"/>
      <c r="D641" s="8"/>
      <c r="E641" s="8"/>
      <c r="F641" s="20" t="s">
        <v>69</v>
      </c>
      <c r="G641" s="19" t="s">
        <v>722</v>
      </c>
      <c r="H641" s="384"/>
      <c r="I641" s="385"/>
      <c r="J641" s="427" t="s">
        <v>1579</v>
      </c>
      <c r="K641" s="386"/>
      <c r="L641" s="1"/>
      <c r="M641" s="2"/>
      <c r="N641" s="432"/>
      <c r="O641" s="18" t="str" cm="1">
        <f t="array" ref="O641">_xlfn.IFS(
    G641="Premium","$8.50",
    G641="Boutique","$11.50",
    G641="Collectors","$20.00",
    G641="Special Pricing","SPECIAL PRICING"
)</f>
        <v>$11.50</v>
      </c>
      <c r="P641" s="21" t="str">
        <f t="shared" si="35"/>
        <v/>
      </c>
      <c r="Q641" s="18" t="s">
        <v>1259</v>
      </c>
      <c r="R641" s="403"/>
      <c r="S641" s="382" t="str" cm="1">
        <f t="array" ref="S641">_xlfn.IFS(
    G641="Premium","$17.99 - $22.99",
    G641="Boutique","$26.99 - $29.99",
    G641="Collectors","$99.99 - $114.99",
    G641="Special Pricing","SPECIAL PRICING"
)</f>
        <v>$26.99 - $29.99</v>
      </c>
      <c r="T641" s="404"/>
      <c r="U641" s="88"/>
      <c r="V641" s="10"/>
      <c r="W641" s="390">
        <f t="shared" si="34"/>
        <v>3</v>
      </c>
      <c r="X641" s="369">
        <f>VLOOKUP(Z641,'[1]IGC Availability'!$A:$O,15,FALSE)</f>
        <v>0</v>
      </c>
      <c r="Y641" s="364" t="str" cm="1">
        <f t="array" ref="Y641">IF(X641="","",
IFERROR(
    IF(
        X641&gt;= _xlfn.XLOOKUP(
            F641 &amp; "|" &amp; G641,
            'Min table'!$A$2:$A$17 &amp; "|" &amp; 'Min table'!$B$2:$B$17,
            'Min table'!$C$2:$C$17,
            "MISSING"
        ),
        "Show",
        "Hide"
    ),
"MISSING"))</f>
        <v>Hide</v>
      </c>
      <c r="Z641" s="364" t="s">
        <v>733</v>
      </c>
      <c r="AA641" s="360" t="s">
        <v>1579</v>
      </c>
      <c r="AC641" s="348" t="s">
        <v>734</v>
      </c>
      <c r="AD641" s="348"/>
    </row>
    <row r="642" spans="3:30" hidden="1" x14ac:dyDescent="0.3">
      <c r="C642" s="314"/>
      <c r="D642" s="8"/>
      <c r="E642" s="8"/>
      <c r="F642" s="20" t="s">
        <v>69</v>
      </c>
      <c r="G642" s="19" t="s">
        <v>724</v>
      </c>
      <c r="H642" s="384"/>
      <c r="I642" s="385"/>
      <c r="J642" s="427" t="s">
        <v>1580</v>
      </c>
      <c r="K642" s="386"/>
      <c r="L642" s="1"/>
      <c r="M642" s="2"/>
      <c r="N642" s="432"/>
      <c r="O642" s="18" t="str" cm="1">
        <f t="array" ref="O642">_xlfn.IFS(
    G642="Premium","$8.50",
    G642="Boutique","$11.50",
    G642="Collectors","$20.00",
    G642="Special Pricing","SPECIAL PRICING"
)</f>
        <v>$8.50</v>
      </c>
      <c r="P642" s="21" t="str">
        <f t="shared" si="35"/>
        <v/>
      </c>
      <c r="Q642" s="18" t="s">
        <v>437</v>
      </c>
      <c r="R642" s="403"/>
      <c r="S642" s="382" t="str" cm="1">
        <f t="array" ref="S642">_xlfn.IFS(
    G642="Premium","$17.99 - $22.99",
    G642="Boutique","$26.99 - $29.99",
    G642="Collectors","$99.99 - $114.99",
    G642="Special Pricing","SPECIAL PRICING"
)</f>
        <v>$17.99 - $22.99</v>
      </c>
      <c r="T642" s="404"/>
      <c r="U642" s="88"/>
      <c r="V642" s="10"/>
      <c r="W642" s="390">
        <f t="shared" si="34"/>
        <v>4</v>
      </c>
      <c r="X642" s="369">
        <f>VLOOKUP(Z642,'[1]IGC Availability'!$A:$O,15,FALSE)</f>
        <v>1.8</v>
      </c>
      <c r="Y642" s="364" t="str" cm="1">
        <f t="array" ref="Y642">IF(X642="","",
IFERROR(
    IF(
        X642&gt;= _xlfn.XLOOKUP(
            F642 &amp; "|" &amp; G642,
            'Min table'!$A$2:$A$17 &amp; "|" &amp; 'Min table'!$B$2:$B$17,
            'Min table'!$C$2:$C$17,
            "MISSING"
        ),
        "Show",
        "Hide"
    ),
"MISSING"))</f>
        <v>Hide</v>
      </c>
      <c r="Z642" s="364" t="s">
        <v>734</v>
      </c>
      <c r="AA642" s="360" t="s">
        <v>1580</v>
      </c>
      <c r="AC642" s="349"/>
      <c r="AD642" s="349"/>
    </row>
    <row r="643" spans="3:30" hidden="1" x14ac:dyDescent="0.3">
      <c r="C643" s="314"/>
      <c r="D643" s="8"/>
      <c r="E643" s="8"/>
      <c r="F643" s="20" t="s">
        <v>69</v>
      </c>
      <c r="G643" s="19" t="s">
        <v>724</v>
      </c>
      <c r="H643" s="384"/>
      <c r="I643" s="385"/>
      <c r="J643" s="427" t="s">
        <v>1071</v>
      </c>
      <c r="K643" s="386"/>
      <c r="L643" s="1"/>
      <c r="M643" s="2"/>
      <c r="N643" s="432"/>
      <c r="O643" s="18" t="str" cm="1">
        <f t="array" ref="O643">_xlfn.IFS(
    G643="Premium","$8.50",
    G643="Boutique","$11.50",
    G643="Collectors","$20.00",
    G643="Special Pricing","SPECIAL PRICING"
)</f>
        <v>$8.50</v>
      </c>
      <c r="P643" s="21" t="str">
        <f t="shared" si="35"/>
        <v/>
      </c>
      <c r="Q643" s="18" t="s">
        <v>1254</v>
      </c>
      <c r="R643" s="403"/>
      <c r="S643" s="382" t="str" cm="1">
        <f t="array" ref="S643">_xlfn.IFS(
    G643="Premium","$17.99 - $22.99",
    G643="Boutique","$26.99 - $29.99",
    G643="Collectors","$99.99 - $114.99",
    G643="Special Pricing","SPECIAL PRICING"
)</f>
        <v>$17.99 - $22.99</v>
      </c>
      <c r="T643" s="404"/>
      <c r="U643" s="88"/>
      <c r="V643" s="10"/>
      <c r="W643" s="390">
        <f t="shared" si="34"/>
        <v>4</v>
      </c>
      <c r="X643" s="369">
        <f>VLOOKUP(Z643,'[1]IGC Availability'!$A:$O,15,FALSE)</f>
        <v>0</v>
      </c>
      <c r="Y643" s="364" t="str" cm="1">
        <f t="array" ref="Y643">IF(X643="","",
IFERROR(
    IF(
        X643&gt;= _xlfn.XLOOKUP(
            F643 &amp; "|" &amp; G643,
            'Min table'!$A$2:$A$17 &amp; "|" &amp; 'Min table'!$B$2:$B$17,
            'Min table'!$C$2:$C$17,
            "MISSING"
        ),
        "Show",
        "Hide"
    ),
"MISSING"))</f>
        <v>Hide</v>
      </c>
      <c r="Z643" s="364" t="s">
        <v>735</v>
      </c>
      <c r="AA643" s="360" t="s">
        <v>1071</v>
      </c>
      <c r="AC643" s="348" t="s">
        <v>735</v>
      </c>
      <c r="AD643" s="348"/>
    </row>
    <row r="644" spans="3:30" hidden="1" x14ac:dyDescent="0.3">
      <c r="C644" s="314"/>
      <c r="D644" s="8"/>
      <c r="E644" s="8"/>
      <c r="F644" s="20" t="s">
        <v>69</v>
      </c>
      <c r="G644" s="19" t="s">
        <v>724</v>
      </c>
      <c r="H644" s="384"/>
      <c r="I644" s="385"/>
      <c r="J644" s="427" t="s">
        <v>1581</v>
      </c>
      <c r="K644" s="386"/>
      <c r="L644" s="1"/>
      <c r="M644" s="2"/>
      <c r="N644" s="432"/>
      <c r="O644" s="18" t="str" cm="1">
        <f t="array" ref="O644">_xlfn.IFS(
    G644="Premium","$8.50",
    G644="Boutique","$11.50",
    G644="Collectors","$20.00",
    G644="Special Pricing","SPECIAL PRICING"
)</f>
        <v>$8.50</v>
      </c>
      <c r="P644" s="21" t="str">
        <f t="shared" si="35"/>
        <v/>
      </c>
      <c r="Q644" s="18" t="s">
        <v>437</v>
      </c>
      <c r="R644" s="403"/>
      <c r="S644" s="382" t="str" cm="1">
        <f t="array" ref="S644">_xlfn.IFS(
    G644="Premium","$17.99 - $22.99",
    G644="Boutique","$26.99 - $29.99",
    G644="Collectors","$99.99 - $114.99",
    G644="Special Pricing","SPECIAL PRICING"
)</f>
        <v>$17.99 - $22.99</v>
      </c>
      <c r="T644" s="404"/>
      <c r="U644" s="88"/>
      <c r="V644" s="10"/>
      <c r="W644" s="390">
        <f t="shared" si="34"/>
        <v>4</v>
      </c>
      <c r="X644" s="369">
        <f>VLOOKUP(Z644,'[1]IGC Availability'!$A:$O,15,FALSE)</f>
        <v>0.60000000000000009</v>
      </c>
      <c r="Y644" s="364" t="str" cm="1">
        <f t="array" ref="Y644">IF(X644="","",
IFERROR(
    IF(
        X644&gt;= _xlfn.XLOOKUP(
            F644 &amp; "|" &amp; G644,
            'Min table'!$A$2:$A$17 &amp; "|" &amp; 'Min table'!$B$2:$B$17,
            'Min table'!$C$2:$C$17,
            "MISSING"
        ),
        "Show",
        "Hide"
    ),
"MISSING"))</f>
        <v>Hide</v>
      </c>
      <c r="Z644" s="364" t="s">
        <v>1809</v>
      </c>
      <c r="AA644" s="360" t="s">
        <v>1581</v>
      </c>
      <c r="AC644" s="349"/>
      <c r="AD644" s="349"/>
    </row>
    <row r="645" spans="3:30" hidden="1" x14ac:dyDescent="0.3">
      <c r="C645" s="314"/>
      <c r="D645" s="8"/>
      <c r="E645" s="8"/>
      <c r="F645" s="20" t="s">
        <v>69</v>
      </c>
      <c r="G645" s="19" t="s">
        <v>724</v>
      </c>
      <c r="H645" s="384"/>
      <c r="I645" s="385"/>
      <c r="J645" s="427" t="s">
        <v>1582</v>
      </c>
      <c r="K645" s="386"/>
      <c r="L645" s="1"/>
      <c r="M645" s="2"/>
      <c r="N645" s="432"/>
      <c r="O645" s="18" t="str" cm="1">
        <f t="array" ref="O645">_xlfn.IFS(
    G645="Premium","$8.50",
    G645="Boutique","$11.50",
    G645="Collectors","$20.00",
    G645="Special Pricing","SPECIAL PRICING"
)</f>
        <v>$8.50</v>
      </c>
      <c r="P645" s="21" t="str">
        <f t="shared" si="35"/>
        <v/>
      </c>
      <c r="Q645" s="18" t="s">
        <v>437</v>
      </c>
      <c r="R645" s="403"/>
      <c r="S645" s="382" t="str" cm="1">
        <f t="array" ref="S645">_xlfn.IFS(
    G645="Premium","$17.99 - $22.99",
    G645="Boutique","$26.99 - $29.99",
    G645="Collectors","$99.99 - $114.99",
    G645="Special Pricing","SPECIAL PRICING"
)</f>
        <v>$17.99 - $22.99</v>
      </c>
      <c r="T645" s="404"/>
      <c r="U645" s="101"/>
      <c r="V645" s="10"/>
      <c r="W645" s="390">
        <f t="shared" si="34"/>
        <v>4</v>
      </c>
      <c r="X645" s="369">
        <f>VLOOKUP(Z645,'[1]IGC Availability'!$A:$O,15,FALSE)</f>
        <v>1.9000000000000001</v>
      </c>
      <c r="Y645" s="364" t="str" cm="1">
        <f t="array" ref="Y645">IF(X645="","",
IFERROR(
    IF(
        X645&gt;= _xlfn.XLOOKUP(
            F645 &amp; "|" &amp; G645,
            'Min table'!$A$2:$A$17 &amp; "|" &amp; 'Min table'!$B$2:$B$17,
            'Min table'!$C$2:$C$17,
            "MISSING"
        ),
        "Show",
        "Hide"
    ),
"MISSING"))</f>
        <v>Hide</v>
      </c>
      <c r="Z645" s="364" t="s">
        <v>1810</v>
      </c>
      <c r="AA645" s="360" t="s">
        <v>1582</v>
      </c>
      <c r="AC645" s="349"/>
      <c r="AD645" s="349"/>
    </row>
    <row r="646" spans="3:30" hidden="1" x14ac:dyDescent="0.3">
      <c r="C646" s="314"/>
      <c r="D646" s="8"/>
      <c r="E646" s="8"/>
      <c r="F646" s="20" t="s">
        <v>69</v>
      </c>
      <c r="G646" s="19" t="s">
        <v>722</v>
      </c>
      <c r="H646" s="384"/>
      <c r="I646" s="385"/>
      <c r="J646" s="427" t="s">
        <v>1583</v>
      </c>
      <c r="K646" s="386"/>
      <c r="L646" s="1"/>
      <c r="M646" s="2"/>
      <c r="N646" s="432"/>
      <c r="O646" s="18" t="str" cm="1">
        <f t="array" ref="O646">_xlfn.IFS(
    G646="Premium","$8.50",
    G646="Boutique","$11.50",
    G646="Collectors","$20.00",
    G646="Special Pricing","SPECIAL PRICING"
)</f>
        <v>$11.50</v>
      </c>
      <c r="P646" s="21" t="str">
        <f t="shared" si="35"/>
        <v/>
      </c>
      <c r="Q646" s="18" t="s">
        <v>1259</v>
      </c>
      <c r="R646" s="403"/>
      <c r="S646" s="382" t="str" cm="1">
        <f t="array" ref="S646">_xlfn.IFS(
    G646="Premium","$17.99 - $22.99",
    G646="Boutique","$26.99 - $29.99",
    G646="Collectors","$99.99 - $114.99",
    G646="Special Pricing","SPECIAL PRICING"
)</f>
        <v>$26.99 - $29.99</v>
      </c>
      <c r="T646" s="404"/>
      <c r="U646" s="88"/>
      <c r="V646" s="10"/>
      <c r="W646" s="390">
        <f t="shared" si="34"/>
        <v>3</v>
      </c>
      <c r="X646" s="369">
        <f>VLOOKUP(Z646,'[1]IGC Availability'!$A:$O,15,FALSE)</f>
        <v>0</v>
      </c>
      <c r="Y646" s="364" t="str" cm="1">
        <f t="array" ref="Y646">IF(X646="","",
IFERROR(
    IF(
        X646&gt;= _xlfn.XLOOKUP(
            F646 &amp; "|" &amp; G646,
            'Min table'!$A$2:$A$17 &amp; "|" &amp; 'Min table'!$B$2:$B$17,
            'Min table'!$C$2:$C$17,
            "MISSING"
        ),
        "Show",
        "Hide"
    ),
"MISSING"))</f>
        <v>Hide</v>
      </c>
      <c r="Z646" s="364" t="s">
        <v>1811</v>
      </c>
      <c r="AA646" s="360" t="s">
        <v>1583</v>
      </c>
      <c r="AC646" s="348" t="s">
        <v>736</v>
      </c>
      <c r="AD646" s="348"/>
    </row>
    <row r="647" spans="3:30" hidden="1" x14ac:dyDescent="0.3">
      <c r="C647" s="314"/>
      <c r="D647" s="8"/>
      <c r="E647" s="8"/>
      <c r="F647" s="20" t="s">
        <v>69</v>
      </c>
      <c r="G647" s="19" t="s">
        <v>747</v>
      </c>
      <c r="H647" s="384"/>
      <c r="I647" s="385"/>
      <c r="J647" s="427" t="s">
        <v>1170</v>
      </c>
      <c r="K647" s="386"/>
      <c r="L647" s="1"/>
      <c r="M647" s="2"/>
      <c r="N647" s="432"/>
      <c r="O647" s="18" t="str" cm="1">
        <f t="array" ref="O647">_xlfn.IFS(
    G647="Premium","$8.50",
    G647="Boutique","$11.50",
    G647="Collectors","$20.00",
    G647="Special Pricing","SPECIAL PRICING"
)</f>
        <v>$20.00</v>
      </c>
      <c r="P647" s="21" t="str">
        <f t="shared" si="35"/>
        <v/>
      </c>
      <c r="Q647" s="18" t="s">
        <v>1080</v>
      </c>
      <c r="R647" s="403"/>
      <c r="S647" s="382" t="str" cm="1">
        <f t="array" ref="S647">_xlfn.IFS(
    G647="Premium","$17.99 - $22.99",
    G647="Boutique","$26.99 - $29.99",
    G647="Collectors","$99.99 - $114.99",
    G647="Special Pricing","SPECIAL PRICING"
)</f>
        <v>$99.99 - $114.99</v>
      </c>
      <c r="T647" s="404"/>
      <c r="U647" s="88"/>
      <c r="V647" s="10"/>
      <c r="W647" s="390">
        <f t="shared" si="34"/>
        <v>2</v>
      </c>
      <c r="X647" s="369">
        <f>VLOOKUP(Z647,'[1]IGC Availability'!$A:$O,15,FALSE)</f>
        <v>0.30000000000000004</v>
      </c>
      <c r="Y647" s="364" t="str" cm="1">
        <f t="array" ref="Y647">IF(X647="","",
IFERROR(
    IF(
        X647&gt;= _xlfn.XLOOKUP(
            F647 &amp; "|" &amp; G647,
            'Min table'!$A$2:$A$17 &amp; "|" &amp; 'Min table'!$B$2:$B$17,
            'Min table'!$C$2:$C$17,
            "MISSING"
        ),
        "Show",
        "Hide"
    ),
"MISSING"))</f>
        <v>Hide</v>
      </c>
      <c r="Z647" s="364" t="s">
        <v>1812</v>
      </c>
      <c r="AA647" s="360" t="s">
        <v>1170</v>
      </c>
      <c r="AC647" s="348" t="s">
        <v>736</v>
      </c>
      <c r="AD647" s="348"/>
    </row>
    <row r="648" spans="3:30" hidden="1" x14ac:dyDescent="0.3">
      <c r="C648" s="314"/>
      <c r="D648" s="8"/>
      <c r="E648" s="8"/>
      <c r="F648" s="20" t="s">
        <v>69</v>
      </c>
      <c r="G648" s="19" t="s">
        <v>724</v>
      </c>
      <c r="H648" s="384"/>
      <c r="I648" s="385"/>
      <c r="J648" s="427" t="s">
        <v>1584</v>
      </c>
      <c r="K648" s="386"/>
      <c r="L648" s="1"/>
      <c r="M648" s="2"/>
      <c r="N648" s="432"/>
      <c r="O648" s="18" t="str" cm="1">
        <f t="array" ref="O648">_xlfn.IFS(
    G648="Premium","$8.50",
    G648="Boutique","$11.50",
    G648="Collectors","$20.00",
    G648="Special Pricing","SPECIAL PRICING"
)</f>
        <v>$8.50</v>
      </c>
      <c r="P648" s="21" t="str">
        <f t="shared" si="35"/>
        <v/>
      </c>
      <c r="Q648" s="18" t="s">
        <v>437</v>
      </c>
      <c r="R648" s="403"/>
      <c r="S648" s="382" t="str" cm="1">
        <f t="array" ref="S648">_xlfn.IFS(
    G648="Premium","$17.99 - $22.99",
    G648="Boutique","$26.99 - $29.99",
    G648="Collectors","$99.99 - $114.99",
    G648="Special Pricing","SPECIAL PRICING"
)</f>
        <v>$17.99 - $22.99</v>
      </c>
      <c r="T648" s="404"/>
      <c r="U648" s="88"/>
      <c r="V648" s="10"/>
      <c r="W648" s="390">
        <f t="shared" si="34"/>
        <v>4</v>
      </c>
      <c r="X648" s="369">
        <f>VLOOKUP(Z648,'[1]IGC Availability'!$A:$O,15,FALSE)</f>
        <v>0</v>
      </c>
      <c r="Y648" s="364" t="str" cm="1">
        <f t="array" ref="Y648">IF(X648="","",
IFERROR(
    IF(
        X648&gt;= _xlfn.XLOOKUP(
            F648 &amp; "|" &amp; G648,
            'Min table'!$A$2:$A$17 &amp; "|" &amp; 'Min table'!$B$2:$B$17,
            'Min table'!$C$2:$C$17,
            "MISSING"
        ),
        "Show",
        "Hide"
    ),
"MISSING"))</f>
        <v>Hide</v>
      </c>
      <c r="Z648" s="364" t="s">
        <v>737</v>
      </c>
      <c r="AA648" s="360" t="s">
        <v>1584</v>
      </c>
      <c r="AC648" s="348" t="s">
        <v>737</v>
      </c>
      <c r="AD648" s="348"/>
    </row>
    <row r="649" spans="3:30" hidden="1" x14ac:dyDescent="0.3">
      <c r="C649" s="314"/>
      <c r="D649" s="8"/>
      <c r="E649" s="8"/>
      <c r="F649" s="20" t="s">
        <v>69</v>
      </c>
      <c r="G649" s="19" t="s">
        <v>724</v>
      </c>
      <c r="H649" s="384"/>
      <c r="I649" s="385"/>
      <c r="J649" s="427" t="s">
        <v>1585</v>
      </c>
      <c r="K649" s="386"/>
      <c r="L649" s="1"/>
      <c r="M649" s="2"/>
      <c r="N649" s="432"/>
      <c r="O649" s="18" t="str" cm="1">
        <f t="array" ref="O649">_xlfn.IFS(
    G649="Premium","$8.50",
    G649="Boutique","$11.50",
    G649="Collectors","$20.00",
    G649="Special Pricing","SPECIAL PRICING"
)</f>
        <v>$8.50</v>
      </c>
      <c r="P649" s="21" t="str">
        <f t="shared" si="35"/>
        <v/>
      </c>
      <c r="Q649" s="18" t="s">
        <v>437</v>
      </c>
      <c r="R649" s="403"/>
      <c r="S649" s="382" t="str" cm="1">
        <f t="array" ref="S649">_xlfn.IFS(
    G649="Premium","$17.99 - $22.99",
    G649="Boutique","$26.99 - $29.99",
    G649="Collectors","$99.99 - $114.99",
    G649="Special Pricing","SPECIAL PRICING"
)</f>
        <v>$17.99 - $22.99</v>
      </c>
      <c r="T649" s="404"/>
      <c r="U649" s="88"/>
      <c r="V649" s="10"/>
      <c r="W649" s="390">
        <f t="shared" si="34"/>
        <v>4</v>
      </c>
      <c r="X649" s="369">
        <f>VLOOKUP(Z649,'[1]IGC Availability'!$A:$O,15,FALSE)</f>
        <v>0</v>
      </c>
      <c r="Y649" s="364" t="str" cm="1">
        <f t="array" ref="Y649">IF(X649="","",
IFERROR(
    IF(
        X649&gt;= _xlfn.XLOOKUP(
            F649 &amp; "|" &amp; G649,
            'Min table'!$A$2:$A$17 &amp; "|" &amp; 'Min table'!$B$2:$B$17,
            'Min table'!$C$2:$C$17,
            "MISSING"
        ),
        "Show",
        "Hide"
    ),
"MISSING"))</f>
        <v>Hide</v>
      </c>
      <c r="Z649" s="364" t="s">
        <v>738</v>
      </c>
      <c r="AA649" s="360" t="s">
        <v>1585</v>
      </c>
      <c r="AC649" s="348" t="s">
        <v>738</v>
      </c>
      <c r="AD649" s="348"/>
    </row>
    <row r="650" spans="3:30" hidden="1" x14ac:dyDescent="0.3">
      <c r="C650" s="314"/>
      <c r="D650" s="8"/>
      <c r="E650" s="8"/>
      <c r="F650" s="20" t="s">
        <v>69</v>
      </c>
      <c r="G650" s="19" t="s">
        <v>722</v>
      </c>
      <c r="H650" s="384"/>
      <c r="I650" s="385"/>
      <c r="J650" s="427" t="s">
        <v>1586</v>
      </c>
      <c r="K650" s="386"/>
      <c r="L650" s="1"/>
      <c r="M650" s="2"/>
      <c r="N650" s="432"/>
      <c r="O650" s="18" t="str" cm="1">
        <f t="array" ref="O650">_xlfn.IFS(
    G650="Premium","$8.50",
    G650="Boutique","$11.50",
    G650="Collectors","$20.00",
    G650="Special Pricing","SPECIAL PRICING"
)</f>
        <v>$11.50</v>
      </c>
      <c r="P650" s="21" t="str">
        <f t="shared" si="35"/>
        <v/>
      </c>
      <c r="Q650" s="18" t="s">
        <v>740</v>
      </c>
      <c r="R650" s="403"/>
      <c r="S650" s="382" t="str" cm="1">
        <f t="array" ref="S650">_xlfn.IFS(
    G650="Premium","$17.99 - $22.99",
    G650="Boutique","$26.99 - $29.99",
    G650="Collectors","$99.99 - $114.99",
    G650="Special Pricing","SPECIAL PRICING"
)</f>
        <v>$26.99 - $29.99</v>
      </c>
      <c r="T650" s="404"/>
      <c r="U650" s="88"/>
      <c r="V650" s="10"/>
      <c r="W650" s="390">
        <f t="shared" si="34"/>
        <v>3</v>
      </c>
      <c r="X650" s="369">
        <f>VLOOKUP(Z650,'[1]IGC Availability'!$A:$O,15,FALSE)</f>
        <v>0</v>
      </c>
      <c r="Y650" s="364" t="str" cm="1">
        <f t="array" ref="Y650">IF(X650="","",
IFERROR(
    IF(
        X650&gt;= _xlfn.XLOOKUP(
            F650 &amp; "|" &amp; G650,
            'Min table'!$A$2:$A$17 &amp; "|" &amp; 'Min table'!$B$2:$B$17,
            'Min table'!$C$2:$C$17,
            "MISSING"
        ),
        "Show",
        "Hide"
    ),
"MISSING"))</f>
        <v>Hide</v>
      </c>
      <c r="Z650" s="364" t="s">
        <v>739</v>
      </c>
      <c r="AA650" s="360" t="s">
        <v>1586</v>
      </c>
      <c r="AC650" s="350"/>
      <c r="AD650" s="350"/>
    </row>
    <row r="651" spans="3:30" hidden="1" x14ac:dyDescent="0.3">
      <c r="C651" s="314"/>
      <c r="D651" s="8"/>
      <c r="E651" s="8"/>
      <c r="F651" s="20" t="s">
        <v>69</v>
      </c>
      <c r="G651" s="19" t="s">
        <v>724</v>
      </c>
      <c r="H651" s="384"/>
      <c r="I651" s="385"/>
      <c r="J651" s="427" t="s">
        <v>1587</v>
      </c>
      <c r="K651" s="386"/>
      <c r="L651" s="1"/>
      <c r="M651" s="2"/>
      <c r="N651" s="432"/>
      <c r="O651" s="18" t="str" cm="1">
        <f t="array" ref="O651">_xlfn.IFS(
    G651="Premium","$8.50",
    G651="Boutique","$11.50",
    G651="Collectors","$20.00",
    G651="Special Pricing","SPECIAL PRICING"
)</f>
        <v>$8.50</v>
      </c>
      <c r="P651" s="21" t="str">
        <f t="shared" si="35"/>
        <v/>
      </c>
      <c r="Q651" s="18" t="s">
        <v>1201</v>
      </c>
      <c r="R651" s="403"/>
      <c r="S651" s="382" t="str" cm="1">
        <f t="array" ref="S651">_xlfn.IFS(
    G651="Premium","$17.99 - $22.99",
    G651="Boutique","$26.99 - $29.99",
    G651="Collectors","$99.99 - $114.99",
    G651="Special Pricing","SPECIAL PRICING"
)</f>
        <v>$17.99 - $22.99</v>
      </c>
      <c r="T651" s="404"/>
      <c r="U651" s="88"/>
      <c r="V651" s="10"/>
      <c r="W651" s="390">
        <f t="shared" si="34"/>
        <v>4</v>
      </c>
      <c r="X651" s="369">
        <f>VLOOKUP(Z651,'[1]IGC Availability'!$A:$O,15,FALSE)</f>
        <v>0</v>
      </c>
      <c r="Y651" s="364" t="str" cm="1">
        <f t="array" ref="Y651">IF(X651="","",
IFERROR(
    IF(
        X651&gt;= _xlfn.XLOOKUP(
            F651 &amp; "|" &amp; G651,
            'Min table'!$A$2:$A$17 &amp; "|" &amp; 'Min table'!$B$2:$B$17,
            'Min table'!$C$2:$C$17,
            "MISSING"
        ),
        "Show",
        "Hide"
    ),
"MISSING"))</f>
        <v>Hide</v>
      </c>
      <c r="Z651" s="364" t="s">
        <v>1813</v>
      </c>
      <c r="AA651" s="360" t="s">
        <v>1587</v>
      </c>
      <c r="AC651" s="348" t="s">
        <v>739</v>
      </c>
      <c r="AD651" s="348"/>
    </row>
    <row r="652" spans="3:30" hidden="1" x14ac:dyDescent="0.3">
      <c r="C652" s="314"/>
      <c r="D652" s="8"/>
      <c r="E652" s="8"/>
      <c r="F652" s="20" t="s">
        <v>69</v>
      </c>
      <c r="G652" s="19" t="s">
        <v>722</v>
      </c>
      <c r="H652" s="384"/>
      <c r="I652" s="385"/>
      <c r="J652" s="427" t="s">
        <v>1588</v>
      </c>
      <c r="K652" s="386"/>
      <c r="L652" s="1"/>
      <c r="M652" s="2"/>
      <c r="N652" s="432"/>
      <c r="O652" s="18" t="str" cm="1">
        <f t="array" ref="O652">_xlfn.IFS(
    G652="Premium","$8.50",
    G652="Boutique","$11.50",
    G652="Collectors","$20.00",
    G652="Special Pricing","SPECIAL PRICING"
)</f>
        <v>$11.50</v>
      </c>
      <c r="P652" s="21" t="str">
        <f t="shared" si="35"/>
        <v/>
      </c>
      <c r="Q652" s="18" t="s">
        <v>437</v>
      </c>
      <c r="R652" s="403"/>
      <c r="S652" s="382" t="str" cm="1">
        <f t="array" ref="S652">_xlfn.IFS(
    G652="Premium","$17.99 - $22.99",
    G652="Boutique","$26.99 - $29.99",
    G652="Collectors","$99.99 - $114.99",
    G652="Special Pricing","SPECIAL PRICING"
)</f>
        <v>$26.99 - $29.99</v>
      </c>
      <c r="T652" s="404"/>
      <c r="U652" s="88"/>
      <c r="V652" s="10"/>
      <c r="W652" s="390">
        <f t="shared" si="34"/>
        <v>3</v>
      </c>
      <c r="X652" s="369">
        <f>VLOOKUP(Z652,'[1]IGC Availability'!$A:$O,15,FALSE)</f>
        <v>0</v>
      </c>
      <c r="Y652" s="364" t="str" cm="1">
        <f t="array" ref="Y652">IF(X652="","",
IFERROR(
    IF(
        X652&gt;= _xlfn.XLOOKUP(
            F652 &amp; "|" &amp; G652,
            'Min table'!$A$2:$A$17 &amp; "|" &amp; 'Min table'!$B$2:$B$17,
            'Min table'!$C$2:$C$17,
            "MISSING"
        ),
        "Show",
        "Hide"
    ),
"MISSING"))</f>
        <v>Hide</v>
      </c>
      <c r="Z652" s="364" t="s">
        <v>741</v>
      </c>
      <c r="AA652" s="360" t="s">
        <v>1588</v>
      </c>
      <c r="AC652" s="348" t="s">
        <v>738</v>
      </c>
      <c r="AD652" s="348"/>
    </row>
    <row r="653" spans="3:30" hidden="1" x14ac:dyDescent="0.3">
      <c r="C653" s="314"/>
      <c r="D653" s="8"/>
      <c r="E653" s="8"/>
      <c r="F653" s="20" t="s">
        <v>69</v>
      </c>
      <c r="G653" s="19" t="s">
        <v>722</v>
      </c>
      <c r="H653" s="384"/>
      <c r="I653" s="385"/>
      <c r="J653" s="427" t="s">
        <v>1056</v>
      </c>
      <c r="K653" s="386"/>
      <c r="L653" s="1"/>
      <c r="M653" s="2"/>
      <c r="N653" s="432"/>
      <c r="O653" s="18" t="str" cm="1">
        <f t="array" ref="O653">_xlfn.IFS(
    G653="Premium","$8.50",
    G653="Boutique","$11.50",
    G653="Collectors","$20.00",
    G653="Special Pricing","SPECIAL PRICING"
)</f>
        <v>$11.50</v>
      </c>
      <c r="P653" s="21" t="str">
        <f t="shared" si="35"/>
        <v/>
      </c>
      <c r="Q653" s="18" t="s">
        <v>782</v>
      </c>
      <c r="R653" s="403"/>
      <c r="S653" s="382" t="str" cm="1">
        <f t="array" ref="S653">_xlfn.IFS(
    G653="Premium","$17.99 - $22.99",
    G653="Boutique","$26.99 - $29.99",
    G653="Collectors","$99.99 - $114.99",
    G653="Special Pricing","SPECIAL PRICING"
)</f>
        <v>$26.99 - $29.99</v>
      </c>
      <c r="T653" s="404"/>
      <c r="U653" s="88"/>
      <c r="V653" s="10"/>
      <c r="W653" s="390">
        <f t="shared" si="34"/>
        <v>3</v>
      </c>
      <c r="X653" s="369">
        <f>VLOOKUP(Z653,'[1]IGC Availability'!$A:$O,15,FALSE)</f>
        <v>0</v>
      </c>
      <c r="Y653" s="364" t="str" cm="1">
        <f t="array" ref="Y653">IF(X653="","",
IFERROR(
    IF(
        X653&gt;= _xlfn.XLOOKUP(
            F653 &amp; "|" &amp; G653,
            'Min table'!$A$2:$A$17 &amp; "|" &amp; 'Min table'!$B$2:$B$17,
            'Min table'!$C$2:$C$17,
            "MISSING"
        ),
        "Show",
        "Hide"
    ),
"MISSING"))</f>
        <v>Hide</v>
      </c>
      <c r="Z653" s="364" t="s">
        <v>1814</v>
      </c>
      <c r="AA653" s="360" t="s">
        <v>1056</v>
      </c>
      <c r="AC653" s="348" t="s">
        <v>741</v>
      </c>
      <c r="AD653" s="348"/>
    </row>
    <row r="654" spans="3:30" hidden="1" x14ac:dyDescent="0.3">
      <c r="C654" s="314"/>
      <c r="D654" s="8"/>
      <c r="E654" s="8"/>
      <c r="F654" s="20" t="s">
        <v>69</v>
      </c>
      <c r="G654" s="19" t="s">
        <v>724</v>
      </c>
      <c r="H654" s="384"/>
      <c r="I654" s="385"/>
      <c r="J654" s="427" t="s">
        <v>1589</v>
      </c>
      <c r="K654" s="386"/>
      <c r="L654" s="1"/>
      <c r="M654" s="2"/>
      <c r="N654" s="432"/>
      <c r="O654" s="18" t="str" cm="1">
        <f t="array" ref="O654">_xlfn.IFS(
    G654="Premium","$8.50",
    G654="Boutique","$11.50",
    G654="Collectors","$20.00",
    G654="Special Pricing","SPECIAL PRICING"
)</f>
        <v>$8.50</v>
      </c>
      <c r="P654" s="21" t="str">
        <f t="shared" si="35"/>
        <v/>
      </c>
      <c r="Q654" s="18" t="s">
        <v>437</v>
      </c>
      <c r="R654" s="403"/>
      <c r="S654" s="382" t="str" cm="1">
        <f t="array" ref="S654">_xlfn.IFS(
    G654="Premium","$17.99 - $22.99",
    G654="Boutique","$26.99 - $29.99",
    G654="Collectors","$99.99 - $114.99",
    G654="Special Pricing","SPECIAL PRICING"
)</f>
        <v>$17.99 - $22.99</v>
      </c>
      <c r="T654" s="404"/>
      <c r="U654" s="88"/>
      <c r="V654" s="10"/>
      <c r="W654" s="390">
        <f t="shared" si="34"/>
        <v>4</v>
      </c>
      <c r="X654" s="369">
        <f>VLOOKUP(Z654,'[1]IGC Availability'!$A:$O,15,FALSE)</f>
        <v>0</v>
      </c>
      <c r="Y654" s="364" t="str" cm="1">
        <f t="array" ref="Y654">IF(X654="","",
IFERROR(
    IF(
        X654&gt;= _xlfn.XLOOKUP(
            F654 &amp; "|" &amp; G654,
            'Min table'!$A$2:$A$17 &amp; "|" &amp; 'Min table'!$B$2:$B$17,
            'Min table'!$C$2:$C$17,
            "MISSING"
        ),
        "Show",
        "Hide"
    ),
"MISSING"))</f>
        <v>Hide</v>
      </c>
      <c r="Z654" s="364" t="s">
        <v>742</v>
      </c>
      <c r="AA654" s="360" t="s">
        <v>1589</v>
      </c>
      <c r="AC654" s="348"/>
      <c r="AD654" s="348"/>
    </row>
    <row r="655" spans="3:30" hidden="1" x14ac:dyDescent="0.3">
      <c r="C655" s="314"/>
      <c r="D655" s="8"/>
      <c r="E655" s="8"/>
      <c r="F655" s="20" t="s">
        <v>69</v>
      </c>
      <c r="G655" s="19" t="s">
        <v>724</v>
      </c>
      <c r="H655" s="384"/>
      <c r="I655" s="385"/>
      <c r="J655" s="427" t="s">
        <v>1590</v>
      </c>
      <c r="K655" s="386"/>
      <c r="L655" s="1"/>
      <c r="M655" s="2"/>
      <c r="N655" s="432"/>
      <c r="O655" s="18" t="str" cm="1">
        <f t="array" ref="O655">_xlfn.IFS(
    G655="Premium","$8.50",
    G655="Boutique","$11.50",
    G655="Collectors","$20.00",
    G655="Special Pricing","SPECIAL PRICING"
)</f>
        <v>$8.50</v>
      </c>
      <c r="P655" s="21" t="str">
        <f t="shared" si="35"/>
        <v/>
      </c>
      <c r="Q655" s="18" t="s">
        <v>1780</v>
      </c>
      <c r="R655" s="403"/>
      <c r="S655" s="382" t="str" cm="1">
        <f t="array" ref="S655">_xlfn.IFS(
    G655="Premium","$17.99 - $22.99",
    G655="Boutique","$26.99 - $29.99",
    G655="Collectors","$99.99 - $114.99",
    G655="Special Pricing","SPECIAL PRICING"
)</f>
        <v>$17.99 - $22.99</v>
      </c>
      <c r="T655" s="404"/>
      <c r="U655" s="88"/>
      <c r="V655" s="10"/>
      <c r="W655" s="390">
        <f t="shared" si="34"/>
        <v>4</v>
      </c>
      <c r="X655" s="369">
        <f>VLOOKUP(Z655,'[1]IGC Availability'!$A:$O,15,FALSE)</f>
        <v>0</v>
      </c>
      <c r="Y655" s="364" t="str" cm="1">
        <f t="array" ref="Y655">IF(X655="","",
IFERROR(
    IF(
        X655&gt;= _xlfn.XLOOKUP(
            F655 &amp; "|" &amp; G655,
            'Min table'!$A$2:$A$17 &amp; "|" &amp; 'Min table'!$B$2:$B$17,
            'Min table'!$C$2:$C$17,
            "MISSING"
        ),
        "Show",
        "Hide"
    ),
"MISSING"))</f>
        <v>Hide</v>
      </c>
      <c r="Z655" s="364" t="s">
        <v>743</v>
      </c>
      <c r="AA655" s="360" t="s">
        <v>1590</v>
      </c>
      <c r="AC655" s="348" t="s">
        <v>742</v>
      </c>
      <c r="AD655" s="348"/>
    </row>
    <row r="656" spans="3:30" hidden="1" x14ac:dyDescent="0.3">
      <c r="C656" s="314"/>
      <c r="D656" s="8"/>
      <c r="E656" s="8"/>
      <c r="F656" s="20" t="s">
        <v>69</v>
      </c>
      <c r="G656" s="19" t="s">
        <v>1903</v>
      </c>
      <c r="H656" s="384"/>
      <c r="I656" s="385"/>
      <c r="J656" s="427" t="s">
        <v>1125</v>
      </c>
      <c r="K656" s="386"/>
      <c r="L656" s="1"/>
      <c r="M656" s="2"/>
      <c r="N656" s="432"/>
      <c r="O656" s="18">
        <v>15</v>
      </c>
      <c r="P656" s="21" t="str">
        <f t="shared" si="35"/>
        <v/>
      </c>
      <c r="Q656" s="18" t="s">
        <v>1103</v>
      </c>
      <c r="R656" s="403"/>
      <c r="S656" s="382" t="s">
        <v>1996</v>
      </c>
      <c r="T656" s="404"/>
      <c r="U656" s="88"/>
      <c r="V656" s="10"/>
      <c r="W656" s="390">
        <f t="shared" si="34"/>
        <v>99</v>
      </c>
      <c r="X656" s="369">
        <f>VLOOKUP(Z656,'[1]IGC Availability'!$A:$O,15,FALSE)</f>
        <v>0</v>
      </c>
      <c r="Y656" s="364" t="str" cm="1">
        <f t="array" ref="Y656">IF(X656="","",
IFERROR(
    IF(
        X656&gt;= _xlfn.XLOOKUP(
            F656 &amp; "|" &amp; G656,
            'Min table'!$A$2:$A$17 &amp; "|" &amp; 'Min table'!$B$2:$B$17,
            'Min table'!$C$2:$C$17,
            "MISSING"
        ),
        "Show",
        "Hide"
    ),
"MISSING"))</f>
        <v>Hide</v>
      </c>
      <c r="Z656" s="364" t="s">
        <v>1815</v>
      </c>
      <c r="AA656" s="360" t="s">
        <v>1125</v>
      </c>
      <c r="AC656" s="348" t="s">
        <v>743</v>
      </c>
      <c r="AD656" s="348"/>
    </row>
    <row r="657" spans="3:30" hidden="1" x14ac:dyDescent="0.3">
      <c r="C657" s="314"/>
      <c r="D657" s="8"/>
      <c r="E657" s="8"/>
      <c r="F657" s="20" t="s">
        <v>69</v>
      </c>
      <c r="G657" s="19" t="s">
        <v>747</v>
      </c>
      <c r="H657" s="384"/>
      <c r="I657" s="385"/>
      <c r="J657" s="427" t="s">
        <v>1591</v>
      </c>
      <c r="K657" s="386"/>
      <c r="L657" s="1"/>
      <c r="M657" s="2"/>
      <c r="N657" s="435"/>
      <c r="O657" s="18" t="str" cm="1">
        <f t="array" ref="O657">_xlfn.IFS(
    G657="Premium","$8.50",
    G657="Boutique","$11.50",
    G657="Collectors","$20.00",
    G657="Special Pricing","SPECIAL PRICING"
)</f>
        <v>$20.00</v>
      </c>
      <c r="P657" s="21" t="str">
        <f t="shared" si="35"/>
        <v/>
      </c>
      <c r="Q657" s="18" t="s">
        <v>1271</v>
      </c>
      <c r="R657" s="403"/>
      <c r="S657" s="382" t="str" cm="1">
        <f t="array" ref="S657">_xlfn.IFS(
    G657="Premium","$17.99 - $22.99",
    G657="Boutique","$26.99 - $29.99",
    G657="Collectors","$99.99 - $114.99",
    G657="Special Pricing","SPECIAL PRICING"
)</f>
        <v>$99.99 - $114.99</v>
      </c>
      <c r="T657" s="404"/>
      <c r="U657" s="89"/>
      <c r="V657" s="10"/>
      <c r="W657" s="390">
        <f t="shared" si="34"/>
        <v>2</v>
      </c>
      <c r="X657" s="369">
        <f>VLOOKUP(Z657,'[1]IGC Availability'!$A:$O,15,FALSE)</f>
        <v>0</v>
      </c>
      <c r="Y657" s="364" t="str" cm="1">
        <f t="array" ref="Y657">IF(X657="","",
IFERROR(
    IF(
        X657&gt;= _xlfn.XLOOKUP(
            F657 &amp; "|" &amp; G657,
            'Min table'!$A$2:$A$17 &amp; "|" &amp; 'Min table'!$B$2:$B$17,
            'Min table'!$C$2:$C$17,
            "MISSING"
        ),
        "Show",
        "Hide"
    ),
"MISSING"))</f>
        <v>Hide</v>
      </c>
      <c r="Z657" s="364" t="s">
        <v>748</v>
      </c>
      <c r="AA657" s="360" t="s">
        <v>1591</v>
      </c>
      <c r="AC657" s="348"/>
      <c r="AD657" s="348"/>
    </row>
    <row r="658" spans="3:30" hidden="1" x14ac:dyDescent="0.3">
      <c r="C658" s="314"/>
      <c r="D658" s="8"/>
      <c r="E658" s="8"/>
      <c r="F658" s="20" t="s">
        <v>69</v>
      </c>
      <c r="G658" s="19" t="s">
        <v>722</v>
      </c>
      <c r="H658" s="384"/>
      <c r="I658" s="385"/>
      <c r="J658" s="427" t="s">
        <v>1592</v>
      </c>
      <c r="K658" s="386"/>
      <c r="L658" s="1"/>
      <c r="M658" s="2"/>
      <c r="N658" s="432"/>
      <c r="O658" s="18" t="str" cm="1">
        <f t="array" ref="O658">_xlfn.IFS(
    G658="Premium","$8.50",
    G658="Boutique","$11.50",
    G658="Collectors","$20.00",
    G658="Special Pricing","SPECIAL PRICING"
)</f>
        <v>$11.50</v>
      </c>
      <c r="P658" s="21" t="str">
        <f t="shared" si="35"/>
        <v/>
      </c>
      <c r="Q658" s="18" t="s">
        <v>1271</v>
      </c>
      <c r="R658" s="403"/>
      <c r="S658" s="382" t="str" cm="1">
        <f t="array" ref="S658">_xlfn.IFS(
    G658="Premium","$17.99 - $22.99",
    G658="Boutique","$26.99 - $29.99",
    G658="Collectors","$99.99 - $114.99",
    G658="Special Pricing","SPECIAL PRICING"
)</f>
        <v>$26.99 - $29.99</v>
      </c>
      <c r="T658" s="404"/>
      <c r="U658" s="88"/>
      <c r="V658" s="10"/>
      <c r="W658" s="390">
        <f t="shared" si="34"/>
        <v>3</v>
      </c>
      <c r="X658" s="369">
        <f>VLOOKUP(Z658,'[1]IGC Availability'!$A:$O,15,FALSE)</f>
        <v>0</v>
      </c>
      <c r="Y658" s="364" t="str" cm="1">
        <f t="array" ref="Y658">IF(X658="","",
IFERROR(
    IF(
        X658&gt;= _xlfn.XLOOKUP(
            F658 &amp; "|" &amp; G658,
            'Min table'!$A$2:$A$17 &amp; "|" &amp; 'Min table'!$B$2:$B$17,
            'Min table'!$C$2:$C$17,
            "MISSING"
        ),
        "Show",
        "Hide"
    ),
"MISSING"))</f>
        <v>Hide</v>
      </c>
      <c r="Z658" s="364" t="s">
        <v>749</v>
      </c>
      <c r="AA658" s="360" t="s">
        <v>1592</v>
      </c>
      <c r="AC658" s="348" t="s">
        <v>744</v>
      </c>
      <c r="AD658" s="348"/>
    </row>
    <row r="659" spans="3:30" hidden="1" x14ac:dyDescent="0.3">
      <c r="C659" s="314"/>
      <c r="D659" s="8"/>
      <c r="E659" s="8"/>
      <c r="F659" s="20" t="s">
        <v>69</v>
      </c>
      <c r="G659" s="19" t="s">
        <v>722</v>
      </c>
      <c r="H659" s="384"/>
      <c r="I659" s="385"/>
      <c r="J659" s="427" t="s">
        <v>1593</v>
      </c>
      <c r="K659" s="386"/>
      <c r="L659" s="1"/>
      <c r="M659" s="2"/>
      <c r="N659" s="432"/>
      <c r="O659" s="18" t="str" cm="1">
        <f t="array" ref="O659">_xlfn.IFS(
    G659="Premium","$8.50",
    G659="Boutique","$11.50",
    G659="Collectors","$20.00",
    G659="Special Pricing","SPECIAL PRICING"
)</f>
        <v>$11.50</v>
      </c>
      <c r="P659" s="21" t="str">
        <f t="shared" si="35"/>
        <v/>
      </c>
      <c r="Q659" s="18" t="s">
        <v>1486</v>
      </c>
      <c r="R659" s="403"/>
      <c r="S659" s="382" t="str" cm="1">
        <f t="array" ref="S659">_xlfn.IFS(
    G659="Premium","$17.99 - $22.99",
    G659="Boutique","$26.99 - $29.99",
    G659="Collectors","$99.99 - $114.99",
    G659="Special Pricing","SPECIAL PRICING"
)</f>
        <v>$26.99 - $29.99</v>
      </c>
      <c r="T659" s="404"/>
      <c r="U659" s="88"/>
      <c r="V659" s="10"/>
      <c r="W659" s="390">
        <f t="shared" si="34"/>
        <v>3</v>
      </c>
      <c r="X659" s="369">
        <f>VLOOKUP(Z659,'[1]IGC Availability'!$A:$O,15,FALSE)</f>
        <v>0</v>
      </c>
      <c r="Y659" s="364" t="str" cm="1">
        <f t="array" ref="Y659">IF(X659="","",
IFERROR(
    IF(
        X659&gt;= _xlfn.XLOOKUP(
            F659 &amp; "|" &amp; G659,
            'Min table'!$A$2:$A$17 &amp; "|" &amp; 'Min table'!$B$2:$B$17,
            'Min table'!$C$2:$C$17,
            "MISSING"
        ),
        "Show",
        "Hide"
    ),
"MISSING"))</f>
        <v>Hide</v>
      </c>
      <c r="Z659" s="364" t="s">
        <v>750</v>
      </c>
      <c r="AA659" s="360" t="s">
        <v>1593</v>
      </c>
      <c r="AC659" s="349" t="s">
        <v>745</v>
      </c>
      <c r="AD659" s="349"/>
    </row>
    <row r="660" spans="3:30" hidden="1" x14ac:dyDescent="0.3">
      <c r="C660" s="314"/>
      <c r="D660" s="8"/>
      <c r="E660" s="8"/>
      <c r="F660" s="20" t="s">
        <v>69</v>
      </c>
      <c r="G660" s="19" t="s">
        <v>722</v>
      </c>
      <c r="H660" s="384"/>
      <c r="I660" s="385"/>
      <c r="J660" s="427" t="s">
        <v>1594</v>
      </c>
      <c r="K660" s="386"/>
      <c r="L660" s="1"/>
      <c r="M660" s="2"/>
      <c r="N660" s="432"/>
      <c r="O660" s="18" t="str" cm="1">
        <f t="array" ref="O660">_xlfn.IFS(
    G660="Premium","$8.50",
    G660="Boutique","$11.50",
    G660="Collectors","$20.00",
    G660="Special Pricing","SPECIAL PRICING"
)</f>
        <v>$11.50</v>
      </c>
      <c r="P660" s="21" t="str">
        <f t="shared" si="35"/>
        <v/>
      </c>
      <c r="Q660" s="18" t="s">
        <v>1487</v>
      </c>
      <c r="R660" s="403"/>
      <c r="S660" s="382" t="str" cm="1">
        <f t="array" ref="S660">_xlfn.IFS(
    G660="Premium","$17.99 - $22.99",
    G660="Boutique","$26.99 - $29.99",
    G660="Collectors","$99.99 - $114.99",
    G660="Special Pricing","SPECIAL PRICING"
)</f>
        <v>$26.99 - $29.99</v>
      </c>
      <c r="T660" s="404"/>
      <c r="U660" s="88"/>
      <c r="V660" s="10"/>
      <c r="W660" s="390">
        <f t="shared" si="34"/>
        <v>3</v>
      </c>
      <c r="X660" s="369">
        <f>VLOOKUP(Z660,'[1]IGC Availability'!$A:$O,15,FALSE)</f>
        <v>0</v>
      </c>
      <c r="Y660" s="364" t="str" cm="1">
        <f t="array" ref="Y660">IF(X660="","",
IFERROR(
    IF(
        X660&gt;= _xlfn.XLOOKUP(
            F660 &amp; "|" &amp; G660,
            'Min table'!$A$2:$A$17 &amp; "|" &amp; 'Min table'!$B$2:$B$17,
            'Min table'!$C$2:$C$17,
            "MISSING"
        ),
        "Show",
        "Hide"
    ),
"MISSING"))</f>
        <v>Hide</v>
      </c>
      <c r="Z660" s="364" t="s">
        <v>752</v>
      </c>
      <c r="AA660" s="360" t="s">
        <v>1594</v>
      </c>
      <c r="AC660" s="349" t="s">
        <v>746</v>
      </c>
      <c r="AD660" s="349"/>
    </row>
    <row r="661" spans="3:30" hidden="1" x14ac:dyDescent="0.3">
      <c r="C661" s="314"/>
      <c r="D661" s="8"/>
      <c r="E661" s="8"/>
      <c r="F661" s="20" t="s">
        <v>69</v>
      </c>
      <c r="G661" s="19" t="s">
        <v>747</v>
      </c>
      <c r="H661" s="384"/>
      <c r="I661" s="385"/>
      <c r="J661" s="427" t="s">
        <v>1595</v>
      </c>
      <c r="K661" s="386"/>
      <c r="L661" s="1"/>
      <c r="M661" s="2"/>
      <c r="N661" s="432"/>
      <c r="O661" s="18" t="str" cm="1">
        <f t="array" ref="O661">_xlfn.IFS(
    G661="Premium","$8.50",
    G661="Boutique","$11.50",
    G661="Collectors","$20.00",
    G661="Special Pricing","SPECIAL PRICING"
)</f>
        <v>$20.00</v>
      </c>
      <c r="P661" s="21" t="str">
        <f t="shared" si="35"/>
        <v/>
      </c>
      <c r="Q661" s="18" t="s">
        <v>1271</v>
      </c>
      <c r="R661" s="403"/>
      <c r="S661" s="382" t="str" cm="1">
        <f t="array" ref="S661">_xlfn.IFS(
    G661="Premium","$17.99 - $22.99",
    G661="Boutique","$26.99 - $29.99",
    G661="Collectors","$99.99 - $114.99",
    G661="Special Pricing","SPECIAL PRICING"
)</f>
        <v>$99.99 - $114.99</v>
      </c>
      <c r="T661" s="404"/>
      <c r="U661" s="88"/>
      <c r="V661" s="10"/>
      <c r="W661" s="390">
        <f t="shared" si="34"/>
        <v>2</v>
      </c>
      <c r="X661" s="369">
        <f>VLOOKUP(Z661,'[1]IGC Availability'!$A:$O,15,FALSE)</f>
        <v>-0.1</v>
      </c>
      <c r="Y661" s="364" t="str" cm="1">
        <f t="array" ref="Y661">IF(X661="","",
IFERROR(
    IF(
        X661&gt;= _xlfn.XLOOKUP(
            F661 &amp; "|" &amp; G661,
            'Min table'!$A$2:$A$17 &amp; "|" &amp; 'Min table'!$B$2:$B$17,
            'Min table'!$C$2:$C$17,
            "MISSING"
        ),
        "Show",
        "Hide"
    ),
"MISSING"))</f>
        <v>Hide</v>
      </c>
      <c r="Z661" s="364" t="s">
        <v>753</v>
      </c>
      <c r="AA661" s="360" t="s">
        <v>1595</v>
      </c>
      <c r="AC661" s="349" t="s">
        <v>748</v>
      </c>
      <c r="AD661" s="349"/>
    </row>
    <row r="662" spans="3:30" hidden="1" x14ac:dyDescent="0.3">
      <c r="C662" s="314"/>
      <c r="D662" s="8"/>
      <c r="E662" s="8"/>
      <c r="F662" s="20" t="s">
        <v>69</v>
      </c>
      <c r="G662" s="19" t="s">
        <v>722</v>
      </c>
      <c r="H662" s="384"/>
      <c r="I662" s="385"/>
      <c r="J662" s="427" t="s">
        <v>1596</v>
      </c>
      <c r="K662" s="386"/>
      <c r="L662" s="1"/>
      <c r="M662" s="2"/>
      <c r="N662" s="432"/>
      <c r="O662" s="18" t="str" cm="1">
        <f t="array" ref="O662">_xlfn.IFS(
    G662="Premium","$8.50",
    G662="Boutique","$11.50",
    G662="Collectors","$20.00",
    G662="Special Pricing","SPECIAL PRICING"
)</f>
        <v>$11.50</v>
      </c>
      <c r="P662" s="21" t="str">
        <f t="shared" si="35"/>
        <v/>
      </c>
      <c r="Q662" s="20" t="s">
        <v>1271</v>
      </c>
      <c r="R662" s="403"/>
      <c r="S662" s="382" t="str" cm="1">
        <f t="array" ref="S662">_xlfn.IFS(
    G662="Premium","$17.99 - $22.99",
    G662="Boutique","$26.99 - $29.99",
    G662="Collectors","$99.99 - $114.99",
    G662="Special Pricing","SPECIAL PRICING"
)</f>
        <v>$26.99 - $29.99</v>
      </c>
      <c r="T662" s="404"/>
      <c r="U662" s="88"/>
      <c r="V662" s="10"/>
      <c r="W662" s="390">
        <f t="shared" si="34"/>
        <v>3</v>
      </c>
      <c r="X662" s="369">
        <f>VLOOKUP(Z662,'[1]IGC Availability'!$A:$O,15,FALSE)</f>
        <v>0</v>
      </c>
      <c r="Y662" s="364" t="str" cm="1">
        <f t="array" ref="Y662">IF(X662="","",
IFERROR(
    IF(
        X662&gt;= _xlfn.XLOOKUP(
            F662 &amp; "|" &amp; G662,
            'Min table'!$A$2:$A$17 &amp; "|" &amp; 'Min table'!$B$2:$B$17,
            'Min table'!$C$2:$C$17,
            "MISSING"
        ),
        "Show",
        "Hide"
    ),
"MISSING"))</f>
        <v>Hide</v>
      </c>
      <c r="Z662" s="364" t="s">
        <v>754</v>
      </c>
      <c r="AA662" s="360" t="s">
        <v>1596</v>
      </c>
      <c r="AC662" s="349" t="s">
        <v>749</v>
      </c>
      <c r="AD662" s="349"/>
    </row>
    <row r="663" spans="3:30" hidden="1" x14ac:dyDescent="0.3">
      <c r="C663" s="314"/>
      <c r="D663" s="8"/>
      <c r="E663" s="8"/>
      <c r="F663" s="20" t="s">
        <v>69</v>
      </c>
      <c r="G663" s="19" t="s">
        <v>747</v>
      </c>
      <c r="H663" s="384"/>
      <c r="I663" s="385"/>
      <c r="J663" s="427" t="s">
        <v>1597</v>
      </c>
      <c r="K663" s="386"/>
      <c r="L663" s="1"/>
      <c r="M663" s="2"/>
      <c r="N663" s="432"/>
      <c r="O663" s="18" t="str" cm="1">
        <f t="array" ref="O663">_xlfn.IFS(
    G663="Premium","$8.50",
    G663="Boutique","$11.50",
    G663="Collectors","$20.00",
    G663="Special Pricing","SPECIAL PRICING"
)</f>
        <v>$20.00</v>
      </c>
      <c r="P663" s="21" t="str">
        <f t="shared" si="35"/>
        <v/>
      </c>
      <c r="Q663" s="20" t="s">
        <v>756</v>
      </c>
      <c r="R663" s="403"/>
      <c r="S663" s="382" t="str" cm="1">
        <f t="array" ref="S663">_xlfn.IFS(
    G663="Premium","$17.99 - $22.99",
    G663="Boutique","$26.99 - $29.99",
    G663="Collectors","$99.99 - $114.99",
    G663="Special Pricing","SPECIAL PRICING"
)</f>
        <v>$99.99 - $114.99</v>
      </c>
      <c r="T663" s="404"/>
      <c r="U663" s="88"/>
      <c r="V663" s="10"/>
      <c r="W663" s="390">
        <f t="shared" si="34"/>
        <v>2</v>
      </c>
      <c r="X663" s="369">
        <f>VLOOKUP(Z663,'[1]IGC Availability'!$A:$O,15,FALSE)</f>
        <v>0</v>
      </c>
      <c r="Y663" s="364" t="str" cm="1">
        <f t="array" ref="Y663">IF(X663="","",
IFERROR(
    IF(
        X663&gt;= _xlfn.XLOOKUP(
            F663 &amp; "|" &amp; G663,
            'Min table'!$A$2:$A$17 &amp; "|" &amp; 'Min table'!$B$2:$B$17,
            'Min table'!$C$2:$C$17,
            "MISSING"
        ),
        "Show",
        "Hide"
    ),
"MISSING"))</f>
        <v>Hide</v>
      </c>
      <c r="Z663" s="364" t="s">
        <v>755</v>
      </c>
      <c r="AA663" s="360" t="s">
        <v>1597</v>
      </c>
      <c r="AC663" s="349" t="s">
        <v>750</v>
      </c>
      <c r="AD663" s="349"/>
    </row>
    <row r="664" spans="3:30" hidden="1" x14ac:dyDescent="0.3">
      <c r="C664" s="314"/>
      <c r="D664" s="8"/>
      <c r="E664" s="8"/>
      <c r="F664" s="20" t="s">
        <v>69</v>
      </c>
      <c r="G664" s="19" t="s">
        <v>722</v>
      </c>
      <c r="H664" s="384"/>
      <c r="I664" s="385"/>
      <c r="J664" s="427" t="s">
        <v>1598</v>
      </c>
      <c r="K664" s="386"/>
      <c r="L664" s="1"/>
      <c r="M664" s="2"/>
      <c r="N664" s="432"/>
      <c r="O664" s="18" t="str" cm="1">
        <f t="array" ref="O664">_xlfn.IFS(
    G664="Premium","$8.50",
    G664="Boutique","$11.50",
    G664="Collectors","$20.00",
    G664="Special Pricing","SPECIAL PRICING"
)</f>
        <v>$11.50</v>
      </c>
      <c r="P664" s="21" t="str">
        <f t="shared" si="35"/>
        <v/>
      </c>
      <c r="Q664" s="18" t="s">
        <v>756</v>
      </c>
      <c r="R664" s="403"/>
      <c r="S664" s="382" t="str" cm="1">
        <f t="array" ref="S664">_xlfn.IFS(
    G664="Premium","$17.99 - $22.99",
    G664="Boutique","$26.99 - $29.99",
    G664="Collectors","$99.99 - $114.99",
    G664="Special Pricing","SPECIAL PRICING"
)</f>
        <v>$26.99 - $29.99</v>
      </c>
      <c r="T664" s="404"/>
      <c r="U664" s="88"/>
      <c r="V664" s="10"/>
      <c r="W664" s="390">
        <f t="shared" si="34"/>
        <v>3</v>
      </c>
      <c r="X664" s="369">
        <f>VLOOKUP(Z664,'[1]IGC Availability'!$A:$O,15,FALSE)</f>
        <v>0</v>
      </c>
      <c r="Y664" s="364" t="str" cm="1">
        <f t="array" ref="Y664">IF(X664="","",
IFERROR(
    IF(
        X664&gt;= _xlfn.XLOOKUP(
            F664 &amp; "|" &amp; G664,
            'Min table'!$A$2:$A$17 &amp; "|" &amp; 'Min table'!$B$2:$B$17,
            'Min table'!$C$2:$C$17,
            "MISSING"
        ),
        "Show",
        "Hide"
    ),
"MISSING"))</f>
        <v>Hide</v>
      </c>
      <c r="Z664" s="364" t="s">
        <v>1816</v>
      </c>
      <c r="AA664" s="360" t="s">
        <v>1598</v>
      </c>
      <c r="AC664" s="349" t="s">
        <v>752</v>
      </c>
      <c r="AD664" s="349"/>
    </row>
    <row r="665" spans="3:30" hidden="1" x14ac:dyDescent="0.3">
      <c r="C665" s="314"/>
      <c r="D665" s="8"/>
      <c r="E665" s="8"/>
      <c r="F665" s="20" t="s">
        <v>69</v>
      </c>
      <c r="G665" s="19" t="s">
        <v>724</v>
      </c>
      <c r="H665" s="384"/>
      <c r="I665" s="385"/>
      <c r="J665" s="427" t="s">
        <v>1599</v>
      </c>
      <c r="K665" s="386"/>
      <c r="L665" s="1"/>
      <c r="M665" s="2"/>
      <c r="N665" s="432"/>
      <c r="O665" s="18" t="str" cm="1">
        <f t="array" ref="O665">_xlfn.IFS(
    G665="Premium","$8.50",
    G665="Boutique","$11.50",
    G665="Collectors","$20.00",
    G665="Special Pricing","SPECIAL PRICING"
)</f>
        <v>$8.50</v>
      </c>
      <c r="P665" s="21" t="str">
        <f t="shared" si="35"/>
        <v/>
      </c>
      <c r="Q665" s="18" t="s">
        <v>740</v>
      </c>
      <c r="R665" s="403"/>
      <c r="S665" s="382" t="str" cm="1">
        <f t="array" ref="S665">_xlfn.IFS(
    G665="Premium","$17.99 - $22.99",
    G665="Boutique","$26.99 - $29.99",
    G665="Collectors","$99.99 - $114.99",
    G665="Special Pricing","SPECIAL PRICING"
)</f>
        <v>$17.99 - $22.99</v>
      </c>
      <c r="T665" s="404"/>
      <c r="U665" s="88"/>
      <c r="V665" s="10"/>
      <c r="W665" s="390">
        <f t="shared" si="34"/>
        <v>4</v>
      </c>
      <c r="X665" s="369">
        <f>VLOOKUP(Z665,'[1]IGC Availability'!$A:$O,15,FALSE)</f>
        <v>0</v>
      </c>
      <c r="Y665" s="364" t="str" cm="1">
        <f t="array" ref="Y665">IF(X665="","",
IFERROR(
    IF(
        X665&gt;= _xlfn.XLOOKUP(
            F665 &amp; "|" &amp; G665,
            'Min table'!$A$2:$A$17 &amp; "|" &amp; 'Min table'!$B$2:$B$17,
            'Min table'!$C$2:$C$17,
            "MISSING"
        ),
        "Show",
        "Hide"
    ),
"MISSING"))</f>
        <v>Hide</v>
      </c>
      <c r="Z665" s="364" t="s">
        <v>758</v>
      </c>
      <c r="AA665" s="360" t="s">
        <v>1599</v>
      </c>
      <c r="AC665" s="349" t="s">
        <v>753</v>
      </c>
      <c r="AD665" s="349"/>
    </row>
    <row r="666" spans="3:30" hidden="1" x14ac:dyDescent="0.3">
      <c r="C666" s="314"/>
      <c r="D666" s="8"/>
      <c r="E666" s="8"/>
      <c r="F666" s="20" t="s">
        <v>69</v>
      </c>
      <c r="G666" s="19" t="s">
        <v>747</v>
      </c>
      <c r="H666" s="384"/>
      <c r="I666" s="385"/>
      <c r="J666" s="427" t="s">
        <v>1770</v>
      </c>
      <c r="K666" s="386"/>
      <c r="L666" s="1"/>
      <c r="M666" s="2"/>
      <c r="N666" s="435"/>
      <c r="O666" s="18" t="str" cm="1">
        <f t="array" ref="O666">_xlfn.IFS(
    G666="Premium","$8.50",
    G666="Boutique","$11.50",
    G666="Collectors","$20.00",
    G666="Special Pricing","SPECIAL PRICING"
)</f>
        <v>$20.00</v>
      </c>
      <c r="P666" s="21" t="str">
        <f t="shared" si="35"/>
        <v/>
      </c>
      <c r="Q666" s="20" t="s">
        <v>1262</v>
      </c>
      <c r="R666" s="403"/>
      <c r="S666" s="382" t="str" cm="1">
        <f t="array" ref="S666">_xlfn.IFS(
    G666="Premium","$17.99 - $22.99",
    G666="Boutique","$26.99 - $29.99",
    G666="Collectors","$99.99 - $114.99",
    G666="Special Pricing","SPECIAL PRICING"
)</f>
        <v>$99.99 - $114.99</v>
      </c>
      <c r="T666" s="404"/>
      <c r="U666" s="88"/>
      <c r="V666" s="10"/>
      <c r="W666" s="390">
        <f t="shared" si="34"/>
        <v>2</v>
      </c>
      <c r="X666" s="369">
        <f>VLOOKUP(Z666,'[1]IGC Availability'!$A:$O,15,FALSE)</f>
        <v>20.400000000000002</v>
      </c>
      <c r="Y666" s="364" t="str" cm="1">
        <f t="array" ref="Y666">IF(X666="","",
IFERROR(
    IF(
        X666&gt;= _xlfn.XLOOKUP(
            F666 &amp; "|" &amp; G666,
            'Min table'!$A$2:$A$17 &amp; "|" &amp; 'Min table'!$B$2:$B$17,
            'Min table'!$C$2:$C$17,
            "MISSING"
        ),
        "Show",
        "Hide"
    ),
"MISSING"))</f>
        <v>Show</v>
      </c>
      <c r="Z666" s="364" t="s">
        <v>759</v>
      </c>
      <c r="AA666" s="360" t="s">
        <v>1770</v>
      </c>
      <c r="AC666" s="349" t="s">
        <v>754</v>
      </c>
      <c r="AD666" s="349"/>
    </row>
    <row r="667" spans="3:30" hidden="1" x14ac:dyDescent="0.3">
      <c r="C667" s="314"/>
      <c r="D667" s="8"/>
      <c r="E667" s="8"/>
      <c r="F667" s="20" t="s">
        <v>69</v>
      </c>
      <c r="G667" s="19" t="s">
        <v>722</v>
      </c>
      <c r="H667" s="384"/>
      <c r="I667" s="385"/>
      <c r="J667" s="427" t="s">
        <v>1600</v>
      </c>
      <c r="K667" s="386"/>
      <c r="L667" s="1"/>
      <c r="M667" s="2"/>
      <c r="N667" s="432"/>
      <c r="O667" s="18" t="str" cm="1">
        <f t="array" ref="O667">_xlfn.IFS(
    G667="Premium","$8.50",
    G667="Boutique","$11.50",
    G667="Collectors","$20.00",
    G667="Special Pricing","SPECIAL PRICING"
)</f>
        <v>$11.50</v>
      </c>
      <c r="P667" s="21" t="str">
        <f t="shared" si="35"/>
        <v/>
      </c>
      <c r="Q667" s="20" t="s">
        <v>1487</v>
      </c>
      <c r="R667" s="403"/>
      <c r="S667" s="382" t="str" cm="1">
        <f t="array" ref="S667">_xlfn.IFS(
    G667="Premium","$17.99 - $22.99",
    G667="Boutique","$26.99 - $29.99",
    G667="Collectors","$99.99 - $114.99",
    G667="Special Pricing","SPECIAL PRICING"
)</f>
        <v>$26.99 - $29.99</v>
      </c>
      <c r="T667" s="404"/>
      <c r="U667" s="88"/>
      <c r="V667" s="10"/>
      <c r="W667" s="390">
        <f t="shared" si="34"/>
        <v>3</v>
      </c>
      <c r="X667" s="369">
        <f>VLOOKUP(Z667,'[1]IGC Availability'!$A:$O,15,FALSE)</f>
        <v>0</v>
      </c>
      <c r="Y667" s="364" t="str" cm="1">
        <f t="array" ref="Y667">IF(X667="","",
IFERROR(
    IF(
        X667&gt;= _xlfn.XLOOKUP(
            F667 &amp; "|" &amp; G667,
            'Min table'!$A$2:$A$17 &amp; "|" &amp; 'Min table'!$B$2:$B$17,
            'Min table'!$C$2:$C$17,
            "MISSING"
        ),
        "Show",
        "Hide"
    ),
"MISSING"))</f>
        <v>Hide</v>
      </c>
      <c r="Z667" s="364" t="s">
        <v>760</v>
      </c>
      <c r="AA667" s="360" t="s">
        <v>1600</v>
      </c>
      <c r="AC667" s="349" t="s">
        <v>755</v>
      </c>
      <c r="AD667" s="349"/>
    </row>
    <row r="668" spans="3:30" hidden="1" x14ac:dyDescent="0.3">
      <c r="C668" s="314"/>
      <c r="D668" s="8"/>
      <c r="E668" s="8"/>
      <c r="F668" s="20" t="s">
        <v>69</v>
      </c>
      <c r="G668" s="19" t="s">
        <v>724</v>
      </c>
      <c r="H668" s="384"/>
      <c r="I668" s="385"/>
      <c r="J668" s="427" t="s">
        <v>1601</v>
      </c>
      <c r="K668" s="386"/>
      <c r="L668" s="1"/>
      <c r="M668" s="2"/>
      <c r="N668" s="432"/>
      <c r="O668" s="18" t="str" cm="1">
        <f t="array" ref="O668">_xlfn.IFS(
    G668="Premium","$8.50",
    G668="Boutique","$11.50",
    G668="Collectors","$20.00",
    G668="Special Pricing","SPECIAL PRICING"
)</f>
        <v>$8.50</v>
      </c>
      <c r="P668" s="21" t="str">
        <f t="shared" si="35"/>
        <v/>
      </c>
      <c r="Q668" s="20" t="s">
        <v>782</v>
      </c>
      <c r="R668" s="403"/>
      <c r="S668" s="382" t="str" cm="1">
        <f t="array" ref="S668">_xlfn.IFS(
    G668="Premium","$17.99 - $22.99",
    G668="Boutique","$26.99 - $29.99",
    G668="Collectors","$99.99 - $114.99",
    G668="Special Pricing","SPECIAL PRICING"
)</f>
        <v>$17.99 - $22.99</v>
      </c>
      <c r="T668" s="404"/>
      <c r="U668" s="88"/>
      <c r="V668" s="10"/>
      <c r="W668" s="390">
        <f t="shared" si="34"/>
        <v>4</v>
      </c>
      <c r="X668" s="369">
        <f>VLOOKUP(Z668,'[1]IGC Availability'!$A:$O,15,FALSE)</f>
        <v>0</v>
      </c>
      <c r="Y668" s="364" t="str" cm="1">
        <f t="array" ref="Y668">IF(X668="","",
IFERROR(
    IF(
        X668&gt;= _xlfn.XLOOKUP(
            F668 &amp; "|" &amp; G668,
            'Min table'!$A$2:$A$17 &amp; "|" &amp; 'Min table'!$B$2:$B$17,
            'Min table'!$C$2:$C$17,
            "MISSING"
        ),
        "Show",
        "Hide"
    ),
"MISSING"))</f>
        <v>Hide</v>
      </c>
      <c r="Z668" s="364" t="s">
        <v>761</v>
      </c>
      <c r="AA668" s="360" t="s">
        <v>1601</v>
      </c>
      <c r="AC668" s="349" t="s">
        <v>757</v>
      </c>
      <c r="AD668" s="349"/>
    </row>
    <row r="669" spans="3:30" hidden="1" x14ac:dyDescent="0.3">
      <c r="C669" s="314"/>
      <c r="D669" s="8"/>
      <c r="E669" s="8"/>
      <c r="F669" s="20" t="s">
        <v>69</v>
      </c>
      <c r="G669" s="19" t="s">
        <v>722</v>
      </c>
      <c r="H669" s="384"/>
      <c r="I669" s="385"/>
      <c r="J669" s="427" t="s">
        <v>1602</v>
      </c>
      <c r="K669" s="386"/>
      <c r="L669" s="1"/>
      <c r="M669" s="2"/>
      <c r="N669" s="432"/>
      <c r="O669" s="18" t="str" cm="1">
        <f t="array" ref="O669">_xlfn.IFS(
    G669="Premium","$8.50",
    G669="Boutique","$11.50",
    G669="Collectors","$20.00",
    G669="Special Pricing","SPECIAL PRICING"
)</f>
        <v>$11.50</v>
      </c>
      <c r="P669" s="21" t="str">
        <f t="shared" si="35"/>
        <v/>
      </c>
      <c r="Q669" s="20" t="s">
        <v>437</v>
      </c>
      <c r="R669" s="403"/>
      <c r="S669" s="382" t="str" cm="1">
        <f t="array" ref="S669">_xlfn.IFS(
    G669="Premium","$17.99 - $22.99",
    G669="Boutique","$26.99 - $29.99",
    G669="Collectors","$99.99 - $114.99",
    G669="Special Pricing","SPECIAL PRICING"
)</f>
        <v>$26.99 - $29.99</v>
      </c>
      <c r="T669" s="404"/>
      <c r="U669" s="88"/>
      <c r="V669" s="10"/>
      <c r="W669" s="390">
        <f t="shared" si="34"/>
        <v>3</v>
      </c>
      <c r="X669" s="369">
        <f>VLOOKUP(Z669,'[1]IGC Availability'!$A:$O,15,FALSE)</f>
        <v>0</v>
      </c>
      <c r="Y669" s="364" t="str" cm="1">
        <f t="array" ref="Y669">IF(X669="","",
IFERROR(
    IF(
        X669&gt;= _xlfn.XLOOKUP(
            F669 &amp; "|" &amp; G669,
            'Min table'!$A$2:$A$17 &amp; "|" &amp; 'Min table'!$B$2:$B$17,
            'Min table'!$C$2:$C$17,
            "MISSING"
        ),
        "Show",
        "Hide"
    ),
"MISSING"))</f>
        <v>Hide</v>
      </c>
      <c r="Z669" s="364" t="s">
        <v>762</v>
      </c>
      <c r="AA669" s="360" t="s">
        <v>1602</v>
      </c>
      <c r="AC669" s="349" t="s">
        <v>758</v>
      </c>
      <c r="AD669" s="349"/>
    </row>
    <row r="670" spans="3:30" hidden="1" x14ac:dyDescent="0.3">
      <c r="C670" s="314"/>
      <c r="D670" s="8"/>
      <c r="E670" s="8"/>
      <c r="F670" s="20" t="s">
        <v>69</v>
      </c>
      <c r="G670" s="19" t="s">
        <v>747</v>
      </c>
      <c r="H670" s="384"/>
      <c r="I670" s="385"/>
      <c r="J670" s="427" t="s">
        <v>1603</v>
      </c>
      <c r="K670" s="386"/>
      <c r="L670" s="1"/>
      <c r="M670" s="2"/>
      <c r="N670" s="432"/>
      <c r="O670" s="18" t="str" cm="1">
        <f t="array" ref="O670">_xlfn.IFS(
    G670="Premium","$8.50",
    G670="Boutique","$11.50",
    G670="Collectors","$20.00",
    G670="Special Pricing","SPECIAL PRICING"
)</f>
        <v>$20.00</v>
      </c>
      <c r="P670" s="21" t="str">
        <f t="shared" si="35"/>
        <v/>
      </c>
      <c r="Q670" s="20" t="s">
        <v>437</v>
      </c>
      <c r="R670" s="403"/>
      <c r="S670" s="382" t="str" cm="1">
        <f t="array" ref="S670">_xlfn.IFS(
    G670="Premium","$17.99 - $22.99",
    G670="Boutique","$26.99 - $29.99",
    G670="Collectors","$99.99 - $114.99",
    G670="Special Pricing","SPECIAL PRICING"
)</f>
        <v>$99.99 - $114.99</v>
      </c>
      <c r="T670" s="404"/>
      <c r="U670" s="101"/>
      <c r="V670" s="10"/>
      <c r="W670" s="390">
        <f t="shared" si="34"/>
        <v>2</v>
      </c>
      <c r="X670" s="369">
        <f>VLOOKUP(Z670,'[1]IGC Availability'!$A:$O,15,FALSE)</f>
        <v>0</v>
      </c>
      <c r="Y670" s="364" t="str" cm="1">
        <f t="array" ref="Y670">IF(X670="","",
IFERROR(
    IF(
        X670&gt;= _xlfn.XLOOKUP(
            F670 &amp; "|" &amp; G670,
            'Min table'!$A$2:$A$17 &amp; "|" &amp; 'Min table'!$B$2:$B$17,
            'Min table'!$C$2:$C$17,
            "MISSING"
        ),
        "Show",
        "Hide"
    ),
"MISSING"))</f>
        <v>Hide</v>
      </c>
      <c r="Z670" s="364" t="s">
        <v>763</v>
      </c>
      <c r="AA670" s="360" t="s">
        <v>1603</v>
      </c>
      <c r="AC670" s="349" t="s">
        <v>759</v>
      </c>
      <c r="AD670" s="349"/>
    </row>
    <row r="671" spans="3:30" hidden="1" x14ac:dyDescent="0.3">
      <c r="C671" s="314"/>
      <c r="D671" s="8"/>
      <c r="E671" s="8"/>
      <c r="F671" s="20" t="s">
        <v>69</v>
      </c>
      <c r="G671" s="19" t="s">
        <v>747</v>
      </c>
      <c r="H671" s="384"/>
      <c r="I671" s="385"/>
      <c r="J671" s="427" t="s">
        <v>1604</v>
      </c>
      <c r="K671" s="386"/>
      <c r="L671" s="1"/>
      <c r="M671" s="2"/>
      <c r="N671" s="432"/>
      <c r="O671" s="18" t="str" cm="1">
        <f t="array" ref="O671">_xlfn.IFS(
    G671="Premium","$8.50",
    G671="Boutique","$11.50",
    G671="Collectors","$20.00",
    G671="Special Pricing","SPECIAL PRICING"
)</f>
        <v>$20.00</v>
      </c>
      <c r="P671" s="21" t="str">
        <f t="shared" si="35"/>
        <v/>
      </c>
      <c r="Q671" s="18" t="s">
        <v>1271</v>
      </c>
      <c r="R671" s="403"/>
      <c r="S671" s="382" t="str" cm="1">
        <f t="array" ref="S671">_xlfn.IFS(
    G671="Premium","$17.99 - $22.99",
    G671="Boutique","$26.99 - $29.99",
    G671="Collectors","$99.99 - $114.99",
    G671="Special Pricing","SPECIAL PRICING"
)</f>
        <v>$99.99 - $114.99</v>
      </c>
      <c r="T671" s="404"/>
      <c r="U671" s="88"/>
      <c r="V671" s="10"/>
      <c r="W671" s="390">
        <f t="shared" si="34"/>
        <v>2</v>
      </c>
      <c r="X671" s="369">
        <f>VLOOKUP(Z671,'[1]IGC Availability'!$A:$O,15,FALSE)</f>
        <v>0</v>
      </c>
      <c r="Y671" s="364" t="str" cm="1">
        <f t="array" ref="Y671">IF(X671="","",
IFERROR(
    IF(
        X671&gt;= _xlfn.XLOOKUP(
            F671 &amp; "|" &amp; G671,
            'Min table'!$A$2:$A$17 &amp; "|" &amp; 'Min table'!$B$2:$B$17,
            'Min table'!$C$2:$C$17,
            "MISSING"
        ),
        "Show",
        "Hide"
    ),
"MISSING"))</f>
        <v>Hide</v>
      </c>
      <c r="Z671" s="364" t="s">
        <v>764</v>
      </c>
      <c r="AA671" s="360" t="s">
        <v>1604</v>
      </c>
      <c r="AC671" s="349" t="s">
        <v>760</v>
      </c>
      <c r="AD671" s="349"/>
    </row>
    <row r="672" spans="3:30" hidden="1" x14ac:dyDescent="0.3">
      <c r="C672" s="314"/>
      <c r="D672" s="8"/>
      <c r="E672" s="8"/>
      <c r="F672" s="20" t="s">
        <v>69</v>
      </c>
      <c r="G672" s="19" t="s">
        <v>722</v>
      </c>
      <c r="H672" s="384"/>
      <c r="I672" s="385"/>
      <c r="J672" s="427" t="s">
        <v>1605</v>
      </c>
      <c r="K672" s="386"/>
      <c r="L672" s="1"/>
      <c r="M672" s="2"/>
      <c r="N672" s="432"/>
      <c r="O672" s="18" t="str" cm="1">
        <f t="array" ref="O672">_xlfn.IFS(
    G672="Premium","$8.50",
    G672="Boutique","$11.50",
    G672="Collectors","$20.00",
    G672="Special Pricing","SPECIAL PRICING"
)</f>
        <v>$11.50</v>
      </c>
      <c r="P672" s="21" t="str">
        <f t="shared" si="35"/>
        <v/>
      </c>
      <c r="Q672" s="20" t="s">
        <v>699</v>
      </c>
      <c r="R672" s="403"/>
      <c r="S672" s="382" t="str" cm="1">
        <f t="array" ref="S672">_xlfn.IFS(
    G672="Premium","$17.99 - $22.99",
    G672="Boutique","$26.99 - $29.99",
    G672="Collectors","$99.99 - $114.99",
    G672="Special Pricing","SPECIAL PRICING"
)</f>
        <v>$26.99 - $29.99</v>
      </c>
      <c r="T672" s="404"/>
      <c r="U672" s="88"/>
      <c r="V672" s="10"/>
      <c r="W672" s="390">
        <f t="shared" si="34"/>
        <v>3</v>
      </c>
      <c r="X672" s="369">
        <f>VLOOKUP(Z672,'[1]IGC Availability'!$A:$O,15,FALSE)</f>
        <v>0</v>
      </c>
      <c r="Y672" s="364" t="str" cm="1">
        <f t="array" ref="Y672">IF(X672="","",
IFERROR(
    IF(
        X672&gt;= _xlfn.XLOOKUP(
            F672 &amp; "|" &amp; G672,
            'Min table'!$A$2:$A$17 &amp; "|" &amp; 'Min table'!$B$2:$B$17,
            'Min table'!$C$2:$C$17,
            "MISSING"
        ),
        "Show",
        "Hide"
    ),
"MISSING"))</f>
        <v>Hide</v>
      </c>
      <c r="Z672" s="364" t="s">
        <v>765</v>
      </c>
      <c r="AA672" s="360" t="s">
        <v>1605</v>
      </c>
      <c r="AC672" s="349" t="s">
        <v>761</v>
      </c>
      <c r="AD672" s="349"/>
    </row>
    <row r="673" spans="3:30" hidden="1" x14ac:dyDescent="0.3">
      <c r="C673" s="314"/>
      <c r="D673" s="8"/>
      <c r="E673" s="8"/>
      <c r="F673" s="20" t="s">
        <v>69</v>
      </c>
      <c r="G673" s="19" t="s">
        <v>722</v>
      </c>
      <c r="H673" s="384"/>
      <c r="I673" s="385"/>
      <c r="J673" s="427" t="s">
        <v>1606</v>
      </c>
      <c r="K673" s="386"/>
      <c r="L673" s="1"/>
      <c r="M673" s="2"/>
      <c r="N673" s="432"/>
      <c r="O673" s="18" t="str" cm="1">
        <f t="array" ref="O673">_xlfn.IFS(
    G673="Premium","$8.50",
    G673="Boutique","$11.50",
    G673="Collectors","$20.00",
    G673="Special Pricing","SPECIAL PRICING"
)</f>
        <v>$11.50</v>
      </c>
      <c r="P673" s="21" t="str">
        <f t="shared" si="35"/>
        <v/>
      </c>
      <c r="Q673" s="20" t="s">
        <v>782</v>
      </c>
      <c r="R673" s="403"/>
      <c r="S673" s="382" t="str" cm="1">
        <f t="array" ref="S673">_xlfn.IFS(
    G673="Premium","$17.99 - $22.99",
    G673="Boutique","$26.99 - $29.99",
    G673="Collectors","$99.99 - $114.99",
    G673="Special Pricing","SPECIAL PRICING"
)</f>
        <v>$26.99 - $29.99</v>
      </c>
      <c r="T673" s="404"/>
      <c r="U673" s="88"/>
      <c r="V673" s="10"/>
      <c r="W673" s="390">
        <f t="shared" si="34"/>
        <v>3</v>
      </c>
      <c r="X673" s="369">
        <f>VLOOKUP(Z673,'[1]IGC Availability'!$A:$O,15,FALSE)</f>
        <v>0</v>
      </c>
      <c r="Y673" s="364" t="str" cm="1">
        <f t="array" ref="Y673">IF(X673="","",
IFERROR(
    IF(
        X673&gt;= _xlfn.XLOOKUP(
            F673 &amp; "|" &amp; G673,
            'Min table'!$A$2:$A$17 &amp; "|" &amp; 'Min table'!$B$2:$B$17,
            'Min table'!$C$2:$C$17,
            "MISSING"
        ),
        "Show",
        "Hide"
    ),
"MISSING"))</f>
        <v>Hide</v>
      </c>
      <c r="Z673" s="364" t="s">
        <v>1817</v>
      </c>
      <c r="AA673" s="360" t="s">
        <v>1606</v>
      </c>
      <c r="AC673" s="349" t="s">
        <v>762</v>
      </c>
      <c r="AD673" s="349"/>
    </row>
    <row r="674" spans="3:30" hidden="1" x14ac:dyDescent="0.3">
      <c r="C674" s="314"/>
      <c r="D674" s="8"/>
      <c r="E674" s="8"/>
      <c r="F674" s="20" t="s">
        <v>69</v>
      </c>
      <c r="G674" s="19" t="s">
        <v>747</v>
      </c>
      <c r="H674" s="384"/>
      <c r="I674" s="385"/>
      <c r="J674" s="427" t="s">
        <v>1607</v>
      </c>
      <c r="K674" s="386"/>
      <c r="L674" s="1"/>
      <c r="M674" s="2"/>
      <c r="N674" s="432"/>
      <c r="O674" s="18" t="str" cm="1">
        <f t="array" ref="O674">_xlfn.IFS(
    G674="Premium","$8.50",
    G674="Boutique","$11.50",
    G674="Collectors","$20.00",
    G674="Special Pricing","SPECIAL PRICING"
)</f>
        <v>$20.00</v>
      </c>
      <c r="P674" s="21" t="str">
        <f t="shared" si="35"/>
        <v/>
      </c>
      <c r="Q674" s="20" t="s">
        <v>782</v>
      </c>
      <c r="R674" s="403"/>
      <c r="S674" s="382" t="str" cm="1">
        <f t="array" ref="S674">_xlfn.IFS(
    G674="Premium","$17.99 - $22.99",
    G674="Boutique","$26.99 - $29.99",
    G674="Collectors","$99.99 - $114.99",
    G674="Special Pricing","SPECIAL PRICING"
)</f>
        <v>$99.99 - $114.99</v>
      </c>
      <c r="T674" s="404"/>
      <c r="U674" s="88"/>
      <c r="V674" s="10"/>
      <c r="W674" s="390">
        <f t="shared" si="34"/>
        <v>2</v>
      </c>
      <c r="X674" s="369">
        <f>VLOOKUP(Z674,'[1]IGC Availability'!$A:$O,15,FALSE)</f>
        <v>0</v>
      </c>
      <c r="Y674" s="364" t="str" cm="1">
        <f t="array" ref="Y674">IF(X674="","",
IFERROR(
    IF(
        X674&gt;= _xlfn.XLOOKUP(
            F674 &amp; "|" &amp; G674,
            'Min table'!$A$2:$A$17 &amp; "|" &amp; 'Min table'!$B$2:$B$17,
            'Min table'!$C$2:$C$17,
            "MISSING"
        ),
        "Show",
        "Hide"
    ),
"MISSING"))</f>
        <v>Hide</v>
      </c>
      <c r="Z674" s="364" t="s">
        <v>1818</v>
      </c>
      <c r="AA674" s="360" t="s">
        <v>1607</v>
      </c>
      <c r="AC674" s="349" t="s">
        <v>763</v>
      </c>
      <c r="AD674" s="349"/>
    </row>
    <row r="675" spans="3:30" hidden="1" x14ac:dyDescent="0.3">
      <c r="C675" s="314"/>
      <c r="D675" s="8"/>
      <c r="E675" s="8"/>
      <c r="F675" s="20" t="s">
        <v>69</v>
      </c>
      <c r="G675" s="19" t="s">
        <v>747</v>
      </c>
      <c r="H675" s="384"/>
      <c r="I675" s="385"/>
      <c r="J675" s="427" t="s">
        <v>1608</v>
      </c>
      <c r="K675" s="386"/>
      <c r="L675" s="1"/>
      <c r="M675" s="2"/>
      <c r="N675" s="432"/>
      <c r="O675" s="18" t="str" cm="1">
        <f t="array" ref="O675">_xlfn.IFS(
    G675="Premium","$8.50",
    G675="Boutique","$11.50",
    G675="Collectors","$20.00",
    G675="Special Pricing","SPECIAL PRICING"
)</f>
        <v>$20.00</v>
      </c>
      <c r="P675" s="21" t="str">
        <f t="shared" si="35"/>
        <v/>
      </c>
      <c r="Q675" s="20" t="s">
        <v>1262</v>
      </c>
      <c r="R675" s="403"/>
      <c r="S675" s="382" t="str" cm="1">
        <f t="array" ref="S675">_xlfn.IFS(
    G675="Premium","$17.99 - $22.99",
    G675="Boutique","$26.99 - $29.99",
    G675="Collectors","$99.99 - $114.99",
    G675="Special Pricing","SPECIAL PRICING"
)</f>
        <v>$99.99 - $114.99</v>
      </c>
      <c r="T675" s="404"/>
      <c r="U675" s="88"/>
      <c r="V675" s="10"/>
      <c r="W675" s="390">
        <f t="shared" si="34"/>
        <v>2</v>
      </c>
      <c r="X675" s="369">
        <f>VLOOKUP(Z675,'[1]IGC Availability'!$A:$O,15,FALSE)</f>
        <v>0</v>
      </c>
      <c r="Y675" s="364" t="str" cm="1">
        <f t="array" ref="Y675">IF(X675="","",
IFERROR(
    IF(
        X675&gt;= _xlfn.XLOOKUP(
            F675 &amp; "|" &amp; G675,
            'Min table'!$A$2:$A$17 &amp; "|" &amp; 'Min table'!$B$2:$B$17,
            'Min table'!$C$2:$C$17,
            "MISSING"
        ),
        "Show",
        "Hide"
    ),
"MISSING"))</f>
        <v>Hide</v>
      </c>
      <c r="Z675" s="364" t="s">
        <v>766</v>
      </c>
      <c r="AA675" s="360" t="s">
        <v>1608</v>
      </c>
      <c r="AC675" s="349" t="s">
        <v>764</v>
      </c>
      <c r="AD675" s="349"/>
    </row>
    <row r="676" spans="3:30" hidden="1" x14ac:dyDescent="0.3">
      <c r="C676" s="314"/>
      <c r="D676" s="8"/>
      <c r="E676" s="8"/>
      <c r="F676" s="20" t="s">
        <v>69</v>
      </c>
      <c r="G676" s="19" t="s">
        <v>724</v>
      </c>
      <c r="H676" s="384"/>
      <c r="I676" s="385"/>
      <c r="J676" s="427" t="s">
        <v>1609</v>
      </c>
      <c r="K676" s="386"/>
      <c r="L676" s="1"/>
      <c r="M676" s="2"/>
      <c r="N676" s="432"/>
      <c r="O676" s="18" t="str" cm="1">
        <f t="array" ref="O676">_xlfn.IFS(
    G676="Premium","$8.50",
    G676="Boutique","$11.50",
    G676="Collectors","$20.00",
    G676="Special Pricing","SPECIAL PRICING"
)</f>
        <v>$8.50</v>
      </c>
      <c r="P676" s="21" t="str">
        <f t="shared" si="35"/>
        <v/>
      </c>
      <c r="Q676" s="18" t="s">
        <v>1487</v>
      </c>
      <c r="R676" s="403"/>
      <c r="S676" s="382" t="str" cm="1">
        <f t="array" ref="S676">_xlfn.IFS(
    G676="Premium","$17.99 - $22.99",
    G676="Boutique","$26.99 - $29.99",
    G676="Collectors","$99.99 - $114.99",
    G676="Special Pricing","SPECIAL PRICING"
)</f>
        <v>$17.99 - $22.99</v>
      </c>
      <c r="T676" s="404"/>
      <c r="U676" s="88"/>
      <c r="V676" s="10"/>
      <c r="W676" s="390">
        <f t="shared" si="34"/>
        <v>4</v>
      </c>
      <c r="X676" s="369">
        <f>VLOOKUP(Z676,'[1]IGC Availability'!$A:$O,15,FALSE)</f>
        <v>0</v>
      </c>
      <c r="Y676" s="364" t="str" cm="1">
        <f t="array" ref="Y676">IF(X676="","",
IFERROR(
    IF(
        X676&gt;= _xlfn.XLOOKUP(
            F676 &amp; "|" &amp; G676,
            'Min table'!$A$2:$A$17 &amp; "|" &amp; 'Min table'!$B$2:$B$17,
            'Min table'!$C$2:$C$17,
            "MISSING"
        ),
        "Show",
        "Hide"
    ),
"MISSING"))</f>
        <v>Hide</v>
      </c>
      <c r="Z676" s="364" t="s">
        <v>757</v>
      </c>
      <c r="AA676" s="360" t="s">
        <v>1609</v>
      </c>
      <c r="AC676" s="349" t="s">
        <v>765</v>
      </c>
      <c r="AD676" s="349"/>
    </row>
    <row r="677" spans="3:30" hidden="1" x14ac:dyDescent="0.3">
      <c r="C677" s="314"/>
      <c r="D677" s="8"/>
      <c r="E677" s="8"/>
      <c r="F677" s="20" t="s">
        <v>69</v>
      </c>
      <c r="G677" s="19" t="s">
        <v>724</v>
      </c>
      <c r="H677" s="384"/>
      <c r="I677" s="385"/>
      <c r="J677" s="427" t="s">
        <v>1610</v>
      </c>
      <c r="K677" s="386"/>
      <c r="L677" s="1"/>
      <c r="M677" s="2"/>
      <c r="N677" s="432"/>
      <c r="O677" s="18" t="str" cm="1">
        <f t="array" ref="O677">_xlfn.IFS(
    G677="Premium","$8.50",
    G677="Boutique","$11.50",
    G677="Collectors","$20.00",
    G677="Special Pricing","SPECIAL PRICING"
)</f>
        <v>$8.50</v>
      </c>
      <c r="P677" s="21" t="str">
        <f t="shared" si="35"/>
        <v/>
      </c>
      <c r="Q677" s="18" t="s">
        <v>768</v>
      </c>
      <c r="R677" s="403"/>
      <c r="S677" s="382" t="str" cm="1">
        <f t="array" ref="S677">_xlfn.IFS(
    G677="Premium","$17.99 - $22.99",
    G677="Boutique","$26.99 - $29.99",
    G677="Collectors","$99.99 - $114.99",
    G677="Special Pricing","SPECIAL PRICING"
)</f>
        <v>$17.99 - $22.99</v>
      </c>
      <c r="T677" s="404"/>
      <c r="U677" s="88"/>
      <c r="V677" s="10"/>
      <c r="W677" s="390">
        <f t="shared" si="34"/>
        <v>4</v>
      </c>
      <c r="X677" s="369">
        <f>VLOOKUP(Z677,'[1]IGC Availability'!$A:$O,15,FALSE)</f>
        <v>0</v>
      </c>
      <c r="Y677" s="364" t="str" cm="1">
        <f t="array" ref="Y677">IF(X677="","",
IFERROR(
    IF(
        X677&gt;= _xlfn.XLOOKUP(
            F677 &amp; "|" &amp; G677,
            'Min table'!$A$2:$A$17 &amp; "|" &amp; 'Min table'!$B$2:$B$17,
            'Min table'!$C$2:$C$17,
            "MISSING"
        ),
        "Show",
        "Hide"
    ),
"MISSING"))</f>
        <v>Hide</v>
      </c>
      <c r="Z677" s="364" t="s">
        <v>767</v>
      </c>
      <c r="AA677" s="360" t="s">
        <v>1610</v>
      </c>
      <c r="AC677" s="349">
        <v>0</v>
      </c>
      <c r="AD677" s="349"/>
    </row>
    <row r="678" spans="3:30" hidden="1" x14ac:dyDescent="0.3">
      <c r="C678" s="314"/>
      <c r="D678" s="8"/>
      <c r="E678" s="8"/>
      <c r="F678" s="20" t="s">
        <v>69</v>
      </c>
      <c r="G678" s="19" t="s">
        <v>724</v>
      </c>
      <c r="H678" s="384"/>
      <c r="I678" s="385"/>
      <c r="J678" s="427" t="s">
        <v>1611</v>
      </c>
      <c r="K678" s="386"/>
      <c r="L678" s="1"/>
      <c r="M678" s="2"/>
      <c r="N678" s="432"/>
      <c r="O678" s="18" t="str" cm="1">
        <f t="array" ref="O678">_xlfn.IFS(
    G678="Premium","$8.50",
    G678="Boutique","$11.50",
    G678="Collectors","$20.00",
    G678="Special Pricing","SPECIAL PRICING"
)</f>
        <v>$8.50</v>
      </c>
      <c r="P678" s="21" t="str">
        <f t="shared" si="35"/>
        <v/>
      </c>
      <c r="Q678" s="18" t="s">
        <v>768</v>
      </c>
      <c r="R678" s="403"/>
      <c r="S678" s="382" t="str" cm="1">
        <f t="array" ref="S678">_xlfn.IFS(
    G678="Premium","$17.99 - $22.99",
    G678="Boutique","$26.99 - $29.99",
    G678="Collectors","$99.99 - $114.99",
    G678="Special Pricing","SPECIAL PRICING"
)</f>
        <v>$17.99 - $22.99</v>
      </c>
      <c r="T678" s="404"/>
      <c r="U678" s="88"/>
      <c r="V678" s="10"/>
      <c r="W678" s="390">
        <f t="shared" si="34"/>
        <v>4</v>
      </c>
      <c r="X678" s="369">
        <f>VLOOKUP(Z678,'[1]IGC Availability'!$A:$O,15,FALSE)</f>
        <v>0</v>
      </c>
      <c r="Y678" s="364" t="str" cm="1">
        <f t="array" ref="Y678">IF(X678="","",
IFERROR(
    IF(
        X678&gt;= _xlfn.XLOOKUP(
            F678 &amp; "|" &amp; G678,
            'Min table'!$A$2:$A$17 &amp; "|" &amp; 'Min table'!$B$2:$B$17,
            'Min table'!$C$2:$C$17,
            "MISSING"
        ),
        "Show",
        "Hide"
    ),
"MISSING"))</f>
        <v>Hide</v>
      </c>
      <c r="Z678" s="364" t="s">
        <v>769</v>
      </c>
      <c r="AA678" s="360" t="s">
        <v>1611</v>
      </c>
      <c r="AC678" s="349">
        <v>0</v>
      </c>
      <c r="AD678" s="349"/>
    </row>
    <row r="679" spans="3:30" hidden="1" x14ac:dyDescent="0.3">
      <c r="C679" s="314"/>
      <c r="D679" s="8"/>
      <c r="E679" s="8"/>
      <c r="F679" s="20" t="s">
        <v>69</v>
      </c>
      <c r="G679" s="19" t="s">
        <v>724</v>
      </c>
      <c r="H679" s="384"/>
      <c r="I679" s="385"/>
      <c r="J679" s="427" t="s">
        <v>1612</v>
      </c>
      <c r="K679" s="386"/>
      <c r="L679" s="1"/>
      <c r="M679" s="2"/>
      <c r="N679" s="432"/>
      <c r="O679" s="18" t="str" cm="1">
        <f t="array" ref="O679">_xlfn.IFS(
    G679="Premium","$8.50",
    G679="Boutique","$11.50",
    G679="Collectors","$20.00",
    G679="Special Pricing","SPECIAL PRICING"
)</f>
        <v>$8.50</v>
      </c>
      <c r="P679" s="21" t="str">
        <f t="shared" si="35"/>
        <v/>
      </c>
      <c r="Q679" s="18" t="s">
        <v>768</v>
      </c>
      <c r="R679" s="403"/>
      <c r="S679" s="382" t="str" cm="1">
        <f t="array" ref="S679">_xlfn.IFS(
    G679="Premium","$17.99 - $22.99",
    G679="Boutique","$26.99 - $29.99",
    G679="Collectors","$99.99 - $114.99",
    G679="Special Pricing","SPECIAL PRICING"
)</f>
        <v>$17.99 - $22.99</v>
      </c>
      <c r="T679" s="404"/>
      <c r="U679" s="88"/>
      <c r="V679" s="10"/>
      <c r="W679" s="390">
        <f t="shared" si="34"/>
        <v>4</v>
      </c>
      <c r="X679" s="369">
        <f>VLOOKUP(Z679,'[1]IGC Availability'!$A:$O,15,FALSE)</f>
        <v>0</v>
      </c>
      <c r="Y679" s="364" t="str" cm="1">
        <f t="array" ref="Y679">IF(X679="","",
IFERROR(
    IF(
        X679&gt;= _xlfn.XLOOKUP(
            F679 &amp; "|" &amp; G679,
            'Min table'!$A$2:$A$17 &amp; "|" &amp; 'Min table'!$B$2:$B$17,
            'Min table'!$C$2:$C$17,
            "MISSING"
        ),
        "Show",
        "Hide"
    ),
"MISSING"))</f>
        <v>Hide</v>
      </c>
      <c r="Z679" s="364" t="s">
        <v>770</v>
      </c>
      <c r="AA679" s="360" t="s">
        <v>1612</v>
      </c>
      <c r="AC679" s="349" t="s">
        <v>766</v>
      </c>
      <c r="AD679" s="349"/>
    </row>
    <row r="680" spans="3:30" hidden="1" x14ac:dyDescent="0.3">
      <c r="C680" s="314"/>
      <c r="D680" s="8"/>
      <c r="E680" s="8"/>
      <c r="F680" s="20" t="s">
        <v>69</v>
      </c>
      <c r="G680" s="19" t="s">
        <v>724</v>
      </c>
      <c r="H680" s="384"/>
      <c r="I680" s="385"/>
      <c r="J680" s="427" t="s">
        <v>1613</v>
      </c>
      <c r="K680" s="386"/>
      <c r="L680" s="1"/>
      <c r="M680" s="2"/>
      <c r="N680" s="432"/>
      <c r="O680" s="18" t="str" cm="1">
        <f t="array" ref="O680">_xlfn.IFS(
    G680="Premium","$8.50",
    G680="Boutique","$11.50",
    G680="Collectors","$20.00",
    G680="Special Pricing","SPECIAL PRICING"
)</f>
        <v>$8.50</v>
      </c>
      <c r="P680" s="21" t="str">
        <f t="shared" si="35"/>
        <v/>
      </c>
      <c r="Q680" s="20" t="s">
        <v>782</v>
      </c>
      <c r="R680" s="403"/>
      <c r="S680" s="382" t="str" cm="1">
        <f t="array" ref="S680">_xlfn.IFS(
    G680="Premium","$17.99 - $22.99",
    G680="Boutique","$26.99 - $29.99",
    G680="Collectors","$99.99 - $114.99",
    G680="Special Pricing","SPECIAL PRICING"
)</f>
        <v>$17.99 - $22.99</v>
      </c>
      <c r="T680" s="404"/>
      <c r="U680" s="88"/>
      <c r="V680" s="10"/>
      <c r="W680" s="390">
        <f t="shared" si="34"/>
        <v>4</v>
      </c>
      <c r="X680" s="369">
        <f>VLOOKUP(Z680,'[1]IGC Availability'!$A:$O,15,FALSE)</f>
        <v>0</v>
      </c>
      <c r="Y680" s="364" t="str" cm="1">
        <f t="array" ref="Y680">IF(X680="","",
IFERROR(
    IF(
        X680&gt;= _xlfn.XLOOKUP(
            F680 &amp; "|" &amp; G680,
            'Min table'!$A$2:$A$17 &amp; "|" &amp; 'Min table'!$B$2:$B$17,
            'Min table'!$C$2:$C$17,
            "MISSING"
        ),
        "Show",
        "Hide"
    ),
"MISSING"))</f>
        <v>Hide</v>
      </c>
      <c r="Z680" s="364" t="s">
        <v>771</v>
      </c>
      <c r="AA680" s="360" t="s">
        <v>1613</v>
      </c>
      <c r="AC680" s="349" t="s">
        <v>757</v>
      </c>
      <c r="AD680" s="349"/>
    </row>
    <row r="681" spans="3:30" hidden="1" x14ac:dyDescent="0.3">
      <c r="C681" s="314"/>
      <c r="D681" s="8"/>
      <c r="E681" s="8"/>
      <c r="F681" s="20" t="s">
        <v>69</v>
      </c>
      <c r="G681" s="19" t="s">
        <v>724</v>
      </c>
      <c r="H681" s="384"/>
      <c r="I681" s="385"/>
      <c r="J681" s="427" t="s">
        <v>1173</v>
      </c>
      <c r="K681" s="386"/>
      <c r="L681" s="1"/>
      <c r="M681" s="2"/>
      <c r="N681" s="432"/>
      <c r="O681" s="18" t="str" cm="1">
        <f t="array" ref="O681">_xlfn.IFS(
    G681="Premium","$8.50",
    G681="Boutique","$11.50",
    G681="Collectors","$20.00",
    G681="Special Pricing","SPECIAL PRICING"
)</f>
        <v>$8.50</v>
      </c>
      <c r="P681" s="21" t="str">
        <f t="shared" si="35"/>
        <v/>
      </c>
      <c r="Q681" s="20" t="s">
        <v>782</v>
      </c>
      <c r="R681" s="403"/>
      <c r="S681" s="382" t="str" cm="1">
        <f t="array" ref="S681">_xlfn.IFS(
    G681="Premium","$17.99 - $22.99",
    G681="Boutique","$26.99 - $29.99",
    G681="Collectors","$99.99 - $114.99",
    G681="Special Pricing","SPECIAL PRICING"
)</f>
        <v>$17.99 - $22.99</v>
      </c>
      <c r="T681" s="404"/>
      <c r="U681" s="88"/>
      <c r="V681" s="10"/>
      <c r="W681" s="390">
        <f t="shared" si="34"/>
        <v>4</v>
      </c>
      <c r="X681" s="369">
        <f>VLOOKUP(Z681,'[1]IGC Availability'!$A:$O,15,FALSE)</f>
        <v>13</v>
      </c>
      <c r="Y681" s="364" t="str" cm="1">
        <f t="array" ref="Y681">IF(X681="","",
IFERROR(
    IF(
        X681&gt;= _xlfn.XLOOKUP(
            F681 &amp; "|" &amp; G681,
            'Min table'!$A$2:$A$17 &amp; "|" &amp; 'Min table'!$B$2:$B$17,
            'Min table'!$C$2:$C$17,
            "MISSING"
        ),
        "Show",
        "Hide"
    ),
"MISSING"))</f>
        <v>Hide</v>
      </c>
      <c r="Z681" s="364" t="s">
        <v>1819</v>
      </c>
      <c r="AA681" s="360" t="s">
        <v>1173</v>
      </c>
      <c r="AC681" s="349" t="s">
        <v>767</v>
      </c>
      <c r="AD681" s="349"/>
    </row>
    <row r="682" spans="3:30" hidden="1" x14ac:dyDescent="0.3">
      <c r="C682" s="314"/>
      <c r="D682" s="8"/>
      <c r="E682" s="8"/>
      <c r="F682" s="20" t="s">
        <v>69</v>
      </c>
      <c r="G682" s="19" t="s">
        <v>724</v>
      </c>
      <c r="H682" s="384"/>
      <c r="I682" s="385"/>
      <c r="J682" s="427" t="s">
        <v>772</v>
      </c>
      <c r="K682" s="386"/>
      <c r="L682" s="1"/>
      <c r="M682" s="2"/>
      <c r="N682" s="432"/>
      <c r="O682" s="18" t="str" cm="1">
        <f t="array" ref="O682">_xlfn.IFS(
    G682="Premium","$8.50",
    G682="Boutique","$11.50",
    G682="Collectors","$20.00",
    G682="Special Pricing","SPECIAL PRICING"
)</f>
        <v>$8.50</v>
      </c>
      <c r="P682" s="21" t="str">
        <f t="shared" si="35"/>
        <v/>
      </c>
      <c r="Q682" s="20" t="s">
        <v>437</v>
      </c>
      <c r="R682" s="403"/>
      <c r="S682" s="382" t="str" cm="1">
        <f t="array" ref="S682">_xlfn.IFS(
    G682="Premium","$17.99 - $22.99",
    G682="Boutique","$26.99 - $29.99",
    G682="Collectors","$99.99 - $114.99",
    G682="Special Pricing","SPECIAL PRICING"
)</f>
        <v>$17.99 - $22.99</v>
      </c>
      <c r="T682" s="404"/>
      <c r="U682" s="88"/>
      <c r="V682" s="10"/>
      <c r="W682" s="390">
        <f t="shared" si="34"/>
        <v>4</v>
      </c>
      <c r="X682" s="369">
        <f>VLOOKUP(Z682,'[1]IGC Availability'!$A:$O,15,FALSE)</f>
        <v>0</v>
      </c>
      <c r="Y682" s="364" t="str" cm="1">
        <f t="array" ref="Y682">IF(X682="","",
IFERROR(
    IF(
        X682&gt;= _xlfn.XLOOKUP(
            F682 &amp; "|" &amp; G682,
            'Min table'!$A$2:$A$17 &amp; "|" &amp; 'Min table'!$B$2:$B$17,
            'Min table'!$C$2:$C$17,
            "MISSING"
        ),
        "Show",
        "Hide"
    ),
"MISSING"))</f>
        <v>Hide</v>
      </c>
      <c r="Z682" s="364" t="s">
        <v>773</v>
      </c>
      <c r="AA682" s="360" t="s">
        <v>772</v>
      </c>
      <c r="AC682" s="349" t="s">
        <v>769</v>
      </c>
      <c r="AD682" s="349"/>
    </row>
    <row r="683" spans="3:30" hidden="1" x14ac:dyDescent="0.3">
      <c r="C683" s="314"/>
      <c r="D683" s="8"/>
      <c r="E683" s="8"/>
      <c r="F683" s="20" t="s">
        <v>69</v>
      </c>
      <c r="G683" s="19" t="s">
        <v>724</v>
      </c>
      <c r="H683" s="384"/>
      <c r="I683" s="385"/>
      <c r="J683" s="427" t="s">
        <v>1092</v>
      </c>
      <c r="K683" s="386"/>
      <c r="L683" s="1"/>
      <c r="M683" s="2"/>
      <c r="N683" s="432"/>
      <c r="O683" s="18" t="str" cm="1">
        <f t="array" ref="O683">_xlfn.IFS(
    G683="Premium","$8.50",
    G683="Boutique","$11.50",
    G683="Collectors","$20.00",
    G683="Special Pricing","SPECIAL PRICING"
)</f>
        <v>$8.50</v>
      </c>
      <c r="P683" s="21" t="str">
        <f t="shared" si="35"/>
        <v/>
      </c>
      <c r="Q683" s="20" t="s">
        <v>1089</v>
      </c>
      <c r="R683" s="403"/>
      <c r="S683" s="382" t="str" cm="1">
        <f t="array" ref="S683">_xlfn.IFS(
    G683="Premium","$17.99 - $22.99",
    G683="Boutique","$26.99 - $29.99",
    G683="Collectors","$99.99 - $114.99",
    G683="Special Pricing","SPECIAL PRICING"
)</f>
        <v>$17.99 - $22.99</v>
      </c>
      <c r="T683" s="404"/>
      <c r="U683" s="88"/>
      <c r="V683" s="10"/>
      <c r="W683" s="390">
        <f t="shared" si="34"/>
        <v>4</v>
      </c>
      <c r="X683" s="369">
        <f>VLOOKUP(Z683,'[1]IGC Availability'!$A:$O,15,FALSE)</f>
        <v>0</v>
      </c>
      <c r="Y683" s="364" t="str" cm="1">
        <f t="array" ref="Y683">IF(X683="","",
IFERROR(
    IF(
        X683&gt;= _xlfn.XLOOKUP(
            F683 &amp; "|" &amp; G683,
            'Min table'!$A$2:$A$17 &amp; "|" &amp; 'Min table'!$B$2:$B$17,
            'Min table'!$C$2:$C$17,
            "MISSING"
        ),
        "Show",
        "Hide"
    ),
"MISSING"))</f>
        <v>Hide</v>
      </c>
      <c r="Z683" s="364" t="s">
        <v>1820</v>
      </c>
      <c r="AA683" s="360" t="s">
        <v>1614</v>
      </c>
      <c r="AC683" s="348" t="s">
        <v>770</v>
      </c>
      <c r="AD683" s="348"/>
    </row>
    <row r="684" spans="3:30" hidden="1" x14ac:dyDescent="0.3">
      <c r="C684" s="314"/>
      <c r="D684" s="8"/>
      <c r="E684" s="8"/>
      <c r="F684" s="20" t="s">
        <v>69</v>
      </c>
      <c r="G684" s="19" t="s">
        <v>724</v>
      </c>
      <c r="H684" s="423"/>
      <c r="I684" s="424"/>
      <c r="J684" s="427" t="s">
        <v>1181</v>
      </c>
      <c r="K684" s="416"/>
      <c r="L684" s="1"/>
      <c r="M684" s="2"/>
      <c r="N684" s="432"/>
      <c r="O684" s="18" t="str" cm="1">
        <f t="array" ref="O684">_xlfn.IFS(
    G684="Premium","$8.50",
    G684="Boutique","$11.50",
    G684="Collectors","$20.00",
    G684="Special Pricing","SPECIAL PRICING"
)</f>
        <v>$8.50</v>
      </c>
      <c r="P684" s="21" t="str">
        <f t="shared" si="35"/>
        <v/>
      </c>
      <c r="Q684" s="20" t="s">
        <v>1089</v>
      </c>
      <c r="R684" s="403"/>
      <c r="S684" s="382" t="str" cm="1">
        <f t="array" ref="S684">_xlfn.IFS(
    G684="Premium","$17.99 - $22.99",
    G684="Boutique","$26.99 - $29.99",
    G684="Collectors","$99.99 - $114.99",
    G684="Special Pricing","SPECIAL PRICING"
)</f>
        <v>$17.99 - $22.99</v>
      </c>
      <c r="T684" s="404"/>
      <c r="U684" s="88"/>
      <c r="V684" s="10"/>
      <c r="W684" s="390">
        <f t="shared" si="34"/>
        <v>4</v>
      </c>
      <c r="X684" s="369">
        <f>VLOOKUP(Z684,'[1]IGC Availability'!$A:$O,15,FALSE)</f>
        <v>10</v>
      </c>
      <c r="Y684" s="364" t="str" cm="1">
        <f t="array" ref="Y684">IF(X684="","",
IFERROR(
    IF(
        X684&gt;= _xlfn.XLOOKUP(
            F684 &amp; "|" &amp; G684,
            'Min table'!$A$2:$A$17 &amp; "|" &amp; 'Min table'!$B$2:$B$17,
            'Min table'!$C$2:$C$17,
            "MISSING"
        ),
        "Show",
        "Hide"
    ),
"MISSING"))</f>
        <v>Hide</v>
      </c>
      <c r="Z684" s="364" t="s">
        <v>1821</v>
      </c>
      <c r="AA684" s="360" t="s">
        <v>1181</v>
      </c>
      <c r="AC684" s="348" t="s">
        <v>771</v>
      </c>
      <c r="AD684" s="348"/>
    </row>
    <row r="685" spans="3:30" hidden="1" x14ac:dyDescent="0.3">
      <c r="C685" s="314"/>
      <c r="D685" s="8"/>
      <c r="E685" s="8"/>
      <c r="F685" s="20" t="s">
        <v>69</v>
      </c>
      <c r="G685" s="405" t="s">
        <v>724</v>
      </c>
      <c r="H685" s="384"/>
      <c r="I685" s="385"/>
      <c r="J685" s="427" t="s">
        <v>1614</v>
      </c>
      <c r="K685" s="386"/>
      <c r="L685" s="408"/>
      <c r="M685" s="2"/>
      <c r="N685" s="432"/>
      <c r="O685" s="18" t="str" cm="1">
        <f t="array" ref="O685">_xlfn.IFS(
    G685="Premium","$8.50",
    G685="Boutique","$11.50",
    G685="Collectors","$20.00",
    G685="Special Pricing","SPECIAL PRICING"
)</f>
        <v>$8.50</v>
      </c>
      <c r="P685" s="21" t="str">
        <f t="shared" si="35"/>
        <v/>
      </c>
      <c r="Q685" s="18" t="s">
        <v>1089</v>
      </c>
      <c r="R685" s="403"/>
      <c r="S685" s="382" t="str" cm="1">
        <f t="array" ref="S685">_xlfn.IFS(
    G685="Premium","$17.99 - $22.99",
    G685="Boutique","$26.99 - $29.99",
    G685="Collectors","$99.99 - $114.99",
    G685="Special Pricing","SPECIAL PRICING"
)</f>
        <v>$17.99 - $22.99</v>
      </c>
      <c r="T685" s="404"/>
      <c r="U685" s="88"/>
      <c r="V685" s="10"/>
      <c r="W685" s="390">
        <f t="shared" si="34"/>
        <v>4</v>
      </c>
      <c r="X685" s="369">
        <f>VLOOKUP(Z685,'[1]IGC Availability'!$A:$O,15,FALSE)</f>
        <v>0.8</v>
      </c>
      <c r="Y685" s="364" t="str" cm="1">
        <f t="array" ref="Y685">IF(X685="","",
IFERROR(
    IF(
        X685&gt;= _xlfn.XLOOKUP(
            F685 &amp; "|" &amp; G685,
            'Min table'!$A$2:$A$17 &amp; "|" &amp; 'Min table'!$B$2:$B$17,
            'Min table'!$C$2:$C$17,
            "MISSING"
        ),
        "Show",
        "Hide"
    ),
"MISSING"))</f>
        <v>Hide</v>
      </c>
      <c r="Z685" s="364" t="s">
        <v>1822</v>
      </c>
      <c r="AA685" s="360" t="s">
        <v>1614</v>
      </c>
      <c r="AC685" s="350"/>
      <c r="AD685" s="350"/>
    </row>
    <row r="686" spans="3:30" hidden="1" x14ac:dyDescent="0.3">
      <c r="C686" s="314"/>
      <c r="D686" s="8"/>
      <c r="E686" s="8"/>
      <c r="F686" s="20" t="s">
        <v>69</v>
      </c>
      <c r="G686" s="19" t="s">
        <v>724</v>
      </c>
      <c r="H686" s="425"/>
      <c r="I686" s="426"/>
      <c r="J686" s="427" t="s">
        <v>1130</v>
      </c>
      <c r="K686" s="410"/>
      <c r="L686" s="1"/>
      <c r="M686" s="2"/>
      <c r="N686" s="432"/>
      <c r="O686" s="18" t="str" cm="1">
        <f t="array" ref="O686">_xlfn.IFS(
    G686="Premium","$8.50",
    G686="Boutique","$11.50",
    G686="Collectors","$20.00",
    G686="Special Pricing","SPECIAL PRICING"
)</f>
        <v>$8.50</v>
      </c>
      <c r="P686" s="21" t="str">
        <f t="shared" si="35"/>
        <v/>
      </c>
      <c r="Q686" s="20" t="s">
        <v>1139</v>
      </c>
      <c r="R686" s="403"/>
      <c r="S686" s="382" t="str" cm="1">
        <f t="array" ref="S686">_xlfn.IFS(
    G686="Premium","$17.99 - $22.99",
    G686="Boutique","$26.99 - $29.99",
    G686="Collectors","$99.99 - $114.99",
    G686="Special Pricing","SPECIAL PRICING"
)</f>
        <v>$17.99 - $22.99</v>
      </c>
      <c r="T686" s="404"/>
      <c r="U686" s="88"/>
      <c r="V686" s="10"/>
      <c r="W686" s="390">
        <f t="shared" si="34"/>
        <v>4</v>
      </c>
      <c r="X686" s="369">
        <f>VLOOKUP(Z686,'[1]IGC Availability'!$A:$O,15,FALSE)</f>
        <v>0.5</v>
      </c>
      <c r="Y686" s="364" t="str" cm="1">
        <f t="array" ref="Y686">IF(X686="","",
IFERROR(
    IF(
        X686&gt;= _xlfn.XLOOKUP(
            F686 &amp; "|" &amp; G686,
            'Min table'!$A$2:$A$17 &amp; "|" &amp; 'Min table'!$B$2:$B$17,
            'Min table'!$C$2:$C$17,
            "MISSING"
        ),
        "Show",
        "Hide"
    ),
"MISSING"))</f>
        <v>Hide</v>
      </c>
      <c r="Z686" s="364" t="s">
        <v>1823</v>
      </c>
      <c r="AA686" s="360" t="s">
        <v>1130</v>
      </c>
      <c r="AC686" s="349" t="s">
        <v>773</v>
      </c>
      <c r="AD686" s="349"/>
    </row>
    <row r="687" spans="3:30" hidden="1" x14ac:dyDescent="0.3">
      <c r="C687" s="314"/>
      <c r="D687" s="8"/>
      <c r="E687" s="8"/>
      <c r="F687" s="20" t="s">
        <v>69</v>
      </c>
      <c r="G687" s="19" t="s">
        <v>722</v>
      </c>
      <c r="H687" s="384"/>
      <c r="I687" s="385"/>
      <c r="J687" s="427" t="s">
        <v>1615</v>
      </c>
      <c r="K687" s="386"/>
      <c r="L687" s="1"/>
      <c r="M687" s="2"/>
      <c r="N687" s="432"/>
      <c r="O687" s="18" t="str" cm="1">
        <f t="array" ref="O687">_xlfn.IFS(
    G687="Premium","$8.50",
    G687="Boutique","$11.50",
    G687="Collectors","$20.00",
    G687="Special Pricing","SPECIAL PRICING"
)</f>
        <v>$11.50</v>
      </c>
      <c r="P687" s="21" t="str">
        <f t="shared" si="35"/>
        <v/>
      </c>
      <c r="Q687" s="20" t="s">
        <v>1271</v>
      </c>
      <c r="R687" s="403"/>
      <c r="S687" s="382" t="str" cm="1">
        <f t="array" ref="S687">_xlfn.IFS(
    G687="Premium","$17.99 - $22.99",
    G687="Boutique","$26.99 - $29.99",
    G687="Collectors","$99.99 - $114.99",
    G687="Special Pricing","SPECIAL PRICING"
)</f>
        <v>$26.99 - $29.99</v>
      </c>
      <c r="T687" s="404"/>
      <c r="U687" s="88"/>
      <c r="V687" s="10"/>
      <c r="W687" s="390">
        <f t="shared" si="34"/>
        <v>3</v>
      </c>
      <c r="X687" s="369">
        <f>VLOOKUP(Z687,'[1]IGC Availability'!$A:$O,15,FALSE)</f>
        <v>0</v>
      </c>
      <c r="Y687" s="364" t="str" cm="1">
        <f t="array" ref="Y687">IF(X687="","",
IFERROR(
    IF(
        X687&gt;= _xlfn.XLOOKUP(
            F687 &amp; "|" &amp; G687,
            'Min table'!$A$2:$A$17 &amp; "|" &amp; 'Min table'!$B$2:$B$17,
            'Min table'!$C$2:$C$17,
            "MISSING"
        ),
        "Show",
        "Hide"
    ),
"MISSING"))</f>
        <v>Hide</v>
      </c>
      <c r="Z687" s="364" t="s">
        <v>774</v>
      </c>
      <c r="AA687" s="360" t="s">
        <v>1615</v>
      </c>
      <c r="AC687" s="349"/>
      <c r="AD687" s="349"/>
    </row>
    <row r="688" spans="3:30" hidden="1" x14ac:dyDescent="0.3">
      <c r="C688" s="314"/>
      <c r="D688" s="8"/>
      <c r="E688" s="8"/>
      <c r="F688" s="20" t="s">
        <v>69</v>
      </c>
      <c r="G688" s="19" t="s">
        <v>722</v>
      </c>
      <c r="H688" s="384"/>
      <c r="I688" s="385"/>
      <c r="J688" s="427" t="s">
        <v>1616</v>
      </c>
      <c r="K688" s="386"/>
      <c r="L688" s="1"/>
      <c r="M688" s="2"/>
      <c r="N688" s="435"/>
      <c r="O688" s="18" t="str" cm="1">
        <f t="array" ref="O688">_xlfn.IFS(
    G688="Premium","$8.50",
    G688="Boutique","$11.50",
    G688="Collectors","$20.00",
    G688="Special Pricing","SPECIAL PRICING"
)</f>
        <v>$11.50</v>
      </c>
      <c r="P688" s="21" t="str">
        <f t="shared" si="35"/>
        <v/>
      </c>
      <c r="Q688" s="20" t="s">
        <v>776</v>
      </c>
      <c r="R688" s="403"/>
      <c r="S688" s="382" t="str" cm="1">
        <f t="array" ref="S688">_xlfn.IFS(
    G688="Premium","$17.99 - $22.99",
    G688="Boutique","$26.99 - $29.99",
    G688="Collectors","$99.99 - $114.99",
    G688="Special Pricing","SPECIAL PRICING"
)</f>
        <v>$26.99 - $29.99</v>
      </c>
      <c r="T688" s="404"/>
      <c r="U688" s="88"/>
      <c r="V688" s="10"/>
      <c r="W688" s="390">
        <f t="shared" si="34"/>
        <v>3</v>
      </c>
      <c r="X688" s="369">
        <f>VLOOKUP(Z688,'[1]IGC Availability'!$A:$O,15,FALSE)</f>
        <v>0</v>
      </c>
      <c r="Y688" s="364" t="str" cm="1">
        <f t="array" ref="Y688">IF(X688="","",
IFERROR(
    IF(
        X688&gt;= _xlfn.XLOOKUP(
            F688 &amp; "|" &amp; G688,
            'Min table'!$A$2:$A$17 &amp; "|" &amp; 'Min table'!$B$2:$B$17,
            'Min table'!$C$2:$C$17,
            "MISSING"
        ),
        "Show",
        "Hide"
    ),
"MISSING"))</f>
        <v>Hide</v>
      </c>
      <c r="Z688" s="364" t="s">
        <v>775</v>
      </c>
      <c r="AA688" s="360" t="s">
        <v>1616</v>
      </c>
      <c r="AC688" s="349"/>
      <c r="AD688" s="349"/>
    </row>
    <row r="689" spans="3:30" hidden="1" x14ac:dyDescent="0.3">
      <c r="C689" s="314"/>
      <c r="D689" s="8"/>
      <c r="E689" s="8"/>
      <c r="F689" s="20" t="s">
        <v>69</v>
      </c>
      <c r="G689" s="19" t="s">
        <v>722</v>
      </c>
      <c r="H689" s="384"/>
      <c r="I689" s="385"/>
      <c r="J689" s="427" t="s">
        <v>1617</v>
      </c>
      <c r="K689" s="386"/>
      <c r="L689" s="1"/>
      <c r="M689" s="2"/>
      <c r="N689" s="432"/>
      <c r="O689" s="18" t="str" cm="1">
        <f t="array" ref="O689">_xlfn.IFS(
    G689="Premium","$8.50",
    G689="Boutique","$11.50",
    G689="Collectors","$20.00",
    G689="Special Pricing","SPECIAL PRICING"
)</f>
        <v>$11.50</v>
      </c>
      <c r="P689" s="21" t="str">
        <f t="shared" si="35"/>
        <v/>
      </c>
      <c r="Q689" s="20" t="s">
        <v>1781</v>
      </c>
      <c r="R689" s="403"/>
      <c r="S689" s="382" t="str" cm="1">
        <f t="array" ref="S689">_xlfn.IFS(
    G689="Premium","$17.99 - $22.99",
    G689="Boutique","$26.99 - $29.99",
    G689="Collectors","$99.99 - $114.99",
    G689="Special Pricing","SPECIAL PRICING"
)</f>
        <v>$26.99 - $29.99</v>
      </c>
      <c r="T689" s="404"/>
      <c r="U689" s="88"/>
      <c r="V689" s="10"/>
      <c r="W689" s="390">
        <f t="shared" si="34"/>
        <v>3</v>
      </c>
      <c r="X689" s="369">
        <f>VLOOKUP(Z689,'[1]IGC Availability'!$A:$O,15,FALSE)</f>
        <v>0</v>
      </c>
      <c r="Y689" s="364" t="str" cm="1">
        <f t="array" ref="Y689">IF(X689="","",
IFERROR(
    IF(
        X689&gt;= _xlfn.XLOOKUP(
            F689 &amp; "|" &amp; G689,
            'Min table'!$A$2:$A$17 &amp; "|" &amp; 'Min table'!$B$2:$B$17,
            'Min table'!$C$2:$C$17,
            "MISSING"
        ),
        "Show",
        "Hide"
    ),
"MISSING"))</f>
        <v>Hide</v>
      </c>
      <c r="Z689" s="364" t="s">
        <v>777</v>
      </c>
      <c r="AA689" s="360" t="s">
        <v>1617</v>
      </c>
      <c r="AC689" s="349"/>
      <c r="AD689" s="349"/>
    </row>
    <row r="690" spans="3:30" hidden="1" x14ac:dyDescent="0.3">
      <c r="C690" s="314"/>
      <c r="D690" s="8"/>
      <c r="E690" s="8"/>
      <c r="F690" s="20" t="s">
        <v>69</v>
      </c>
      <c r="G690" s="19" t="s">
        <v>724</v>
      </c>
      <c r="H690" s="384"/>
      <c r="I690" s="385"/>
      <c r="J690" s="427" t="s">
        <v>778</v>
      </c>
      <c r="K690" s="386"/>
      <c r="L690" s="1"/>
      <c r="M690" s="2"/>
      <c r="N690" s="432"/>
      <c r="O690" s="18" t="str" cm="1">
        <f t="array" ref="O690">_xlfn.IFS(
    G690="Premium","$8.50",
    G690="Boutique","$11.50",
    G690="Collectors","$20.00",
    G690="Special Pricing","SPECIAL PRICING"
)</f>
        <v>$8.50</v>
      </c>
      <c r="P690" s="21" t="str">
        <f t="shared" si="35"/>
        <v/>
      </c>
      <c r="Q690" s="20" t="s">
        <v>437</v>
      </c>
      <c r="R690" s="403"/>
      <c r="S690" s="382" t="str" cm="1">
        <f t="array" ref="S690">_xlfn.IFS(
    G690="Premium","$17.99 - $22.99",
    G690="Boutique","$26.99 - $29.99",
    G690="Collectors","$99.99 - $114.99",
    G690="Special Pricing","SPECIAL PRICING"
)</f>
        <v>$17.99 - $22.99</v>
      </c>
      <c r="T690" s="404"/>
      <c r="U690" s="88"/>
      <c r="V690" s="10"/>
      <c r="W690" s="390">
        <f t="shared" si="34"/>
        <v>4</v>
      </c>
      <c r="X690" s="369">
        <f>VLOOKUP(Z690,'[1]IGC Availability'!$A:$O,15,FALSE)</f>
        <v>1.2000000000000002</v>
      </c>
      <c r="Y690" s="364" t="str" cm="1">
        <f t="array" ref="Y690">IF(X690="","",
IFERROR(
    IF(
        X690&gt;= _xlfn.XLOOKUP(
            F690 &amp; "|" &amp; G690,
            'Min table'!$A$2:$A$17 &amp; "|" &amp; 'Min table'!$B$2:$B$17,
            'Min table'!$C$2:$C$17,
            "MISSING"
        ),
        "Show",
        "Hide"
    ),
"MISSING"))</f>
        <v>Hide</v>
      </c>
      <c r="Z690" s="364" t="s">
        <v>779</v>
      </c>
      <c r="AA690" s="360" t="s">
        <v>778</v>
      </c>
      <c r="AC690" s="349"/>
      <c r="AD690" s="349"/>
    </row>
    <row r="691" spans="3:30" hidden="1" x14ac:dyDescent="0.3">
      <c r="C691" s="314"/>
      <c r="D691" s="8"/>
      <c r="E691" s="8"/>
      <c r="F691" s="20" t="s">
        <v>69</v>
      </c>
      <c r="G691" s="19" t="s">
        <v>724</v>
      </c>
      <c r="H691" s="384"/>
      <c r="I691" s="385"/>
      <c r="J691" s="427" t="s">
        <v>1618</v>
      </c>
      <c r="K691" s="386"/>
      <c r="L691" s="1"/>
      <c r="M691" s="2"/>
      <c r="N691" s="432"/>
      <c r="O691" s="18" t="str" cm="1">
        <f t="array" ref="O691">_xlfn.IFS(
    G691="Premium","$8.50",
    G691="Boutique","$11.50",
    G691="Collectors","$20.00",
    G691="Special Pricing","SPECIAL PRICING"
)</f>
        <v>$8.50</v>
      </c>
      <c r="P691" s="21" t="str">
        <f t="shared" si="35"/>
        <v/>
      </c>
      <c r="Q691" s="20" t="s">
        <v>751</v>
      </c>
      <c r="R691" s="403"/>
      <c r="S691" s="382" t="str" cm="1">
        <f t="array" ref="S691">_xlfn.IFS(
    G691="Premium","$17.99 - $22.99",
    G691="Boutique","$26.99 - $29.99",
    G691="Collectors","$99.99 - $114.99",
    G691="Special Pricing","SPECIAL PRICING"
)</f>
        <v>$17.99 - $22.99</v>
      </c>
      <c r="T691" s="404"/>
      <c r="U691" s="88"/>
      <c r="V691" s="10"/>
      <c r="W691" s="390">
        <f t="shared" si="34"/>
        <v>4</v>
      </c>
      <c r="X691" s="369">
        <f>VLOOKUP(Z691,'[1]IGC Availability'!$A:$O,15,FALSE)</f>
        <v>0</v>
      </c>
      <c r="Y691" s="364" t="str" cm="1">
        <f t="array" ref="Y691">IF(X691="","",
IFERROR(
    IF(
        X691&gt;= _xlfn.XLOOKUP(
            F691 &amp; "|" &amp; G691,
            'Min table'!$A$2:$A$17 &amp; "|" &amp; 'Min table'!$B$2:$B$17,
            'Min table'!$C$2:$C$17,
            "MISSING"
        ),
        "Show",
        "Hide"
    ),
"MISSING"))</f>
        <v>Hide</v>
      </c>
      <c r="Z691" s="364" t="s">
        <v>780</v>
      </c>
      <c r="AA691" s="360" t="s">
        <v>1618</v>
      </c>
      <c r="AC691" s="349" t="s">
        <v>774</v>
      </c>
      <c r="AD691" s="349"/>
    </row>
    <row r="692" spans="3:30" hidden="1" x14ac:dyDescent="0.3">
      <c r="C692" s="314"/>
      <c r="D692" s="8"/>
      <c r="E692" s="8"/>
      <c r="F692" s="20" t="s">
        <v>69</v>
      </c>
      <c r="G692" s="19" t="s">
        <v>724</v>
      </c>
      <c r="H692" s="384"/>
      <c r="I692" s="385"/>
      <c r="J692" s="427" t="s">
        <v>1619</v>
      </c>
      <c r="K692" s="386"/>
      <c r="L692" s="1"/>
      <c r="M692" s="2"/>
      <c r="N692" s="432"/>
      <c r="O692" s="18" t="str" cm="1">
        <f t="array" ref="O692">_xlfn.IFS(
    G692="Premium","$8.50",
    G692="Boutique","$11.50",
    G692="Collectors","$20.00",
    G692="Special Pricing","SPECIAL PRICING"
)</f>
        <v>$8.50</v>
      </c>
      <c r="P692" s="21" t="str">
        <f t="shared" si="35"/>
        <v/>
      </c>
      <c r="Q692" s="18" t="s">
        <v>782</v>
      </c>
      <c r="R692" s="403"/>
      <c r="S692" s="382" t="str" cm="1">
        <f t="array" ref="S692">_xlfn.IFS(
    G692="Premium","$17.99 - $22.99",
    G692="Boutique","$26.99 - $29.99",
    G692="Collectors","$99.99 - $114.99",
    G692="Special Pricing","SPECIAL PRICING"
)</f>
        <v>$17.99 - $22.99</v>
      </c>
      <c r="T692" s="404"/>
      <c r="U692" s="101"/>
      <c r="V692" s="10"/>
      <c r="W692" s="390">
        <f t="shared" ref="W692:W755" si="36">IF(G692="Special Pricing",1,
 IF(G692="Collectors",2,
 IF(G692="Boutique",3,
 IF(G692="Premium",4,99))))</f>
        <v>4</v>
      </c>
      <c r="X692" s="369">
        <f>VLOOKUP(Z692,'[1]IGC Availability'!$A:$O,15,FALSE)</f>
        <v>0</v>
      </c>
      <c r="Y692" s="364" t="str" cm="1">
        <f t="array" ref="Y692">IF(X692="","",
IFERROR(
    IF(
        X692&gt;= _xlfn.XLOOKUP(
            F692 &amp; "|" &amp; G692,
            'Min table'!$A$2:$A$17 &amp; "|" &amp; 'Min table'!$B$2:$B$17,
            'Min table'!$C$2:$C$17,
            "MISSING"
        ),
        "Show",
        "Hide"
    ),
"MISSING"))</f>
        <v>Hide</v>
      </c>
      <c r="Z692" s="364" t="s">
        <v>781</v>
      </c>
      <c r="AA692" s="360" t="s">
        <v>1619</v>
      </c>
      <c r="AC692" s="349" t="s">
        <v>775</v>
      </c>
      <c r="AD692" s="349"/>
    </row>
    <row r="693" spans="3:30" hidden="1" x14ac:dyDescent="0.3">
      <c r="C693" s="314"/>
      <c r="D693" s="8"/>
      <c r="E693" s="8"/>
      <c r="F693" s="20" t="s">
        <v>69</v>
      </c>
      <c r="G693" s="19" t="s">
        <v>724</v>
      </c>
      <c r="H693" s="384"/>
      <c r="I693" s="385"/>
      <c r="J693" s="427" t="s">
        <v>1620</v>
      </c>
      <c r="K693" s="386"/>
      <c r="L693" s="1"/>
      <c r="M693" s="2"/>
      <c r="N693" s="432"/>
      <c r="O693" s="18" t="str" cm="1">
        <f t="array" ref="O693">_xlfn.IFS(
    G693="Premium","$8.50",
    G693="Boutique","$11.50",
    G693="Collectors","$20.00",
    G693="Special Pricing","SPECIAL PRICING"
)</f>
        <v>$8.50</v>
      </c>
      <c r="P693" s="21" t="str">
        <f t="shared" ref="P693:P756" si="37">IF(AND(L693="",M693="",N693=""),"", (L693*O693) + (M693*(O693+2.25)) + (N693*(O693+2.25)))</f>
        <v/>
      </c>
      <c r="Q693" s="18" t="s">
        <v>782</v>
      </c>
      <c r="R693" s="403"/>
      <c r="S693" s="382" t="str" cm="1">
        <f t="array" ref="S693">_xlfn.IFS(
    G693="Premium","$17.99 - $22.99",
    G693="Boutique","$26.99 - $29.99",
    G693="Collectors","$99.99 - $114.99",
    G693="Special Pricing","SPECIAL PRICING"
)</f>
        <v>$17.99 - $22.99</v>
      </c>
      <c r="T693" s="404"/>
      <c r="U693" s="88"/>
      <c r="V693" s="10"/>
      <c r="W693" s="390">
        <f t="shared" si="36"/>
        <v>4</v>
      </c>
      <c r="X693" s="369">
        <f>VLOOKUP(Z693,'[1]IGC Availability'!$A:$O,15,FALSE)</f>
        <v>0</v>
      </c>
      <c r="Y693" s="364" t="str" cm="1">
        <f t="array" ref="Y693">IF(X693="","",
IFERROR(
    IF(
        X693&gt;= _xlfn.XLOOKUP(
            F693 &amp; "|" &amp; G693,
            'Min table'!$A$2:$A$17 &amp; "|" &amp; 'Min table'!$B$2:$B$17,
            'Min table'!$C$2:$C$17,
            "MISSING"
        ),
        "Show",
        "Hide"
    ),
"MISSING"))</f>
        <v>Hide</v>
      </c>
      <c r="Z693" s="364" t="s">
        <v>783</v>
      </c>
      <c r="AA693" s="360" t="s">
        <v>1620</v>
      </c>
      <c r="AC693" s="349" t="s">
        <v>777</v>
      </c>
      <c r="AD693" s="349"/>
    </row>
    <row r="694" spans="3:30" hidden="1" x14ac:dyDescent="0.3">
      <c r="C694" s="314"/>
      <c r="D694" s="8"/>
      <c r="E694" s="8"/>
      <c r="F694" s="20" t="s">
        <v>69</v>
      </c>
      <c r="G694" s="19" t="s">
        <v>722</v>
      </c>
      <c r="H694" s="384"/>
      <c r="I694" s="385"/>
      <c r="J694" s="427" t="s">
        <v>1621</v>
      </c>
      <c r="K694" s="386"/>
      <c r="L694" s="1"/>
      <c r="M694" s="2"/>
      <c r="N694" s="432"/>
      <c r="O694" s="18" t="str" cm="1">
        <f t="array" ref="O694">_xlfn.IFS(
    G694="Premium","$8.50",
    G694="Boutique","$11.50",
    G694="Collectors","$20.00",
    G694="Special Pricing","SPECIAL PRICING"
)</f>
        <v>$11.50</v>
      </c>
      <c r="P694" s="21" t="str">
        <f t="shared" si="37"/>
        <v/>
      </c>
      <c r="Q694" s="18" t="s">
        <v>776</v>
      </c>
      <c r="R694" s="403"/>
      <c r="S694" s="382" t="str" cm="1">
        <f t="array" ref="S694">_xlfn.IFS(
    G694="Premium","$17.99 - $22.99",
    G694="Boutique","$26.99 - $29.99",
    G694="Collectors","$99.99 - $114.99",
    G694="Special Pricing","SPECIAL PRICING"
)</f>
        <v>$26.99 - $29.99</v>
      </c>
      <c r="T694" s="404"/>
      <c r="U694" s="88"/>
      <c r="V694" s="10"/>
      <c r="W694" s="390">
        <f t="shared" si="36"/>
        <v>3</v>
      </c>
      <c r="X694" s="369">
        <f>VLOOKUP(Z694,'[1]IGC Availability'!$A:$O,15,FALSE)</f>
        <v>0</v>
      </c>
      <c r="Y694" s="364" t="str" cm="1">
        <f t="array" ref="Y694">IF(X694="","",
IFERROR(
    IF(
        X694&gt;= _xlfn.XLOOKUP(
            F694 &amp; "|" &amp; G694,
            'Min table'!$A$2:$A$17 &amp; "|" &amp; 'Min table'!$B$2:$B$17,
            'Min table'!$C$2:$C$17,
            "MISSING"
        ),
        "Show",
        "Hide"
    ),
"MISSING"))</f>
        <v>Hide</v>
      </c>
      <c r="Z694" s="364" t="s">
        <v>784</v>
      </c>
      <c r="AA694" s="360" t="s">
        <v>1621</v>
      </c>
      <c r="AC694" s="349" t="s">
        <v>779</v>
      </c>
      <c r="AD694" s="349"/>
    </row>
    <row r="695" spans="3:30" hidden="1" x14ac:dyDescent="0.3">
      <c r="C695" s="314"/>
      <c r="D695" s="8"/>
      <c r="E695" s="8"/>
      <c r="F695" s="20" t="s">
        <v>69</v>
      </c>
      <c r="G695" s="19" t="s">
        <v>724</v>
      </c>
      <c r="H695" s="384"/>
      <c r="I695" s="385"/>
      <c r="J695" s="427" t="s">
        <v>1172</v>
      </c>
      <c r="K695" s="386"/>
      <c r="L695" s="1"/>
      <c r="M695" s="2"/>
      <c r="N695" s="432"/>
      <c r="O695" s="18" t="str" cm="1">
        <f t="array" ref="O695">_xlfn.IFS(
    G695="Premium","$8.50",
    G695="Boutique","$11.50",
    G695="Collectors","$20.00",
    G695="Special Pricing","SPECIAL PRICING"
)</f>
        <v>$8.50</v>
      </c>
      <c r="P695" s="21" t="str">
        <f t="shared" si="37"/>
        <v/>
      </c>
      <c r="Q695" s="18" t="s">
        <v>782</v>
      </c>
      <c r="R695" s="403"/>
      <c r="S695" s="382" t="str" cm="1">
        <f t="array" ref="S695">_xlfn.IFS(
    G695="Premium","$17.99 - $22.99",
    G695="Boutique","$26.99 - $29.99",
    G695="Collectors","$99.99 - $114.99",
    G695="Special Pricing","SPECIAL PRICING"
)</f>
        <v>$17.99 - $22.99</v>
      </c>
      <c r="T695" s="404"/>
      <c r="U695" s="88"/>
      <c r="V695" s="10"/>
      <c r="W695" s="390">
        <f t="shared" si="36"/>
        <v>4</v>
      </c>
      <c r="X695" s="369">
        <f>VLOOKUP(Z695,'[1]IGC Availability'!$A:$O,15,FALSE)</f>
        <v>0</v>
      </c>
      <c r="Y695" s="364" t="str" cm="1">
        <f t="array" ref="Y695">IF(X695="","",
IFERROR(
    IF(
        X695&gt;= _xlfn.XLOOKUP(
            F695 &amp; "|" &amp; G695,
            'Min table'!$A$2:$A$17 &amp; "|" &amp; 'Min table'!$B$2:$B$17,
            'Min table'!$C$2:$C$17,
            "MISSING"
        ),
        "Show",
        "Hide"
    ),
"MISSING"))</f>
        <v>Hide</v>
      </c>
      <c r="Z695" s="364" t="s">
        <v>1824</v>
      </c>
      <c r="AA695" s="360" t="s">
        <v>1172</v>
      </c>
      <c r="AC695" s="348" t="s">
        <v>780</v>
      </c>
      <c r="AD695" s="348"/>
    </row>
    <row r="696" spans="3:30" hidden="1" x14ac:dyDescent="0.3">
      <c r="C696" s="314"/>
      <c r="D696" s="8"/>
      <c r="E696" s="8"/>
      <c r="F696" s="20" t="s">
        <v>69</v>
      </c>
      <c r="G696" s="19" t="s">
        <v>722</v>
      </c>
      <c r="H696" s="384"/>
      <c r="I696" s="385"/>
      <c r="J696" s="427" t="s">
        <v>1622</v>
      </c>
      <c r="K696" s="386"/>
      <c r="L696" s="1"/>
      <c r="M696" s="2"/>
      <c r="N696" s="432"/>
      <c r="O696" s="18" t="str" cm="1">
        <f t="array" ref="O696">_xlfn.IFS(
    G696="Premium","$8.50",
    G696="Boutique","$11.50",
    G696="Collectors","$20.00",
    G696="Special Pricing","SPECIAL PRICING"
)</f>
        <v>$11.50</v>
      </c>
      <c r="P696" s="21" t="str">
        <f t="shared" si="37"/>
        <v/>
      </c>
      <c r="Q696" s="18" t="s">
        <v>782</v>
      </c>
      <c r="R696" s="403"/>
      <c r="S696" s="382" t="str" cm="1">
        <f t="array" ref="S696">_xlfn.IFS(
    G696="Premium","$17.99 - $22.99",
    G696="Boutique","$26.99 - $29.99",
    G696="Collectors","$99.99 - $114.99",
    G696="Special Pricing","SPECIAL PRICING"
)</f>
        <v>$26.99 - $29.99</v>
      </c>
      <c r="T696" s="404"/>
      <c r="U696" s="88"/>
      <c r="V696" s="10"/>
      <c r="W696" s="390">
        <f t="shared" si="36"/>
        <v>3</v>
      </c>
      <c r="X696" s="369">
        <f>VLOOKUP(Z696,'[1]IGC Availability'!$A:$O,15,FALSE)</f>
        <v>0</v>
      </c>
      <c r="Y696" s="364" t="str" cm="1">
        <f t="array" ref="Y696">IF(X696="","",
IFERROR(
    IF(
        X696&gt;= _xlfn.XLOOKUP(
            F696 &amp; "|" &amp; G696,
            'Min table'!$A$2:$A$17 &amp; "|" &amp; 'Min table'!$B$2:$B$17,
            'Min table'!$C$2:$C$17,
            "MISSING"
        ),
        "Show",
        "Hide"
    ),
"MISSING"))</f>
        <v>Hide</v>
      </c>
      <c r="Z696" s="364" t="s">
        <v>1825</v>
      </c>
      <c r="AA696" s="360" t="s">
        <v>1622</v>
      </c>
      <c r="AC696" s="348" t="s">
        <v>781</v>
      </c>
      <c r="AD696" s="348"/>
    </row>
    <row r="697" spans="3:30" hidden="1" x14ac:dyDescent="0.3">
      <c r="C697" s="314"/>
      <c r="D697" s="8"/>
      <c r="E697" s="8"/>
      <c r="F697" s="20" t="s">
        <v>69</v>
      </c>
      <c r="G697" s="19" t="s">
        <v>722</v>
      </c>
      <c r="H697" s="384"/>
      <c r="I697" s="385"/>
      <c r="J697" s="427" t="s">
        <v>1623</v>
      </c>
      <c r="K697" s="386"/>
      <c r="L697" s="1"/>
      <c r="M697" s="2"/>
      <c r="N697" s="432"/>
      <c r="O697" s="18" t="str" cm="1">
        <f t="array" ref="O697">_xlfn.IFS(
    G697="Premium","$8.50",
    G697="Boutique","$11.50",
    G697="Collectors","$20.00",
    G697="Special Pricing","SPECIAL PRICING"
)</f>
        <v>$11.50</v>
      </c>
      <c r="P697" s="21" t="str">
        <f t="shared" si="37"/>
        <v/>
      </c>
      <c r="Q697" s="18" t="s">
        <v>782</v>
      </c>
      <c r="R697" s="403"/>
      <c r="S697" s="382" t="str" cm="1">
        <f t="array" ref="S697">_xlfn.IFS(
    G697="Premium","$17.99 - $22.99",
    G697="Boutique","$26.99 - $29.99",
    G697="Collectors","$99.99 - $114.99",
    G697="Special Pricing","SPECIAL PRICING"
)</f>
        <v>$26.99 - $29.99</v>
      </c>
      <c r="T697" s="404"/>
      <c r="U697" s="88"/>
      <c r="V697" s="10"/>
      <c r="W697" s="390">
        <f t="shared" si="36"/>
        <v>3</v>
      </c>
      <c r="X697" s="369">
        <f>VLOOKUP(Z697,'[1]IGC Availability'!$A:$O,15,FALSE)</f>
        <v>0</v>
      </c>
      <c r="Y697" s="364" t="str" cm="1">
        <f t="array" ref="Y697">IF(X697="","",
IFERROR(
    IF(
        X697&gt;= _xlfn.XLOOKUP(
            F697 &amp; "|" &amp; G697,
            'Min table'!$A$2:$A$17 &amp; "|" &amp; 'Min table'!$B$2:$B$17,
            'Min table'!$C$2:$C$17,
            "MISSING"
        ),
        "Show",
        "Hide"
    ),
"MISSING"))</f>
        <v>Hide</v>
      </c>
      <c r="Z697" s="364" t="s">
        <v>786</v>
      </c>
      <c r="AA697" s="360" t="s">
        <v>1623</v>
      </c>
      <c r="AC697" s="348" t="s">
        <v>783</v>
      </c>
      <c r="AD697" s="348"/>
    </row>
    <row r="698" spans="3:30" hidden="1" x14ac:dyDescent="0.3">
      <c r="C698" s="314"/>
      <c r="D698" s="8"/>
      <c r="E698" s="8"/>
      <c r="F698" s="20" t="s">
        <v>69</v>
      </c>
      <c r="G698" s="19" t="s">
        <v>724</v>
      </c>
      <c r="H698" s="384"/>
      <c r="I698" s="385"/>
      <c r="J698" s="427" t="s">
        <v>1624</v>
      </c>
      <c r="K698" s="386"/>
      <c r="L698" s="1"/>
      <c r="M698" s="2"/>
      <c r="N698" s="432"/>
      <c r="O698" s="18" t="str" cm="1">
        <f t="array" ref="O698">_xlfn.IFS(
    G698="Premium","$8.50",
    G698="Boutique","$11.50",
    G698="Collectors","$20.00",
    G698="Special Pricing","SPECIAL PRICING"
)</f>
        <v>$8.50</v>
      </c>
      <c r="P698" s="21" t="str">
        <f t="shared" si="37"/>
        <v/>
      </c>
      <c r="Q698" s="18" t="s">
        <v>1271</v>
      </c>
      <c r="R698" s="403"/>
      <c r="S698" s="382" t="str" cm="1">
        <f t="array" ref="S698">_xlfn.IFS(
    G698="Premium","$17.99 - $22.99",
    G698="Boutique","$26.99 - $29.99",
    G698="Collectors","$99.99 - $114.99",
    G698="Special Pricing","SPECIAL PRICING"
)</f>
        <v>$17.99 - $22.99</v>
      </c>
      <c r="T698" s="404"/>
      <c r="U698" s="101"/>
      <c r="V698" s="10"/>
      <c r="W698" s="390">
        <f t="shared" si="36"/>
        <v>4</v>
      </c>
      <c r="X698" s="369">
        <f>VLOOKUP(Z698,'[1]IGC Availability'!$A:$O,15,FALSE)</f>
        <v>0</v>
      </c>
      <c r="Y698" s="364" t="str" cm="1">
        <f t="array" ref="Y698">IF(X698="","",
IFERROR(
    IF(
        X698&gt;= _xlfn.XLOOKUP(
            F698 &amp; "|" &amp; G698,
            'Min table'!$A$2:$A$17 &amp; "|" &amp; 'Min table'!$B$2:$B$17,
            'Min table'!$C$2:$C$17,
            "MISSING"
        ),
        "Show",
        "Hide"
    ),
"MISSING"))</f>
        <v>Hide</v>
      </c>
      <c r="Z698" s="364" t="s">
        <v>787</v>
      </c>
      <c r="AA698" s="360" t="s">
        <v>1624</v>
      </c>
      <c r="AC698" s="348" t="s">
        <v>784</v>
      </c>
      <c r="AD698" s="348"/>
    </row>
    <row r="699" spans="3:30" hidden="1" x14ac:dyDescent="0.3">
      <c r="C699" s="314"/>
      <c r="D699" s="8"/>
      <c r="E699" s="8"/>
      <c r="F699" s="20" t="s">
        <v>69</v>
      </c>
      <c r="G699" s="19" t="s">
        <v>724</v>
      </c>
      <c r="H699" s="384"/>
      <c r="I699" s="385"/>
      <c r="J699" s="427" t="s">
        <v>1625</v>
      </c>
      <c r="K699" s="386"/>
      <c r="L699" s="1"/>
      <c r="M699" s="2"/>
      <c r="N699" s="432"/>
      <c r="O699" s="18" t="str" cm="1">
        <f t="array" ref="O699">_xlfn.IFS(
    G699="Premium","$8.50",
    G699="Boutique","$11.50",
    G699="Collectors","$20.00",
    G699="Special Pricing","SPECIAL PRICING"
)</f>
        <v>$8.50</v>
      </c>
      <c r="P699" s="21" t="str">
        <f t="shared" si="37"/>
        <v/>
      </c>
      <c r="Q699" s="18" t="s">
        <v>1253</v>
      </c>
      <c r="R699" s="403"/>
      <c r="S699" s="382" t="str" cm="1">
        <f t="array" ref="S699">_xlfn.IFS(
    G699="Premium","$17.99 - $22.99",
    G699="Boutique","$26.99 - $29.99",
    G699="Collectors","$99.99 - $114.99",
    G699="Special Pricing","SPECIAL PRICING"
)</f>
        <v>$17.99 - $22.99</v>
      </c>
      <c r="T699" s="404"/>
      <c r="U699" s="88"/>
      <c r="V699" s="10"/>
      <c r="W699" s="390">
        <f t="shared" si="36"/>
        <v>4</v>
      </c>
      <c r="X699" s="369">
        <f>VLOOKUP(Z699,'[1]IGC Availability'!$A:$O,15,FALSE)</f>
        <v>0</v>
      </c>
      <c r="Y699" s="364" t="str" cm="1">
        <f t="array" ref="Y699">IF(X699="","",
IFERROR(
    IF(
        X699&gt;= _xlfn.XLOOKUP(
            F699 &amp; "|" &amp; G699,
            'Min table'!$A$2:$A$17 &amp; "|" &amp; 'Min table'!$B$2:$B$17,
            'Min table'!$C$2:$C$17,
            "MISSING"
        ),
        "Show",
        "Hide"
    ),
"MISSING"))</f>
        <v>Hide</v>
      </c>
      <c r="Z699" s="364" t="s">
        <v>788</v>
      </c>
      <c r="AA699" s="360" t="s">
        <v>1625</v>
      </c>
      <c r="AC699" s="350"/>
      <c r="AD699" s="350"/>
    </row>
    <row r="700" spans="3:30" hidden="1" x14ac:dyDescent="0.3">
      <c r="C700" s="314"/>
      <c r="D700" s="8"/>
      <c r="E700" s="8"/>
      <c r="F700" s="20" t="s">
        <v>69</v>
      </c>
      <c r="G700" s="19" t="s">
        <v>724</v>
      </c>
      <c r="H700" s="384"/>
      <c r="I700" s="385"/>
      <c r="J700" s="427" t="s">
        <v>1626</v>
      </c>
      <c r="K700" s="386"/>
      <c r="L700" s="1"/>
      <c r="M700" s="2"/>
      <c r="N700" s="432"/>
      <c r="O700" s="18" t="str" cm="1">
        <f t="array" ref="O700">_xlfn.IFS(
    G700="Premium","$8.50",
    G700="Boutique","$11.50",
    G700="Collectors","$20.00",
    G700="Special Pricing","SPECIAL PRICING"
)</f>
        <v>$8.50</v>
      </c>
      <c r="P700" s="21" t="str">
        <f t="shared" si="37"/>
        <v/>
      </c>
      <c r="Q700" s="18" t="s">
        <v>1253</v>
      </c>
      <c r="R700" s="403"/>
      <c r="S700" s="382" t="str" cm="1">
        <f t="array" ref="S700">_xlfn.IFS(
    G700="Premium","$17.99 - $22.99",
    G700="Boutique","$26.99 - $29.99",
    G700="Collectors","$99.99 - $114.99",
    G700="Special Pricing","SPECIAL PRICING"
)</f>
        <v>$17.99 - $22.99</v>
      </c>
      <c r="T700" s="404"/>
      <c r="U700" s="88"/>
      <c r="V700" s="10"/>
      <c r="W700" s="390">
        <f t="shared" si="36"/>
        <v>4</v>
      </c>
      <c r="X700" s="369">
        <f>VLOOKUP(Z700,'[1]IGC Availability'!$A:$O,15,FALSE)</f>
        <v>0</v>
      </c>
      <c r="Y700" s="364" t="str" cm="1">
        <f t="array" ref="Y700">IF(X700="","",
IFERROR(
    IF(
        X700&gt;= _xlfn.XLOOKUP(
            F700 &amp; "|" &amp; G700,
            'Min table'!$A$2:$A$17 &amp; "|" &amp; 'Min table'!$B$2:$B$17,
            'Min table'!$C$2:$C$17,
            "MISSING"
        ),
        "Show",
        "Hide"
    ),
"MISSING"))</f>
        <v>Hide</v>
      </c>
      <c r="Z700" s="364" t="s">
        <v>789</v>
      </c>
      <c r="AA700" s="360" t="s">
        <v>1626</v>
      </c>
      <c r="AC700" s="348" t="s">
        <v>785</v>
      </c>
      <c r="AD700" s="348"/>
    </row>
    <row r="701" spans="3:30" hidden="1" x14ac:dyDescent="0.3">
      <c r="C701" s="314"/>
      <c r="D701" s="8"/>
      <c r="E701" s="8"/>
      <c r="F701" s="20" t="s">
        <v>69</v>
      </c>
      <c r="G701" s="19" t="s">
        <v>722</v>
      </c>
      <c r="H701" s="384"/>
      <c r="I701" s="385"/>
      <c r="J701" s="427" t="s">
        <v>1627</v>
      </c>
      <c r="K701" s="386"/>
      <c r="L701" s="1"/>
      <c r="M701" s="2"/>
      <c r="N701" s="432"/>
      <c r="O701" s="18" t="str" cm="1">
        <f t="array" ref="O701">_xlfn.IFS(
    G701="Premium","$8.50",
    G701="Boutique","$11.50",
    G701="Collectors","$20.00",
    G701="Special Pricing","SPECIAL PRICING"
)</f>
        <v>$11.50</v>
      </c>
      <c r="P701" s="21" t="str">
        <f t="shared" si="37"/>
        <v/>
      </c>
      <c r="Q701" s="18" t="s">
        <v>1782</v>
      </c>
      <c r="R701" s="403"/>
      <c r="S701" s="382" t="str" cm="1">
        <f t="array" ref="S701">_xlfn.IFS(
    G701="Premium","$17.99 - $22.99",
    G701="Boutique","$26.99 - $29.99",
    G701="Collectors","$99.99 - $114.99",
    G701="Special Pricing","SPECIAL PRICING"
)</f>
        <v>$26.99 - $29.99</v>
      </c>
      <c r="T701" s="404"/>
      <c r="U701" s="88"/>
      <c r="V701" s="10"/>
      <c r="W701" s="390">
        <f t="shared" si="36"/>
        <v>3</v>
      </c>
      <c r="X701" s="369">
        <f>VLOOKUP(Z701,'[1]IGC Availability'!$A:$O,15,FALSE)</f>
        <v>0</v>
      </c>
      <c r="Y701" s="364" t="str" cm="1">
        <f t="array" ref="Y701">IF(X701="","",
IFERROR(
    IF(
        X701&gt;= _xlfn.XLOOKUP(
            F701 &amp; "|" &amp; G701,
            'Min table'!$A$2:$A$17 &amp; "|" &amp; 'Min table'!$B$2:$B$17,
            'Min table'!$C$2:$C$17,
            "MISSING"
        ),
        "Show",
        "Hide"
    ),
"MISSING"))</f>
        <v>Hide</v>
      </c>
      <c r="Z701" s="364" t="s">
        <v>1826</v>
      </c>
      <c r="AA701" s="360" t="s">
        <v>1627</v>
      </c>
      <c r="AC701" s="348" t="s">
        <v>786</v>
      </c>
      <c r="AD701" s="348"/>
    </row>
    <row r="702" spans="3:30" hidden="1" x14ac:dyDescent="0.3">
      <c r="C702" s="314"/>
      <c r="D702" s="8"/>
      <c r="E702" s="8"/>
      <c r="F702" s="20" t="s">
        <v>69</v>
      </c>
      <c r="G702" s="19" t="s">
        <v>724</v>
      </c>
      <c r="H702" s="384"/>
      <c r="I702" s="385"/>
      <c r="J702" s="427" t="s">
        <v>1771</v>
      </c>
      <c r="K702" s="386"/>
      <c r="L702" s="1"/>
      <c r="M702" s="2"/>
      <c r="N702" s="432"/>
      <c r="O702" s="18" t="str" cm="1">
        <f t="array" ref="O702">_xlfn.IFS(
    G702="Premium","$8.50",
    G702="Boutique","$11.50",
    G702="Collectors","$20.00",
    G702="Special Pricing","SPECIAL PRICING"
)</f>
        <v>$8.50</v>
      </c>
      <c r="P702" s="21" t="str">
        <f t="shared" si="37"/>
        <v/>
      </c>
      <c r="Q702" s="18" t="s">
        <v>1271</v>
      </c>
      <c r="R702" s="403"/>
      <c r="S702" s="382" t="str" cm="1">
        <f t="array" ref="S702">_xlfn.IFS(
    G702="Premium","$17.99 - $22.99",
    G702="Boutique","$26.99 - $29.99",
    G702="Collectors","$99.99 - $114.99",
    G702="Special Pricing","SPECIAL PRICING"
)</f>
        <v>$17.99 - $22.99</v>
      </c>
      <c r="T702" s="404"/>
      <c r="U702" s="88"/>
      <c r="V702" s="10"/>
      <c r="W702" s="390">
        <f t="shared" si="36"/>
        <v>4</v>
      </c>
      <c r="X702" s="369">
        <f>VLOOKUP(Z702,'[1]IGC Availability'!$A:$O,15,FALSE)</f>
        <v>0.5</v>
      </c>
      <c r="Y702" s="364" t="str" cm="1">
        <f t="array" ref="Y702">IF(X702="","",
IFERROR(
    IF(
        X702&gt;= _xlfn.XLOOKUP(
            F702 &amp; "|" &amp; G702,
            'Min table'!$A$2:$A$17 &amp; "|" &amp; 'Min table'!$B$2:$B$17,
            'Min table'!$C$2:$C$17,
            "MISSING"
        ),
        "Show",
        "Hide"
    ),
"MISSING"))</f>
        <v>Hide</v>
      </c>
      <c r="Z702" s="364" t="s">
        <v>790</v>
      </c>
      <c r="AA702" s="360" t="s">
        <v>1771</v>
      </c>
      <c r="AC702" s="348" t="s">
        <v>787</v>
      </c>
      <c r="AD702" s="348"/>
    </row>
    <row r="703" spans="3:30" hidden="1" x14ac:dyDescent="0.3">
      <c r="C703" s="314"/>
      <c r="D703" s="8"/>
      <c r="E703" s="8"/>
      <c r="F703" s="20" t="s">
        <v>69</v>
      </c>
      <c r="G703" s="19" t="s">
        <v>722</v>
      </c>
      <c r="H703" s="384"/>
      <c r="I703" s="385"/>
      <c r="J703" s="427" t="s">
        <v>1168</v>
      </c>
      <c r="K703" s="386"/>
      <c r="L703" s="1"/>
      <c r="M703" s="2"/>
      <c r="N703" s="432"/>
      <c r="O703" s="18" t="str" cm="1">
        <f t="array" ref="O703">_xlfn.IFS(
    G703="Premium","$8.50",
    G703="Boutique","$11.50",
    G703="Collectors","$20.00",
    G703="Special Pricing","SPECIAL PRICING"
)</f>
        <v>$11.50</v>
      </c>
      <c r="P703" s="21" t="str">
        <f t="shared" si="37"/>
        <v/>
      </c>
      <c r="Q703" s="18" t="s">
        <v>1080</v>
      </c>
      <c r="R703" s="403"/>
      <c r="S703" s="382" t="str" cm="1">
        <f t="array" ref="S703">_xlfn.IFS(
    G703="Premium","$17.99 - $22.99",
    G703="Boutique","$26.99 - $29.99",
    G703="Collectors","$99.99 - $114.99",
    G703="Special Pricing","SPECIAL PRICING"
)</f>
        <v>$26.99 - $29.99</v>
      </c>
      <c r="T703" s="404"/>
      <c r="U703" s="88"/>
      <c r="V703" s="10"/>
      <c r="W703" s="390">
        <f t="shared" si="36"/>
        <v>3</v>
      </c>
      <c r="X703" s="369">
        <f>VLOOKUP(Z703,'[1]IGC Availability'!$A:$O,15,FALSE)</f>
        <v>0</v>
      </c>
      <c r="Y703" s="364" t="str" cm="1">
        <f t="array" ref="Y703">IF(X703="","",
IFERROR(
    IF(
        X703&gt;= _xlfn.XLOOKUP(
            F703 &amp; "|" &amp; G703,
            'Min table'!$A$2:$A$17 &amp; "|" &amp; 'Min table'!$B$2:$B$17,
            'Min table'!$C$2:$C$17,
            "MISSING"
        ),
        "Show",
        "Hide"
    ),
"MISSING"))</f>
        <v>Hide</v>
      </c>
      <c r="Z703" s="364" t="s">
        <v>1827</v>
      </c>
      <c r="AA703" s="360" t="s">
        <v>1168</v>
      </c>
      <c r="AC703" s="348" t="s">
        <v>788</v>
      </c>
      <c r="AD703" s="348"/>
    </row>
    <row r="704" spans="3:30" hidden="1" x14ac:dyDescent="0.3">
      <c r="C704" s="314"/>
      <c r="D704" s="8"/>
      <c r="E704" s="8"/>
      <c r="F704" s="20" t="s">
        <v>69</v>
      </c>
      <c r="G704" s="19" t="s">
        <v>724</v>
      </c>
      <c r="H704" s="384"/>
      <c r="I704" s="385"/>
      <c r="J704" s="427" t="s">
        <v>1995</v>
      </c>
      <c r="K704" s="386"/>
      <c r="L704" s="1"/>
      <c r="M704" s="2"/>
      <c r="N704" s="432"/>
      <c r="O704" s="18" t="str" cm="1">
        <f t="array" ref="O704">_xlfn.IFS(
    G704="Premium","$8.50",
    G704="Boutique","$11.50",
    G704="Collectors","$20.00",
    G704="Special Pricing","SPECIAL PRICING"
)</f>
        <v>$8.50</v>
      </c>
      <c r="P704" s="21" t="str">
        <f t="shared" si="37"/>
        <v/>
      </c>
      <c r="Q704" s="18" t="s">
        <v>1775</v>
      </c>
      <c r="R704" s="403"/>
      <c r="S704" s="382" t="str" cm="1">
        <f t="array" ref="S704">_xlfn.IFS(
    G704="Premium","$17.99 - $22.99",
    G704="Boutique","$26.99 - $29.99",
    G704="Collectors","$99.99 - $114.99",
    G704="Special Pricing","SPECIAL PRICING"
)</f>
        <v>$17.99 - $22.99</v>
      </c>
      <c r="T704" s="404"/>
      <c r="U704" s="88"/>
      <c r="V704" s="10"/>
      <c r="W704" s="390">
        <f t="shared" si="36"/>
        <v>4</v>
      </c>
      <c r="X704" s="369">
        <f>VLOOKUP(Z704,'[1]IGC Availability'!$A:$O,15,FALSE)</f>
        <v>0</v>
      </c>
      <c r="Y704" s="364" t="str" cm="1">
        <f t="array" ref="Y704">IF(X704="","",
IFERROR(
    IF(
        X704&gt;= _xlfn.XLOOKUP(
            F704 &amp; "|" &amp; G704,
            'Min table'!$A$2:$A$17 &amp; "|" &amp; 'Min table'!$B$2:$B$17,
            'Min table'!$C$2:$C$17,
            "MISSING"
        ),
        "Show",
        "Hide"
    ),
"MISSING"))</f>
        <v>Hide</v>
      </c>
      <c r="Z704" s="364" t="s">
        <v>1828</v>
      </c>
      <c r="AA704" s="360" t="s">
        <v>1628</v>
      </c>
      <c r="AC704" s="349" t="s">
        <v>789</v>
      </c>
      <c r="AD704" s="349"/>
    </row>
    <row r="705" spans="3:30" hidden="1" x14ac:dyDescent="0.3">
      <c r="C705" s="314"/>
      <c r="D705" s="8"/>
      <c r="E705" s="8"/>
      <c r="F705" s="20" t="s">
        <v>69</v>
      </c>
      <c r="G705" s="19" t="s">
        <v>724</v>
      </c>
      <c r="H705" s="384"/>
      <c r="I705" s="385"/>
      <c r="J705" s="427" t="s">
        <v>1182</v>
      </c>
      <c r="K705" s="386"/>
      <c r="L705" s="1"/>
      <c r="M705" s="2"/>
      <c r="N705" s="432"/>
      <c r="O705" s="18" t="str" cm="1">
        <f t="array" ref="O705">_xlfn.IFS(
    G705="Premium","$8.50",
    G705="Boutique","$11.50",
    G705="Collectors","$20.00",
    G705="Special Pricing","SPECIAL PRICING"
)</f>
        <v>$8.50</v>
      </c>
      <c r="P705" s="21" t="str">
        <f t="shared" si="37"/>
        <v/>
      </c>
      <c r="Q705" s="18" t="s">
        <v>1775</v>
      </c>
      <c r="R705" s="403"/>
      <c r="S705" s="382" t="str" cm="1">
        <f t="array" ref="S705">_xlfn.IFS(
    G705="Premium","$17.99 - $22.99",
    G705="Boutique","$26.99 - $29.99",
    G705="Collectors","$99.99 - $114.99",
    G705="Special Pricing","SPECIAL PRICING"
)</f>
        <v>$17.99 - $22.99</v>
      </c>
      <c r="T705" s="404"/>
      <c r="U705" s="88"/>
      <c r="V705" s="10"/>
      <c r="W705" s="390">
        <f t="shared" si="36"/>
        <v>4</v>
      </c>
      <c r="X705" s="369">
        <f>VLOOKUP(Z705,'[1]IGC Availability'!$A:$O,15,FALSE)</f>
        <v>0</v>
      </c>
      <c r="Y705" s="364" t="str" cm="1">
        <f t="array" ref="Y705">IF(X705="","",
IFERROR(
    IF(
        X705&gt;= _xlfn.XLOOKUP(
            F705 &amp; "|" &amp; G705,
            'Min table'!$A$2:$A$17 &amp; "|" &amp; 'Min table'!$B$2:$B$17,
            'Min table'!$C$2:$C$17,
            "MISSING"
        ),
        "Show",
        "Hide"
    ),
"MISSING"))</f>
        <v>Hide</v>
      </c>
      <c r="Z705" s="364" t="s">
        <v>1829</v>
      </c>
      <c r="AA705" s="360" t="s">
        <v>1629</v>
      </c>
      <c r="AC705" s="349" t="s">
        <v>789</v>
      </c>
      <c r="AD705" s="349"/>
    </row>
    <row r="706" spans="3:30" hidden="1" x14ac:dyDescent="0.3">
      <c r="C706" s="314"/>
      <c r="D706" s="8"/>
      <c r="E706" s="8"/>
      <c r="F706" s="20" t="s">
        <v>69</v>
      </c>
      <c r="G706" s="19" t="s">
        <v>724</v>
      </c>
      <c r="H706" s="384"/>
      <c r="I706" s="385"/>
      <c r="J706" s="427" t="s">
        <v>1630</v>
      </c>
      <c r="K706" s="386"/>
      <c r="L706" s="1"/>
      <c r="M706" s="2"/>
      <c r="N706" s="432"/>
      <c r="O706" s="18" t="str" cm="1">
        <f t="array" ref="O706">_xlfn.IFS(
    G706="Premium","$8.50",
    G706="Boutique","$11.50",
    G706="Collectors","$20.00",
    G706="Special Pricing","SPECIAL PRICING"
)</f>
        <v>$8.50</v>
      </c>
      <c r="P706" s="21" t="str">
        <f t="shared" si="37"/>
        <v/>
      </c>
      <c r="Q706" s="18" t="s">
        <v>1775</v>
      </c>
      <c r="R706" s="403"/>
      <c r="S706" s="382" t="str" cm="1">
        <f t="array" ref="S706">_xlfn.IFS(
    G706="Premium","$17.99 - $22.99",
    G706="Boutique","$26.99 - $29.99",
    G706="Collectors","$99.99 - $114.99",
    G706="Special Pricing","SPECIAL PRICING"
)</f>
        <v>$17.99 - $22.99</v>
      </c>
      <c r="T706" s="404"/>
      <c r="U706" s="88"/>
      <c r="V706" s="10"/>
      <c r="W706" s="390">
        <f t="shared" si="36"/>
        <v>4</v>
      </c>
      <c r="X706" s="369">
        <f>VLOOKUP(Z706,'[1]IGC Availability'!$A:$O,15,FALSE)</f>
        <v>0</v>
      </c>
      <c r="Y706" s="364" t="str" cm="1">
        <f t="array" ref="Y706">IF(X706="","",
IFERROR(
    IF(
        X706&gt;= _xlfn.XLOOKUP(
            F706 &amp; "|" &amp; G706,
            'Min table'!$A$2:$A$17 &amp; "|" &amp; 'Min table'!$B$2:$B$17,
            'Min table'!$C$2:$C$17,
            "MISSING"
        ),
        "Show",
        "Hide"
    ),
"MISSING"))</f>
        <v>Hide</v>
      </c>
      <c r="Z706" s="364" t="s">
        <v>791</v>
      </c>
      <c r="AA706" s="360" t="s">
        <v>1630</v>
      </c>
      <c r="AC706" s="349" t="s">
        <v>790</v>
      </c>
      <c r="AD706" s="349"/>
    </row>
    <row r="707" spans="3:30" hidden="1" x14ac:dyDescent="0.3">
      <c r="C707" s="314"/>
      <c r="D707" s="8"/>
      <c r="E707" s="8"/>
      <c r="F707" s="20" t="s">
        <v>69</v>
      </c>
      <c r="G707" s="19" t="s">
        <v>724</v>
      </c>
      <c r="H707" s="384"/>
      <c r="I707" s="385"/>
      <c r="J707" s="427" t="s">
        <v>1183</v>
      </c>
      <c r="K707" s="386"/>
      <c r="L707" s="1"/>
      <c r="M707" s="2"/>
      <c r="N707" s="432"/>
      <c r="O707" s="18" t="str" cm="1">
        <f t="array" ref="O707">_xlfn.IFS(
    G707="Premium","$8.50",
    G707="Boutique","$11.50",
    G707="Collectors","$20.00",
    G707="Special Pricing","SPECIAL PRICING"
)</f>
        <v>$8.50</v>
      </c>
      <c r="P707" s="21" t="str">
        <f t="shared" si="37"/>
        <v/>
      </c>
      <c r="Q707" s="18" t="s">
        <v>1775</v>
      </c>
      <c r="R707" s="403"/>
      <c r="S707" s="382" t="str" cm="1">
        <f t="array" ref="S707">_xlfn.IFS(
    G707="Premium","$17.99 - $22.99",
    G707="Boutique","$26.99 - $29.99",
    G707="Collectors","$99.99 - $114.99",
    G707="Special Pricing","SPECIAL PRICING"
)</f>
        <v>$17.99 - $22.99</v>
      </c>
      <c r="T707" s="404"/>
      <c r="U707" s="88"/>
      <c r="V707" s="10"/>
      <c r="W707" s="390">
        <f t="shared" si="36"/>
        <v>4</v>
      </c>
      <c r="X707" s="369">
        <f>VLOOKUP(Z707,'[1]IGC Availability'!$A:$O,15,FALSE)</f>
        <v>0</v>
      </c>
      <c r="Y707" s="364" t="str" cm="1">
        <f t="array" ref="Y707">IF(X707="","",
IFERROR(
    IF(
        X707&gt;= _xlfn.XLOOKUP(
            F707 &amp; "|" &amp; G707,
            'Min table'!$A$2:$A$17 &amp; "|" &amp; 'Min table'!$B$2:$B$17,
            'Min table'!$C$2:$C$17,
            "MISSING"
        ),
        "Show",
        "Hide"
    ),
"MISSING"))</f>
        <v>Hide</v>
      </c>
      <c r="Z707" s="364" t="s">
        <v>1830</v>
      </c>
      <c r="AA707" s="360" t="s">
        <v>1183</v>
      </c>
      <c r="AC707" s="349"/>
      <c r="AD707" s="349"/>
    </row>
    <row r="708" spans="3:30" hidden="1" x14ac:dyDescent="0.3">
      <c r="C708" s="314"/>
      <c r="D708" s="8"/>
      <c r="E708" s="8"/>
      <c r="F708" s="20" t="s">
        <v>69</v>
      </c>
      <c r="G708" s="19" t="s">
        <v>724</v>
      </c>
      <c r="H708" s="384"/>
      <c r="I708" s="385"/>
      <c r="J708" s="427" t="s">
        <v>1631</v>
      </c>
      <c r="K708" s="386"/>
      <c r="L708" s="1"/>
      <c r="M708" s="2"/>
      <c r="N708" s="432"/>
      <c r="O708" s="18" t="str" cm="1">
        <f t="array" ref="O708">_xlfn.IFS(
    G708="Premium","$8.50",
    G708="Boutique","$11.50",
    G708="Collectors","$20.00",
    G708="Special Pricing","SPECIAL PRICING"
)</f>
        <v>$8.50</v>
      </c>
      <c r="P708" s="21" t="str">
        <f t="shared" si="37"/>
        <v/>
      </c>
      <c r="Q708" s="18" t="s">
        <v>1271</v>
      </c>
      <c r="R708" s="403"/>
      <c r="S708" s="382" t="str" cm="1">
        <f t="array" ref="S708">_xlfn.IFS(
    G708="Premium","$17.99 - $22.99",
    G708="Boutique","$26.99 - $29.99",
    G708="Collectors","$99.99 - $114.99",
    G708="Special Pricing","SPECIAL PRICING"
)</f>
        <v>$17.99 - $22.99</v>
      </c>
      <c r="T708" s="404"/>
      <c r="U708" s="88"/>
      <c r="V708" s="10"/>
      <c r="W708" s="390">
        <f t="shared" si="36"/>
        <v>4</v>
      </c>
      <c r="X708" s="369">
        <f>VLOOKUP(Z708,'[1]IGC Availability'!$A:$O,15,FALSE)</f>
        <v>0</v>
      </c>
      <c r="Y708" s="364" t="str" cm="1">
        <f t="array" ref="Y708">IF(X708="","",
IFERROR(
    IF(
        X708&gt;= _xlfn.XLOOKUP(
            F708 &amp; "|" &amp; G708,
            'Min table'!$A$2:$A$17 &amp; "|" &amp; 'Min table'!$B$2:$B$17,
            'Min table'!$C$2:$C$17,
            "MISSING"
        ),
        "Show",
        "Hide"
    ),
"MISSING"))</f>
        <v>Hide</v>
      </c>
      <c r="Z708" s="364" t="s">
        <v>792</v>
      </c>
      <c r="AA708" s="360" t="s">
        <v>1631</v>
      </c>
      <c r="AC708" s="351"/>
      <c r="AD708" s="351"/>
    </row>
    <row r="709" spans="3:30" hidden="1" x14ac:dyDescent="0.3">
      <c r="C709" s="314"/>
      <c r="D709" s="8"/>
      <c r="E709" s="8"/>
      <c r="F709" s="20" t="s">
        <v>69</v>
      </c>
      <c r="G709" s="19" t="s">
        <v>724</v>
      </c>
      <c r="H709" s="384"/>
      <c r="I709" s="385"/>
      <c r="J709" s="427" t="s">
        <v>1632</v>
      </c>
      <c r="K709" s="386"/>
      <c r="L709" s="1"/>
      <c r="M709" s="2"/>
      <c r="N709" s="432"/>
      <c r="O709" s="18" t="str" cm="1">
        <f t="array" ref="O709">_xlfn.IFS(
    G709="Premium","$8.50",
    G709="Boutique","$11.50",
    G709="Collectors","$20.00",
    G709="Special Pricing","SPECIAL PRICING"
)</f>
        <v>$8.50</v>
      </c>
      <c r="P709" s="21" t="str">
        <f t="shared" si="37"/>
        <v/>
      </c>
      <c r="Q709" s="18" t="s">
        <v>1254</v>
      </c>
      <c r="R709" s="403"/>
      <c r="S709" s="382" t="str" cm="1">
        <f t="array" ref="S709">_xlfn.IFS(
    G709="Premium","$17.99 - $22.99",
    G709="Boutique","$26.99 - $29.99",
    G709="Collectors","$99.99 - $114.99",
    G709="Special Pricing","SPECIAL PRICING"
)</f>
        <v>$17.99 - $22.99</v>
      </c>
      <c r="T709" s="404"/>
      <c r="U709" s="88"/>
      <c r="V709" s="10"/>
      <c r="W709" s="390">
        <f t="shared" si="36"/>
        <v>4</v>
      </c>
      <c r="X709" s="369">
        <f>VLOOKUP(Z709,'[1]IGC Availability'!$A:$O,15,FALSE)</f>
        <v>0</v>
      </c>
      <c r="Y709" s="364" t="str" cm="1">
        <f t="array" ref="Y709">IF(X709="","",
IFERROR(
    IF(
        X709&gt;= _xlfn.XLOOKUP(
            F709 &amp; "|" &amp; G709,
            'Min table'!$A$2:$A$17 &amp; "|" &amp; 'Min table'!$B$2:$B$17,
            'Min table'!$C$2:$C$17,
            "MISSING"
        ),
        "Show",
        "Hide"
    ),
"MISSING"))</f>
        <v>Hide</v>
      </c>
      <c r="Z709" s="364" t="s">
        <v>1831</v>
      </c>
      <c r="AA709" s="360" t="s">
        <v>1632</v>
      </c>
      <c r="AC709" s="349"/>
      <c r="AD709" s="349"/>
    </row>
    <row r="710" spans="3:30" hidden="1" x14ac:dyDescent="0.3">
      <c r="C710" s="314"/>
      <c r="D710" s="8"/>
      <c r="E710" s="8"/>
      <c r="F710" s="20" t="s">
        <v>69</v>
      </c>
      <c r="G710" s="19" t="s">
        <v>724</v>
      </c>
      <c r="H710" s="384"/>
      <c r="I710" s="385"/>
      <c r="J710" s="427" t="s">
        <v>1633</v>
      </c>
      <c r="K710" s="386"/>
      <c r="L710" s="1"/>
      <c r="M710" s="2"/>
      <c r="N710" s="432"/>
      <c r="O710" s="18" t="str" cm="1">
        <f t="array" ref="O710">_xlfn.IFS(
    G710="Premium","$8.50",
    G710="Boutique","$11.50",
    G710="Collectors","$20.00",
    G710="Special Pricing","SPECIAL PRICING"
)</f>
        <v>$8.50</v>
      </c>
      <c r="P710" s="21" t="str">
        <f t="shared" si="37"/>
        <v/>
      </c>
      <c r="Q710" s="18" t="s">
        <v>1254</v>
      </c>
      <c r="R710" s="403"/>
      <c r="S710" s="382" t="str" cm="1">
        <f t="array" ref="S710">_xlfn.IFS(
    G710="Premium","$17.99 - $22.99",
    G710="Boutique","$26.99 - $29.99",
    G710="Collectors","$99.99 - $114.99",
    G710="Special Pricing","SPECIAL PRICING"
)</f>
        <v>$17.99 - $22.99</v>
      </c>
      <c r="T710" s="404"/>
      <c r="U710" s="88"/>
      <c r="V710" s="10"/>
      <c r="W710" s="390">
        <f t="shared" si="36"/>
        <v>4</v>
      </c>
      <c r="X710" s="369">
        <f>VLOOKUP(Z710,'[1]IGC Availability'!$A:$O,15,FALSE)</f>
        <v>0</v>
      </c>
      <c r="Y710" s="364" t="str" cm="1">
        <f t="array" ref="Y710">IF(X710="","",
IFERROR(
    IF(
        X710&gt;= _xlfn.XLOOKUP(
            F710 &amp; "|" &amp; G710,
            'Min table'!$A$2:$A$17 &amp; "|" &amp; 'Min table'!$B$2:$B$17,
            'Min table'!$C$2:$C$17,
            "MISSING"
        ),
        "Show",
        "Hide"
    ),
"MISSING"))</f>
        <v>Hide</v>
      </c>
      <c r="Z710" s="364" t="s">
        <v>1832</v>
      </c>
      <c r="AA710" s="360" t="s">
        <v>1633</v>
      </c>
      <c r="AC710" s="349"/>
      <c r="AD710" s="349"/>
    </row>
    <row r="711" spans="3:30" hidden="1" x14ac:dyDescent="0.3">
      <c r="C711" s="314"/>
      <c r="D711" s="8"/>
      <c r="E711" s="8"/>
      <c r="F711" s="20" t="s">
        <v>69</v>
      </c>
      <c r="G711" s="19" t="s">
        <v>724</v>
      </c>
      <c r="H711" s="384"/>
      <c r="I711" s="385"/>
      <c r="J711" s="427" t="s">
        <v>1085</v>
      </c>
      <c r="K711" s="386"/>
      <c r="L711" s="1"/>
      <c r="M711" s="2"/>
      <c r="N711" s="432"/>
      <c r="O711" s="18" t="str" cm="1">
        <f t="array" ref="O711">_xlfn.IFS(
    G711="Premium","$8.50",
    G711="Boutique","$11.50",
    G711="Collectors","$20.00",
    G711="Special Pricing","SPECIAL PRICING"
)</f>
        <v>$8.50</v>
      </c>
      <c r="P711" s="21" t="str">
        <f t="shared" si="37"/>
        <v/>
      </c>
      <c r="Q711" s="18" t="s">
        <v>1254</v>
      </c>
      <c r="R711" s="403"/>
      <c r="S711" s="382" t="str" cm="1">
        <f t="array" ref="S711">_xlfn.IFS(
    G711="Premium","$17.99 - $22.99",
    G711="Boutique","$26.99 - $29.99",
    G711="Collectors","$99.99 - $114.99",
    G711="Special Pricing","SPECIAL PRICING"
)</f>
        <v>$17.99 - $22.99</v>
      </c>
      <c r="T711" s="404"/>
      <c r="U711" s="101"/>
      <c r="V711" s="10"/>
      <c r="W711" s="390">
        <f t="shared" si="36"/>
        <v>4</v>
      </c>
      <c r="X711" s="369">
        <f>VLOOKUP(Z711,'[1]IGC Availability'!$A:$O,15,FALSE)</f>
        <v>0</v>
      </c>
      <c r="Y711" s="364" t="str" cm="1">
        <f t="array" ref="Y711">IF(X711="","",
IFERROR(
    IF(
        X711&gt;= _xlfn.XLOOKUP(
            F711 &amp; "|" &amp; G711,
            'Min table'!$A$2:$A$17 &amp; "|" &amp; 'Min table'!$B$2:$B$17,
            'Min table'!$C$2:$C$17,
            "MISSING"
        ),
        "Show",
        "Hide"
    ),
"MISSING"))</f>
        <v>Hide</v>
      </c>
      <c r="Z711" s="364" t="s">
        <v>1833</v>
      </c>
      <c r="AA711" s="360" t="s">
        <v>1085</v>
      </c>
      <c r="AC711" s="349" t="s">
        <v>791</v>
      </c>
      <c r="AD711" s="349"/>
    </row>
    <row r="712" spans="3:30" hidden="1" x14ac:dyDescent="0.3">
      <c r="C712" s="314"/>
      <c r="D712" s="8"/>
      <c r="E712" s="8"/>
      <c r="F712" s="20" t="s">
        <v>69</v>
      </c>
      <c r="G712" s="19" t="s">
        <v>724</v>
      </c>
      <c r="H712" s="384"/>
      <c r="I712" s="385"/>
      <c r="J712" s="427" t="s">
        <v>1634</v>
      </c>
      <c r="K712" s="386"/>
      <c r="L712" s="1"/>
      <c r="M712" s="2"/>
      <c r="N712" s="432"/>
      <c r="O712" s="18" t="str" cm="1">
        <f t="array" ref="O712">_xlfn.IFS(
    G712="Premium","$8.50",
    G712="Boutique","$11.50",
    G712="Collectors","$20.00",
    G712="Special Pricing","SPECIAL PRICING"
)</f>
        <v>$8.50</v>
      </c>
      <c r="P712" s="21" t="str">
        <f t="shared" si="37"/>
        <v/>
      </c>
      <c r="Q712" s="18" t="s">
        <v>1254</v>
      </c>
      <c r="R712" s="403"/>
      <c r="S712" s="382" t="str" cm="1">
        <f t="array" ref="S712">_xlfn.IFS(
    G712="Premium","$17.99 - $22.99",
    G712="Boutique","$26.99 - $29.99",
    G712="Collectors","$99.99 - $114.99",
    G712="Special Pricing","SPECIAL PRICING"
)</f>
        <v>$17.99 - $22.99</v>
      </c>
      <c r="T712" s="404"/>
      <c r="U712" s="88"/>
      <c r="V712" s="10"/>
      <c r="W712" s="390">
        <f t="shared" si="36"/>
        <v>4</v>
      </c>
      <c r="X712" s="369">
        <f>VLOOKUP(Z712,'[1]IGC Availability'!$A:$O,15,FALSE)</f>
        <v>0</v>
      </c>
      <c r="Y712" s="364" t="str" cm="1">
        <f t="array" ref="Y712">IF(X712="","",
IFERROR(
    IF(
        X712&gt;= _xlfn.XLOOKUP(
            F712 &amp; "|" &amp; G712,
            'Min table'!$A$2:$A$17 &amp; "|" &amp; 'Min table'!$B$2:$B$17,
            'Min table'!$C$2:$C$17,
            "MISSING"
        ),
        "Show",
        "Hide"
    ),
"MISSING"))</f>
        <v>Hide</v>
      </c>
      <c r="Z712" s="364" t="s">
        <v>1834</v>
      </c>
      <c r="AA712" s="360" t="s">
        <v>1634</v>
      </c>
      <c r="AC712" s="349"/>
      <c r="AD712" s="349"/>
    </row>
    <row r="713" spans="3:30" hidden="1" x14ac:dyDescent="0.3">
      <c r="C713" s="314"/>
      <c r="D713" s="8"/>
      <c r="E713" s="8"/>
      <c r="F713" s="20" t="s">
        <v>69</v>
      </c>
      <c r="G713" s="19" t="s">
        <v>724</v>
      </c>
      <c r="H713" s="384"/>
      <c r="I713" s="385"/>
      <c r="J713" s="427" t="s">
        <v>1086</v>
      </c>
      <c r="K713" s="386"/>
      <c r="L713" s="1"/>
      <c r="M713" s="2"/>
      <c r="N713" s="432"/>
      <c r="O713" s="18" t="str" cm="1">
        <f t="array" ref="O713">_xlfn.IFS(
    G713="Premium","$8.50",
    G713="Boutique","$11.50",
    G713="Collectors","$20.00",
    G713="Special Pricing","SPECIAL PRICING"
)</f>
        <v>$8.50</v>
      </c>
      <c r="P713" s="21" t="str">
        <f t="shared" si="37"/>
        <v/>
      </c>
      <c r="Q713" s="18" t="s">
        <v>1254</v>
      </c>
      <c r="R713" s="403"/>
      <c r="S713" s="382" t="str" cm="1">
        <f t="array" ref="S713">_xlfn.IFS(
    G713="Premium","$17.99 - $22.99",
    G713="Boutique","$26.99 - $29.99",
    G713="Collectors","$99.99 - $114.99",
    G713="Special Pricing","SPECIAL PRICING"
)</f>
        <v>$17.99 - $22.99</v>
      </c>
      <c r="T713" s="404"/>
      <c r="U713" s="88"/>
      <c r="V713" s="10"/>
      <c r="W713" s="390">
        <f t="shared" si="36"/>
        <v>4</v>
      </c>
      <c r="X713" s="369">
        <f>VLOOKUP(Z713,'[1]IGC Availability'!$A:$O,15,FALSE)</f>
        <v>0</v>
      </c>
      <c r="Y713" s="364" t="str" cm="1">
        <f t="array" ref="Y713">IF(X713="","",
IFERROR(
    IF(
        X713&gt;= _xlfn.XLOOKUP(
            F713 &amp; "|" &amp; G713,
            'Min table'!$A$2:$A$17 &amp; "|" &amp; 'Min table'!$B$2:$B$17,
            'Min table'!$C$2:$C$17,
            "MISSING"
        ),
        "Show",
        "Hide"
    ),
"MISSING"))</f>
        <v>Hide</v>
      </c>
      <c r="Z713" s="364" t="s">
        <v>1835</v>
      </c>
      <c r="AA713" s="360" t="s">
        <v>1635</v>
      </c>
      <c r="AC713" s="349"/>
      <c r="AD713" s="349"/>
    </row>
    <row r="714" spans="3:30" hidden="1" x14ac:dyDescent="0.3">
      <c r="C714" s="314"/>
      <c r="D714" s="8"/>
      <c r="E714" s="8"/>
      <c r="F714" s="20" t="s">
        <v>69</v>
      </c>
      <c r="G714" s="19" t="s">
        <v>724</v>
      </c>
      <c r="H714" s="384"/>
      <c r="I714" s="385"/>
      <c r="J714" s="427" t="s">
        <v>1636</v>
      </c>
      <c r="K714" s="386"/>
      <c r="L714" s="1"/>
      <c r="M714" s="2"/>
      <c r="N714" s="432"/>
      <c r="O714" s="18" t="str" cm="1">
        <f t="array" ref="O714">_xlfn.IFS(
    G714="Premium","$8.50",
    G714="Boutique","$11.50",
    G714="Collectors","$20.00",
    G714="Special Pricing","SPECIAL PRICING"
)</f>
        <v>$8.50</v>
      </c>
      <c r="P714" s="21" t="str">
        <f t="shared" si="37"/>
        <v/>
      </c>
      <c r="Q714" s="18" t="s">
        <v>1254</v>
      </c>
      <c r="R714" s="403"/>
      <c r="S714" s="382" t="str" cm="1">
        <f t="array" ref="S714">_xlfn.IFS(
    G714="Premium","$17.99 - $22.99",
    G714="Boutique","$26.99 - $29.99",
    G714="Collectors","$99.99 - $114.99",
    G714="Special Pricing","SPECIAL PRICING"
)</f>
        <v>$17.99 - $22.99</v>
      </c>
      <c r="T714" s="404"/>
      <c r="U714" s="88"/>
      <c r="V714" s="10"/>
      <c r="W714" s="390">
        <f t="shared" si="36"/>
        <v>4</v>
      </c>
      <c r="X714" s="369">
        <f>VLOOKUP(Z714,'[1]IGC Availability'!$A:$O,15,FALSE)</f>
        <v>0</v>
      </c>
      <c r="Y714" s="364" t="str" cm="1">
        <f t="array" ref="Y714">IF(X714="","",
IFERROR(
    IF(
        X714&gt;= _xlfn.XLOOKUP(
            F714 &amp; "|" &amp; G714,
            'Min table'!$A$2:$A$17 &amp; "|" &amp; 'Min table'!$B$2:$B$17,
            'Min table'!$C$2:$C$17,
            "MISSING"
        ),
        "Show",
        "Hide"
    ),
"MISSING"))</f>
        <v>Hide</v>
      </c>
      <c r="Z714" s="364" t="s">
        <v>1836</v>
      </c>
      <c r="AA714" s="360" t="s">
        <v>1636</v>
      </c>
      <c r="AC714" s="349" t="s">
        <v>792</v>
      </c>
      <c r="AD714" s="349"/>
    </row>
    <row r="715" spans="3:30" hidden="1" x14ac:dyDescent="0.3">
      <c r="C715" s="314"/>
      <c r="D715" s="8"/>
      <c r="E715" s="8"/>
      <c r="F715" s="20" t="s">
        <v>69</v>
      </c>
      <c r="G715" s="19" t="s">
        <v>1904</v>
      </c>
      <c r="H715" s="384"/>
      <c r="I715" s="385"/>
      <c r="J715" s="427" t="s">
        <v>1169</v>
      </c>
      <c r="K715" s="386"/>
      <c r="L715" s="1"/>
      <c r="M715" s="2"/>
      <c r="N715" s="432"/>
      <c r="O715" s="18">
        <v>12</v>
      </c>
      <c r="P715" s="21" t="str">
        <f t="shared" si="37"/>
        <v/>
      </c>
      <c r="Q715" s="18" t="s">
        <v>1103</v>
      </c>
      <c r="R715" s="403"/>
      <c r="S715" s="382" t="s">
        <v>223</v>
      </c>
      <c r="T715" s="404"/>
      <c r="U715" s="88"/>
      <c r="V715" s="10"/>
      <c r="W715" s="390">
        <f t="shared" si="36"/>
        <v>99</v>
      </c>
      <c r="X715" s="369">
        <f>VLOOKUP(Z715,'[1]IGC Availability'!$A:$O,15,FALSE)</f>
        <v>1</v>
      </c>
      <c r="Y715" s="364" t="str" cm="1">
        <f t="array" ref="Y715">IF(X715="","",
IFERROR(
    IF(
        X715&gt;= _xlfn.XLOOKUP(
            F715 &amp; "|" &amp; G715,
            'Min table'!$A$2:$A$17 &amp; "|" &amp; 'Min table'!$B$2:$B$17,
            'Min table'!$C$2:$C$17,
            "MISSING"
        ),
        "Show",
        "Hide"
    ),
"MISSING"))</f>
        <v>Hide</v>
      </c>
      <c r="Z715" s="364" t="s">
        <v>1837</v>
      </c>
      <c r="AA715" s="360" t="s">
        <v>1169</v>
      </c>
      <c r="AC715" s="349"/>
      <c r="AD715" s="349"/>
    </row>
    <row r="716" spans="3:30" hidden="1" x14ac:dyDescent="0.3">
      <c r="C716" s="314"/>
      <c r="D716" s="8"/>
      <c r="E716" s="8"/>
      <c r="F716" s="20" t="s">
        <v>69</v>
      </c>
      <c r="G716" s="19" t="s">
        <v>724</v>
      </c>
      <c r="H716" s="384"/>
      <c r="I716" s="385"/>
      <c r="J716" s="427" t="s">
        <v>1637</v>
      </c>
      <c r="K716" s="386"/>
      <c r="L716" s="1"/>
      <c r="M716" s="2"/>
      <c r="N716" s="432"/>
      <c r="O716" s="18" t="str" cm="1">
        <f t="array" ref="O716">_xlfn.IFS(
    G716="Premium","$8.50",
    G716="Boutique","$11.50",
    G716="Collectors","$20.00",
    G716="Special Pricing","SPECIAL PRICING"
)</f>
        <v>$8.50</v>
      </c>
      <c r="P716" s="21" t="str">
        <f t="shared" si="37"/>
        <v/>
      </c>
      <c r="Q716" s="18" t="s">
        <v>1264</v>
      </c>
      <c r="R716" s="403"/>
      <c r="S716" s="382" t="str" cm="1">
        <f t="array" ref="S716">_xlfn.IFS(
    G716="Premium","$17.99 - $22.99",
    G716="Boutique","$26.99 - $29.99",
    G716="Collectors","$99.99 - $114.99",
    G716="Special Pricing","SPECIAL PRICING"
)</f>
        <v>$17.99 - $22.99</v>
      </c>
      <c r="T716" s="404"/>
      <c r="U716" s="101"/>
      <c r="V716" s="10"/>
      <c r="W716" s="390">
        <f t="shared" si="36"/>
        <v>4</v>
      </c>
      <c r="X716" s="369">
        <f>VLOOKUP(Z716,'[1]IGC Availability'!$A:$O,15,FALSE)</f>
        <v>1.7000000000000002</v>
      </c>
      <c r="Y716" s="364" t="str" cm="1">
        <f t="array" ref="Y716">IF(X716="","",
IFERROR(
    IF(
        X716&gt;= _xlfn.XLOOKUP(
            F716 &amp; "|" &amp; G716,
            'Min table'!$A$2:$A$17 &amp; "|" &amp; 'Min table'!$B$2:$B$17,
            'Min table'!$C$2:$C$17,
            "MISSING"
        ),
        "Show",
        "Hide"
    ),
"MISSING"))</f>
        <v>Hide</v>
      </c>
      <c r="Z716" s="364" t="s">
        <v>1838</v>
      </c>
      <c r="AA716" s="360" t="s">
        <v>1637</v>
      </c>
      <c r="AC716" s="349"/>
      <c r="AD716" s="349"/>
    </row>
    <row r="717" spans="3:30" hidden="1" x14ac:dyDescent="0.3">
      <c r="C717" s="314"/>
      <c r="D717" s="8"/>
      <c r="E717" s="8"/>
      <c r="F717" s="20" t="s">
        <v>69</v>
      </c>
      <c r="G717" s="19" t="s">
        <v>747</v>
      </c>
      <c r="H717" s="384"/>
      <c r="I717" s="385"/>
      <c r="J717" s="427" t="s">
        <v>1072</v>
      </c>
      <c r="K717" s="386"/>
      <c r="L717" s="1"/>
      <c r="M717" s="2"/>
      <c r="N717" s="432"/>
      <c r="O717" s="18" t="str" cm="1">
        <f t="array" ref="O717">_xlfn.IFS(
    G717="Premium","$8.50",
    G717="Boutique","$11.50",
    G717="Collectors","$20.00",
    G717="Special Pricing","SPECIAL PRICING"
)</f>
        <v>$20.00</v>
      </c>
      <c r="P717" s="21" t="str">
        <f t="shared" si="37"/>
        <v/>
      </c>
      <c r="Q717" s="18" t="s">
        <v>2024</v>
      </c>
      <c r="R717" s="403"/>
      <c r="S717" s="382" t="str" cm="1">
        <f t="array" ref="S717">_xlfn.IFS(
    G717="Premium","$17.99 - $22.99",
    G717="Boutique","$26.99 - $29.99",
    G717="Collectors","$99.99 - $114.99",
    G717="Special Pricing","SPECIAL PRICING"
)</f>
        <v>$99.99 - $114.99</v>
      </c>
      <c r="T717" s="404"/>
      <c r="U717" s="101"/>
      <c r="V717" s="10"/>
      <c r="W717" s="390">
        <f t="shared" si="36"/>
        <v>2</v>
      </c>
      <c r="X717" s="369">
        <f>VLOOKUP(Z717,'[1]IGC Availability'!$A:$O,15,FALSE)</f>
        <v>0</v>
      </c>
      <c r="Y717" s="364" t="str" cm="1">
        <f t="array" ref="Y717">IF(X717="","",
IFERROR(
    IF(
        X717&gt;= _xlfn.XLOOKUP(
            F717 &amp; "|" &amp; G717,
            'Min table'!$A$2:$A$17 &amp; "|" &amp; 'Min table'!$B$2:$B$17,
            'Min table'!$C$2:$C$17,
            "MISSING"
        ),
        "Show",
        "Hide"
    ),
"MISSING"))</f>
        <v>Hide</v>
      </c>
      <c r="Z717" s="364" t="s">
        <v>1839</v>
      </c>
      <c r="AA717" s="360" t="s">
        <v>1072</v>
      </c>
      <c r="AC717" s="349"/>
      <c r="AD717" s="349"/>
    </row>
    <row r="718" spans="3:30" hidden="1" x14ac:dyDescent="0.3">
      <c r="C718" s="314"/>
      <c r="D718" s="8"/>
      <c r="E718" s="8"/>
      <c r="F718" s="20" t="s">
        <v>69</v>
      </c>
      <c r="G718" s="19" t="s">
        <v>724</v>
      </c>
      <c r="H718" s="384"/>
      <c r="I718" s="385"/>
      <c r="J718" s="427" t="s">
        <v>1638</v>
      </c>
      <c r="K718" s="386"/>
      <c r="L718" s="1"/>
      <c r="M718" s="2"/>
      <c r="N718" s="435"/>
      <c r="O718" s="18" t="str" cm="1">
        <f t="array" ref="O718">_xlfn.IFS(
    G718="Premium","$8.50",
    G718="Boutique","$11.50",
    G718="Collectors","$20.00",
    G718="Special Pricing","SPECIAL PRICING"
)</f>
        <v>$8.50</v>
      </c>
      <c r="P718" s="21" t="str">
        <f t="shared" si="37"/>
        <v/>
      </c>
      <c r="Q718" s="18" t="s">
        <v>1264</v>
      </c>
      <c r="R718" s="403"/>
      <c r="S718" s="382" t="str" cm="1">
        <f t="array" ref="S718">_xlfn.IFS(
    G718="Premium","$17.99 - $22.99",
    G718="Boutique","$26.99 - $29.99",
    G718="Collectors","$99.99 - $114.99",
    G718="Special Pricing","SPECIAL PRICING"
)</f>
        <v>$17.99 - $22.99</v>
      </c>
      <c r="T718" s="404"/>
      <c r="U718" s="101"/>
      <c r="V718" s="10"/>
      <c r="W718" s="390">
        <f t="shared" si="36"/>
        <v>4</v>
      </c>
      <c r="X718" s="369">
        <f>VLOOKUP(Z718,'[1]IGC Availability'!$A:$O,15,FALSE)</f>
        <v>4</v>
      </c>
      <c r="Y718" s="364" t="str" cm="1">
        <f t="array" ref="Y718">IF(X718="","",
IFERROR(
    IF(
        X718&gt;= _xlfn.XLOOKUP(
            F718 &amp; "|" &amp; G718,
            'Min table'!$A$2:$A$17 &amp; "|" &amp; 'Min table'!$B$2:$B$17,
            'Min table'!$C$2:$C$17,
            "MISSING"
        ),
        "Show",
        "Hide"
    ),
"MISSING"))</f>
        <v>Hide</v>
      </c>
      <c r="Z718" s="364" t="s">
        <v>1840</v>
      </c>
      <c r="AA718" s="360" t="s">
        <v>1638</v>
      </c>
      <c r="AC718" s="349"/>
      <c r="AD718" s="349"/>
    </row>
    <row r="719" spans="3:30" x14ac:dyDescent="0.3">
      <c r="C719" s="314"/>
      <c r="D719" s="8"/>
      <c r="E719" s="8"/>
      <c r="F719" s="20" t="s">
        <v>69</v>
      </c>
      <c r="G719" s="19" t="s">
        <v>722</v>
      </c>
      <c r="H719" s="384"/>
      <c r="I719" s="385"/>
      <c r="J719" s="427" t="s">
        <v>1639</v>
      </c>
      <c r="K719" s="386"/>
      <c r="L719" s="1"/>
      <c r="M719" s="2"/>
      <c r="N719" s="435"/>
      <c r="O719" s="18" t="str" cm="1">
        <f t="array" ref="O719">_xlfn.IFS(
    G719="Premium","$8.50",
    G719="Boutique","$11.50",
    G719="Collectors","$20.00",
    G719="Special Pricing","SPECIAL PRICING"
)</f>
        <v>$11.50</v>
      </c>
      <c r="P719" s="21" t="str">
        <f t="shared" si="37"/>
        <v/>
      </c>
      <c r="Q719" s="18" t="s">
        <v>1783</v>
      </c>
      <c r="R719" s="403"/>
      <c r="S719" s="382" t="str" cm="1">
        <f t="array" ref="S719">_xlfn.IFS(
    G719="Premium","$17.99 - $22.99",
    G719="Boutique","$26.99 - $29.99",
    G719="Collectors","$99.99 - $114.99",
    G719="Special Pricing","SPECIAL PRICING"
)</f>
        <v>$26.99 - $29.99</v>
      </c>
      <c r="T719" s="404"/>
      <c r="U719" s="101"/>
      <c r="V719" s="10"/>
      <c r="W719" s="390">
        <f t="shared" si="36"/>
        <v>3</v>
      </c>
      <c r="X719" s="369">
        <f>VLOOKUP(Z719,'[1]IGC Availability'!$A:$O,15,FALSE)</f>
        <v>34.200000000000003</v>
      </c>
      <c r="Y719" s="364" t="str" cm="1">
        <f t="array" ref="Y719">IF(X719="","",
IFERROR(
    IF(
        X719&gt;= _xlfn.XLOOKUP(
            F719 &amp; "|" &amp; G719,
            'Min table'!$A$2:$A$17 &amp; "|" &amp; 'Min table'!$B$2:$B$17,
            'Min table'!$C$2:$C$17,
            "MISSING"
        ),
        "Show",
        "Hide"
    ),
"MISSING"))</f>
        <v>Show</v>
      </c>
      <c r="Z719" s="364" t="s">
        <v>795</v>
      </c>
      <c r="AA719" s="360" t="s">
        <v>1639</v>
      </c>
      <c r="AC719" s="349"/>
      <c r="AD719" s="349"/>
    </row>
    <row r="720" spans="3:30" hidden="1" x14ac:dyDescent="0.3">
      <c r="C720" s="314"/>
      <c r="D720" s="8"/>
      <c r="E720" s="8"/>
      <c r="F720" s="20" t="s">
        <v>69</v>
      </c>
      <c r="G720" s="19" t="s">
        <v>722</v>
      </c>
      <c r="H720" s="384"/>
      <c r="I720" s="385"/>
      <c r="J720" s="427" t="s">
        <v>1640</v>
      </c>
      <c r="K720" s="386"/>
      <c r="L720" s="1"/>
      <c r="M720" s="2"/>
      <c r="N720" s="432"/>
      <c r="O720" s="18" t="str" cm="1">
        <f t="array" ref="O720">_xlfn.IFS(
    G720="Premium","$8.50",
    G720="Boutique","$11.50",
    G720="Collectors","$20.00",
    G720="Special Pricing","SPECIAL PRICING"
)</f>
        <v>$11.50</v>
      </c>
      <c r="P720" s="21" t="str">
        <f t="shared" si="37"/>
        <v/>
      </c>
      <c r="Q720" s="18" t="s">
        <v>1264</v>
      </c>
      <c r="R720" s="403"/>
      <c r="S720" s="382" t="str" cm="1">
        <f t="array" ref="S720">_xlfn.IFS(
    G720="Premium","$17.99 - $22.99",
    G720="Boutique","$26.99 - $29.99",
    G720="Collectors","$99.99 - $114.99",
    G720="Special Pricing","SPECIAL PRICING"
)</f>
        <v>$26.99 - $29.99</v>
      </c>
      <c r="T720" s="404"/>
      <c r="U720" s="88"/>
      <c r="V720" s="10"/>
      <c r="W720" s="390">
        <f t="shared" si="36"/>
        <v>3</v>
      </c>
      <c r="X720" s="369">
        <f>VLOOKUP(Z720,'[1]IGC Availability'!$A:$O,15,FALSE)</f>
        <v>0</v>
      </c>
      <c r="Y720" s="364" t="str" cm="1">
        <f t="array" ref="Y720">IF(X720="","",
IFERROR(
    IF(
        X720&gt;= _xlfn.XLOOKUP(
            F720 &amp; "|" &amp; G720,
            'Min table'!$A$2:$A$17 &amp; "|" &amp; 'Min table'!$B$2:$B$17,
            'Min table'!$C$2:$C$17,
            "MISSING"
        ),
        "Show",
        "Hide"
    ),
"MISSING"))</f>
        <v>Hide</v>
      </c>
      <c r="Z720" s="364" t="s">
        <v>1841</v>
      </c>
      <c r="AA720" s="360" t="s">
        <v>1640</v>
      </c>
      <c r="AC720" s="349"/>
      <c r="AD720" s="349"/>
    </row>
    <row r="721" spans="3:30" hidden="1" x14ac:dyDescent="0.3">
      <c r="C721" s="314"/>
      <c r="D721" s="8"/>
      <c r="E721" s="8"/>
      <c r="F721" s="20" t="s">
        <v>69</v>
      </c>
      <c r="G721" s="19" t="s">
        <v>724</v>
      </c>
      <c r="H721" s="384"/>
      <c r="I721" s="385"/>
      <c r="J721" s="427" t="s">
        <v>1641</v>
      </c>
      <c r="K721" s="386"/>
      <c r="L721" s="1"/>
      <c r="M721" s="2"/>
      <c r="N721" s="432"/>
      <c r="O721" s="18" t="str" cm="1">
        <f t="array" ref="O721">_xlfn.IFS(
    G721="Premium","$8.50",
    G721="Boutique","$11.50",
    G721="Collectors","$20.00",
    G721="Special Pricing","SPECIAL PRICING"
)</f>
        <v>$8.50</v>
      </c>
      <c r="P721" s="21" t="str">
        <f t="shared" si="37"/>
        <v/>
      </c>
      <c r="Q721" s="18" t="s">
        <v>1784</v>
      </c>
      <c r="R721" s="403"/>
      <c r="S721" s="382" t="str" cm="1">
        <f t="array" ref="S721">_xlfn.IFS(
    G721="Premium","$17.99 - $22.99",
    G721="Boutique","$26.99 - $29.99",
    G721="Collectors","$99.99 - $114.99",
    G721="Special Pricing","SPECIAL PRICING"
)</f>
        <v>$17.99 - $22.99</v>
      </c>
      <c r="T721" s="404"/>
      <c r="U721" s="88"/>
      <c r="V721" s="10"/>
      <c r="W721" s="390">
        <f t="shared" si="36"/>
        <v>4</v>
      </c>
      <c r="X721" s="369">
        <f>VLOOKUP(Z721,'[1]IGC Availability'!$A:$O,15,FALSE)</f>
        <v>2.3000000000000003</v>
      </c>
      <c r="Y721" s="364" t="str" cm="1">
        <f t="array" ref="Y721">IF(X721="","",
IFERROR(
    IF(
        X721&gt;= _xlfn.XLOOKUP(
            F721 &amp; "|" &amp; G721,
            'Min table'!$A$2:$A$17 &amp; "|" &amp; 'Min table'!$B$2:$B$17,
            'Min table'!$C$2:$C$17,
            "MISSING"
        ),
        "Show",
        "Hide"
    ),
"MISSING"))</f>
        <v>Hide</v>
      </c>
      <c r="Z721" s="364" t="s">
        <v>1842</v>
      </c>
      <c r="AA721" s="360" t="s">
        <v>1641</v>
      </c>
      <c r="AC721" s="351"/>
      <c r="AD721" s="351"/>
    </row>
    <row r="722" spans="3:30" hidden="1" x14ac:dyDescent="0.3">
      <c r="C722" s="314"/>
      <c r="D722" s="8"/>
      <c r="E722" s="8"/>
      <c r="F722" s="20" t="s">
        <v>69</v>
      </c>
      <c r="G722" s="19" t="s">
        <v>1904</v>
      </c>
      <c r="H722" s="384"/>
      <c r="I722" s="385"/>
      <c r="J722" s="427" t="s">
        <v>1110</v>
      </c>
      <c r="K722" s="386"/>
      <c r="L722" s="1"/>
      <c r="M722" s="2"/>
      <c r="N722" s="432"/>
      <c r="O722" s="18">
        <v>12</v>
      </c>
      <c r="P722" s="21" t="str">
        <f t="shared" si="37"/>
        <v/>
      </c>
      <c r="Q722" s="18" t="s">
        <v>1109</v>
      </c>
      <c r="R722" s="403"/>
      <c r="S722" s="382" t="s">
        <v>223</v>
      </c>
      <c r="T722" s="404"/>
      <c r="U722" s="88"/>
      <c r="V722" s="10"/>
      <c r="W722" s="390">
        <f t="shared" si="36"/>
        <v>99</v>
      </c>
      <c r="X722" s="369">
        <f>VLOOKUP(Z722,'[1]IGC Availability'!$A:$O,15,FALSE)</f>
        <v>0</v>
      </c>
      <c r="Y722" s="364" t="str" cm="1">
        <f t="array" ref="Y722">IF(X722="","",
IFERROR(
    IF(
        X722&gt;= _xlfn.XLOOKUP(
            F722 &amp; "|" &amp; G722,
            'Min table'!$A$2:$A$17 &amp; "|" &amp; 'Min table'!$B$2:$B$17,
            'Min table'!$C$2:$C$17,
            "MISSING"
        ),
        "Show",
        "Hide"
    ),
"MISSING"))</f>
        <v>Hide</v>
      </c>
      <c r="Z722" s="364" t="s">
        <v>1843</v>
      </c>
      <c r="AA722" s="360" t="s">
        <v>1110</v>
      </c>
      <c r="AC722" s="351"/>
      <c r="AD722" s="351"/>
    </row>
    <row r="723" spans="3:30" hidden="1" x14ac:dyDescent="0.3">
      <c r="C723" s="314"/>
      <c r="D723" s="8"/>
      <c r="E723" s="8"/>
      <c r="F723" s="20" t="s">
        <v>69</v>
      </c>
      <c r="G723" s="19" t="s">
        <v>724</v>
      </c>
      <c r="H723" s="384"/>
      <c r="I723" s="385"/>
      <c r="J723" s="427" t="s">
        <v>1642</v>
      </c>
      <c r="K723" s="386"/>
      <c r="L723" s="1"/>
      <c r="M723" s="2"/>
      <c r="N723" s="432"/>
      <c r="O723" s="18" t="str" cm="1">
        <f t="array" ref="O723">_xlfn.IFS(
    G723="Premium","$8.50",
    G723="Boutique","$11.50",
    G723="Collectors","$20.00",
    G723="Special Pricing","SPECIAL PRICING"
)</f>
        <v>$8.50</v>
      </c>
      <c r="P723" s="21" t="str">
        <f t="shared" si="37"/>
        <v/>
      </c>
      <c r="Q723" s="18" t="s">
        <v>1784</v>
      </c>
      <c r="R723" s="403"/>
      <c r="S723" s="382" t="str" cm="1">
        <f t="array" ref="S723">_xlfn.IFS(
    G723="Premium","$17.99 - $22.99",
    G723="Boutique","$26.99 - $29.99",
    G723="Collectors","$99.99 - $114.99",
    G723="Special Pricing","SPECIAL PRICING"
)</f>
        <v>$17.99 - $22.99</v>
      </c>
      <c r="T723" s="404"/>
      <c r="U723" s="101"/>
      <c r="V723" s="10"/>
      <c r="W723" s="390">
        <f t="shared" si="36"/>
        <v>4</v>
      </c>
      <c r="X723" s="369">
        <f>VLOOKUP(Z723,'[1]IGC Availability'!$A:$O,15,FALSE)</f>
        <v>0.9</v>
      </c>
      <c r="Y723" s="364" t="str" cm="1">
        <f t="array" ref="Y723">IF(X723="","",
IFERROR(
    IF(
        X723&gt;= _xlfn.XLOOKUP(
            F723 &amp; "|" &amp; G723,
            'Min table'!$A$2:$A$17 &amp; "|" &amp; 'Min table'!$B$2:$B$17,
            'Min table'!$C$2:$C$17,
            "MISSING"
        ),
        "Show",
        "Hide"
    ),
"MISSING"))</f>
        <v>Hide</v>
      </c>
      <c r="Z723" s="364" t="s">
        <v>1844</v>
      </c>
      <c r="AA723" s="360" t="s">
        <v>1642</v>
      </c>
      <c r="AC723" s="349" t="s">
        <v>793</v>
      </c>
      <c r="AD723" s="349"/>
    </row>
    <row r="724" spans="3:30" hidden="1" x14ac:dyDescent="0.3">
      <c r="C724" s="314"/>
      <c r="D724" s="8"/>
      <c r="E724" s="8"/>
      <c r="F724" s="20" t="s">
        <v>69</v>
      </c>
      <c r="G724" s="19" t="s">
        <v>1904</v>
      </c>
      <c r="H724" s="384"/>
      <c r="I724" s="385"/>
      <c r="J724" s="427" t="s">
        <v>1111</v>
      </c>
      <c r="K724" s="386"/>
      <c r="L724" s="1"/>
      <c r="M724" s="2"/>
      <c r="N724" s="432"/>
      <c r="O724" s="18">
        <v>12</v>
      </c>
      <c r="P724" s="21" t="str">
        <f t="shared" si="37"/>
        <v/>
      </c>
      <c r="Q724" s="18" t="s">
        <v>1109</v>
      </c>
      <c r="R724" s="403"/>
      <c r="S724" s="382" t="s">
        <v>223</v>
      </c>
      <c r="T724" s="404"/>
      <c r="U724" s="101"/>
      <c r="V724" s="10"/>
      <c r="W724" s="390">
        <f t="shared" si="36"/>
        <v>99</v>
      </c>
      <c r="X724" s="369">
        <f>VLOOKUP(Z724,'[1]IGC Availability'!$A:$O,15,FALSE)</f>
        <v>0</v>
      </c>
      <c r="Y724" s="364" t="str" cm="1">
        <f t="array" ref="Y724">IF(X724="","",
IFERROR(
    IF(
        X724&gt;= _xlfn.XLOOKUP(
            F724 &amp; "|" &amp; G724,
            'Min table'!$A$2:$A$17 &amp; "|" &amp; 'Min table'!$B$2:$B$17,
            'Min table'!$C$2:$C$17,
            "MISSING"
        ),
        "Show",
        "Hide"
    ),
"MISSING"))</f>
        <v>Hide</v>
      </c>
      <c r="Z724" s="364" t="s">
        <v>1845</v>
      </c>
      <c r="AA724" s="360" t="s">
        <v>1111</v>
      </c>
      <c r="AC724" s="349" t="s">
        <v>794</v>
      </c>
      <c r="AD724" s="349"/>
    </row>
    <row r="725" spans="3:30" hidden="1" x14ac:dyDescent="0.3">
      <c r="C725" s="314"/>
      <c r="D725" s="8"/>
      <c r="E725" s="8"/>
      <c r="F725" s="20" t="s">
        <v>69</v>
      </c>
      <c r="G725" s="19" t="s">
        <v>724</v>
      </c>
      <c r="H725" s="384"/>
      <c r="I725" s="385"/>
      <c r="J725" s="427" t="s">
        <v>1354</v>
      </c>
      <c r="K725" s="386"/>
      <c r="L725" s="1"/>
      <c r="M725" s="2"/>
      <c r="N725" s="432"/>
      <c r="O725" s="18" t="str" cm="1">
        <f t="array" ref="O725">_xlfn.IFS(
    G725="Premium","$8.50",
    G725="Boutique","$11.50",
    G725="Collectors","$20.00",
    G725="Special Pricing","SPECIAL PRICING"
)</f>
        <v>$8.50</v>
      </c>
      <c r="P725" s="21" t="str">
        <f t="shared" si="37"/>
        <v/>
      </c>
      <c r="Q725" s="18" t="s">
        <v>1785</v>
      </c>
      <c r="R725" s="403"/>
      <c r="S725" s="382" t="str" cm="1">
        <f t="array" ref="S725">_xlfn.IFS(
    G725="Premium","$17.99 - $22.99",
    G725="Boutique","$26.99 - $29.99",
    G725="Collectors","$99.99 - $114.99",
    G725="Special Pricing","SPECIAL PRICING"
)</f>
        <v>$17.99 - $22.99</v>
      </c>
      <c r="T725" s="404"/>
      <c r="U725" s="88"/>
      <c r="V725" s="10"/>
      <c r="W725" s="390">
        <f t="shared" si="36"/>
        <v>4</v>
      </c>
      <c r="X725" s="369">
        <f>VLOOKUP(Z725,'[1]IGC Availability'!$A:$O,15,FALSE)</f>
        <v>1.5</v>
      </c>
      <c r="Y725" s="364" t="str" cm="1">
        <f t="array" ref="Y725">IF(X725="","",
IFERROR(
    IF(
        X725&gt;= _xlfn.XLOOKUP(
            F725 &amp; "|" &amp; G725,
            'Min table'!$A$2:$A$17 &amp; "|" &amp; 'Min table'!$B$2:$B$17,
            'Min table'!$C$2:$C$17,
            "MISSING"
        ),
        "Show",
        "Hide"
    ),
"MISSING"))</f>
        <v>Hide</v>
      </c>
      <c r="Z725" s="364" t="s">
        <v>798</v>
      </c>
      <c r="AA725" s="360" t="s">
        <v>1354</v>
      </c>
      <c r="AC725" s="348"/>
      <c r="AD725" s="348"/>
    </row>
    <row r="726" spans="3:30" hidden="1" x14ac:dyDescent="0.3">
      <c r="C726" s="314"/>
      <c r="D726" s="8"/>
      <c r="E726" s="8"/>
      <c r="F726" s="20" t="s">
        <v>69</v>
      </c>
      <c r="G726" s="19" t="s">
        <v>1904</v>
      </c>
      <c r="H726" s="384"/>
      <c r="I726" s="385"/>
      <c r="J726" s="427" t="s">
        <v>1112</v>
      </c>
      <c r="K726" s="386"/>
      <c r="L726" s="1"/>
      <c r="M726" s="2"/>
      <c r="N726" s="432"/>
      <c r="O726" s="18">
        <v>12</v>
      </c>
      <c r="P726" s="21" t="str">
        <f t="shared" si="37"/>
        <v/>
      </c>
      <c r="Q726" s="18" t="s">
        <v>1109</v>
      </c>
      <c r="R726" s="403"/>
      <c r="S726" s="382" t="s">
        <v>223</v>
      </c>
      <c r="T726" s="404"/>
      <c r="U726" s="101"/>
      <c r="V726" s="10"/>
      <c r="W726" s="390">
        <f t="shared" si="36"/>
        <v>99</v>
      </c>
      <c r="X726" s="369">
        <f>VLOOKUP(Z726,'[1]IGC Availability'!$A:$O,15,FALSE)</f>
        <v>0.4</v>
      </c>
      <c r="Y726" s="364" t="str" cm="1">
        <f t="array" ref="Y726">IF(X726="","",
IFERROR(
    IF(
        X726&gt;= _xlfn.XLOOKUP(
            F726 &amp; "|" &amp; G726,
            'Min table'!$A$2:$A$17 &amp; "|" &amp; 'Min table'!$B$2:$B$17,
            'Min table'!$C$2:$C$17,
            "MISSING"
        ),
        "Show",
        "Hide"
    ),
"MISSING"))</f>
        <v>Hide</v>
      </c>
      <c r="Z726" s="364" t="s">
        <v>1846</v>
      </c>
      <c r="AA726" s="360" t="s">
        <v>1112</v>
      </c>
      <c r="AC726" s="348" t="s">
        <v>795</v>
      </c>
      <c r="AD726" s="348"/>
    </row>
    <row r="727" spans="3:30" hidden="1" x14ac:dyDescent="0.3">
      <c r="C727" s="314"/>
      <c r="D727" s="8"/>
      <c r="E727" s="8"/>
      <c r="F727" s="20" t="s">
        <v>69</v>
      </c>
      <c r="G727" s="19" t="s">
        <v>724</v>
      </c>
      <c r="H727" s="384"/>
      <c r="I727" s="385"/>
      <c r="J727" s="427" t="s">
        <v>1355</v>
      </c>
      <c r="K727" s="386"/>
      <c r="L727" s="1"/>
      <c r="M727" s="2"/>
      <c r="N727" s="432"/>
      <c r="O727" s="18" t="str" cm="1">
        <f t="array" ref="O727">_xlfn.IFS(
    G727="Premium","$8.50",
    G727="Boutique","$11.50",
    G727="Collectors","$20.00",
    G727="Special Pricing","SPECIAL PRICING"
)</f>
        <v>$8.50</v>
      </c>
      <c r="P727" s="21" t="str">
        <f t="shared" si="37"/>
        <v/>
      </c>
      <c r="Q727" s="18" t="s">
        <v>1785</v>
      </c>
      <c r="R727" s="403"/>
      <c r="S727" s="382" t="str" cm="1">
        <f t="array" ref="S727">_xlfn.IFS(
    G727="Premium","$17.99 - $22.99",
    G727="Boutique","$26.99 - $29.99",
    G727="Collectors","$99.99 - $114.99",
    G727="Special Pricing","SPECIAL PRICING"
)</f>
        <v>$17.99 - $22.99</v>
      </c>
      <c r="T727" s="404"/>
      <c r="U727" s="88"/>
      <c r="V727" s="10"/>
      <c r="W727" s="390">
        <f t="shared" si="36"/>
        <v>4</v>
      </c>
      <c r="X727" s="369">
        <f>VLOOKUP(Z727,'[1]IGC Availability'!$A:$O,15,FALSE)</f>
        <v>0.5</v>
      </c>
      <c r="Y727" s="364" t="str" cm="1">
        <f t="array" ref="Y727">IF(X727="","",
IFERROR(
    IF(
        X727&gt;= _xlfn.XLOOKUP(
            F727 &amp; "|" &amp; G727,
            'Min table'!$A$2:$A$17 &amp; "|" &amp; 'Min table'!$B$2:$B$17,
            'Min table'!$C$2:$C$17,
            "MISSING"
        ),
        "Show",
        "Hide"
    ),
"MISSING"))</f>
        <v>Hide</v>
      </c>
      <c r="Z727" s="364" t="s">
        <v>799</v>
      </c>
      <c r="AA727" s="360" t="s">
        <v>1355</v>
      </c>
      <c r="AC727" s="349" t="s">
        <v>796</v>
      </c>
      <c r="AD727" s="349"/>
    </row>
    <row r="728" spans="3:30" hidden="1" x14ac:dyDescent="0.3">
      <c r="C728" s="314"/>
      <c r="D728" s="8"/>
      <c r="E728" s="8"/>
      <c r="F728" s="20" t="s">
        <v>69</v>
      </c>
      <c r="G728" s="19" t="s">
        <v>1904</v>
      </c>
      <c r="H728" s="423"/>
      <c r="I728" s="424"/>
      <c r="J728" s="427" t="s">
        <v>1115</v>
      </c>
      <c r="K728" s="416"/>
      <c r="L728" s="1"/>
      <c r="M728" s="2"/>
      <c r="N728" s="432"/>
      <c r="O728" s="18">
        <v>12</v>
      </c>
      <c r="P728" s="21" t="str">
        <f t="shared" si="37"/>
        <v/>
      </c>
      <c r="Q728" s="18" t="s">
        <v>1109</v>
      </c>
      <c r="R728" s="403"/>
      <c r="S728" s="382" t="s">
        <v>223</v>
      </c>
      <c r="T728" s="404"/>
      <c r="U728" s="88"/>
      <c r="V728" s="10"/>
      <c r="W728" s="390">
        <f t="shared" si="36"/>
        <v>99</v>
      </c>
      <c r="X728" s="369">
        <f>VLOOKUP(Z728,'[1]IGC Availability'!$A:$O,15,FALSE)</f>
        <v>0.60000000000000009</v>
      </c>
      <c r="Y728" s="364" t="str" cm="1">
        <f t="array" ref="Y728">IF(X728="","",
IFERROR(
    IF(
        X728&gt;= _xlfn.XLOOKUP(
            F728 &amp; "|" &amp; G728,
            'Min table'!$A$2:$A$17 &amp; "|" &amp; 'Min table'!$B$2:$B$17,
            'Min table'!$C$2:$C$17,
            "MISSING"
        ),
        "Show",
        "Hide"
    ),
"MISSING"))</f>
        <v>Hide</v>
      </c>
      <c r="Z728" s="364" t="s">
        <v>1847</v>
      </c>
      <c r="AA728" s="360" t="s">
        <v>1115</v>
      </c>
      <c r="AC728" s="349" t="s">
        <v>797</v>
      </c>
      <c r="AD728" s="349"/>
    </row>
    <row r="729" spans="3:30" hidden="1" x14ac:dyDescent="0.3">
      <c r="C729" s="314"/>
      <c r="D729" s="8"/>
      <c r="E729" s="8"/>
      <c r="F729" s="20" t="s">
        <v>69</v>
      </c>
      <c r="G729" s="405" t="s">
        <v>724</v>
      </c>
      <c r="H729" s="384"/>
      <c r="I729" s="385"/>
      <c r="J729" s="427" t="s">
        <v>1356</v>
      </c>
      <c r="K729" s="386"/>
      <c r="L729" s="408"/>
      <c r="M729" s="2"/>
      <c r="N729" s="432"/>
      <c r="O729" s="18" t="str" cm="1">
        <f t="array" ref="O729">_xlfn.IFS(
    G729="Premium","$8.50",
    G729="Boutique","$11.50",
    G729="Collectors","$20.00",
    G729="Special Pricing","SPECIAL PRICING"
)</f>
        <v>$8.50</v>
      </c>
      <c r="P729" s="21" t="str">
        <f t="shared" si="37"/>
        <v/>
      </c>
      <c r="Q729" s="18" t="s">
        <v>1784</v>
      </c>
      <c r="R729" s="403"/>
      <c r="S729" s="382" t="str" cm="1">
        <f t="array" ref="S729">_xlfn.IFS(
    G729="Premium","$17.99 - $22.99",
    G729="Boutique","$26.99 - $29.99",
    G729="Collectors","$99.99 - $114.99",
    G729="Special Pricing","SPECIAL PRICING"
)</f>
        <v>$17.99 - $22.99</v>
      </c>
      <c r="T729" s="404"/>
      <c r="U729" s="89"/>
      <c r="V729" s="10"/>
      <c r="W729" s="390">
        <f t="shared" si="36"/>
        <v>4</v>
      </c>
      <c r="X729" s="369">
        <f>VLOOKUP(Z729,'[1]IGC Availability'!$A:$O,15,FALSE)</f>
        <v>2.6</v>
      </c>
      <c r="Y729" s="364" t="str" cm="1">
        <f t="array" ref="Y729">IF(X729="","",
IFERROR(
    IF(
        X729&gt;= _xlfn.XLOOKUP(
            F729 &amp; "|" &amp; G729,
            'Min table'!$A$2:$A$17 &amp; "|" &amp; 'Min table'!$B$2:$B$17,
            'Min table'!$C$2:$C$17,
            "MISSING"
        ),
        "Show",
        "Hide"
    ),
"MISSING"))</f>
        <v>Hide</v>
      </c>
      <c r="Z729" s="364" t="s">
        <v>800</v>
      </c>
      <c r="AA729" s="360" t="s">
        <v>1356</v>
      </c>
      <c r="AC729" s="349"/>
      <c r="AD729" s="349"/>
    </row>
    <row r="730" spans="3:30" hidden="1" x14ac:dyDescent="0.3">
      <c r="C730" s="314"/>
      <c r="D730" s="8"/>
      <c r="E730" s="8"/>
      <c r="F730" s="20" t="s">
        <v>69</v>
      </c>
      <c r="G730" s="19" t="s">
        <v>1904</v>
      </c>
      <c r="H730" s="425"/>
      <c r="I730" s="426"/>
      <c r="J730" s="427" t="s">
        <v>1114</v>
      </c>
      <c r="K730" s="410"/>
      <c r="L730" s="1"/>
      <c r="M730" s="2"/>
      <c r="N730" s="432"/>
      <c r="O730" s="18">
        <v>12</v>
      </c>
      <c r="P730" s="21" t="str">
        <f t="shared" si="37"/>
        <v/>
      </c>
      <c r="Q730" s="18" t="s">
        <v>1109</v>
      </c>
      <c r="R730" s="403"/>
      <c r="S730" s="382" t="s">
        <v>223</v>
      </c>
      <c r="T730" s="404"/>
      <c r="U730" s="88"/>
      <c r="V730" s="10"/>
      <c r="W730" s="390">
        <f t="shared" si="36"/>
        <v>99</v>
      </c>
      <c r="X730" s="369">
        <f>VLOOKUP(Z730,'[1]IGC Availability'!$A:$O,15,FALSE)</f>
        <v>0</v>
      </c>
      <c r="Y730" s="364" t="str" cm="1">
        <f t="array" ref="Y730">IF(X730="","",
IFERROR(
    IF(
        X730&gt;= _xlfn.XLOOKUP(
            F730 &amp; "|" &amp; G730,
            'Min table'!$A$2:$A$17 &amp; "|" &amp; 'Min table'!$B$2:$B$17,
            'Min table'!$C$2:$C$17,
            "MISSING"
        ),
        "Show",
        "Hide"
    ),
"MISSING"))</f>
        <v>Hide</v>
      </c>
      <c r="Z730" s="364" t="s">
        <v>1848</v>
      </c>
      <c r="AA730" s="360" t="s">
        <v>1114</v>
      </c>
      <c r="AC730" s="349"/>
      <c r="AD730" s="349"/>
    </row>
    <row r="731" spans="3:30" hidden="1" x14ac:dyDescent="0.3">
      <c r="C731" s="314"/>
      <c r="D731" s="8"/>
      <c r="E731" s="8"/>
      <c r="F731" s="20" t="s">
        <v>69</v>
      </c>
      <c r="G731" s="19" t="s">
        <v>724</v>
      </c>
      <c r="H731" s="384"/>
      <c r="I731" s="385"/>
      <c r="J731" s="427" t="s">
        <v>1643</v>
      </c>
      <c r="K731" s="386"/>
      <c r="L731" s="1"/>
      <c r="M731" s="2"/>
      <c r="N731" s="432"/>
      <c r="O731" s="18" t="str" cm="1">
        <f t="array" ref="O731">_xlfn.IFS(
    G731="Premium","$8.50",
    G731="Boutique","$11.50",
    G731="Collectors","$20.00",
    G731="Special Pricing","SPECIAL PRICING"
)</f>
        <v>$8.50</v>
      </c>
      <c r="P731" s="21" t="str">
        <f t="shared" si="37"/>
        <v/>
      </c>
      <c r="Q731" s="18" t="s">
        <v>1785</v>
      </c>
      <c r="R731" s="403"/>
      <c r="S731" s="382" t="str" cm="1">
        <f t="array" ref="S731">_xlfn.IFS(
    G731="Premium","$17.99 - $22.99",
    G731="Boutique","$26.99 - $29.99",
    G731="Collectors","$99.99 - $114.99",
    G731="Special Pricing","SPECIAL PRICING"
)</f>
        <v>$17.99 - $22.99</v>
      </c>
      <c r="T731" s="404"/>
      <c r="U731" s="89"/>
      <c r="V731" s="10"/>
      <c r="W731" s="390">
        <f t="shared" si="36"/>
        <v>4</v>
      </c>
      <c r="X731" s="369">
        <f>VLOOKUP(Z731,'[1]IGC Availability'!$A:$O,15,FALSE)</f>
        <v>0.60000000000000009</v>
      </c>
      <c r="Y731" s="364" t="str" cm="1">
        <f t="array" ref="Y731">IF(X731="","",
IFERROR(
    IF(
        X731&gt;= _xlfn.XLOOKUP(
            F731 &amp; "|" &amp; G731,
            'Min table'!$A$2:$A$17 &amp; "|" &amp; 'Min table'!$B$2:$B$17,
            'Min table'!$C$2:$C$17,
            "MISSING"
        ),
        "Show",
        "Hide"
    ),
"MISSING"))</f>
        <v>Hide</v>
      </c>
      <c r="Z731" s="364" t="s">
        <v>801</v>
      </c>
      <c r="AA731" s="360" t="s">
        <v>1643</v>
      </c>
      <c r="AC731" s="349"/>
      <c r="AD731" s="349"/>
    </row>
    <row r="732" spans="3:30" hidden="1" x14ac:dyDescent="0.3">
      <c r="C732" s="314"/>
      <c r="D732" s="8"/>
      <c r="E732" s="8"/>
      <c r="F732" s="20" t="s">
        <v>69</v>
      </c>
      <c r="G732" s="19" t="s">
        <v>1904</v>
      </c>
      <c r="H732" s="384"/>
      <c r="I732" s="385"/>
      <c r="J732" s="427" t="s">
        <v>1113</v>
      </c>
      <c r="K732" s="386"/>
      <c r="L732" s="1"/>
      <c r="M732" s="2"/>
      <c r="N732" s="432"/>
      <c r="O732" s="18">
        <v>12</v>
      </c>
      <c r="P732" s="21" t="str">
        <f t="shared" si="37"/>
        <v/>
      </c>
      <c r="Q732" s="18" t="s">
        <v>1109</v>
      </c>
      <c r="R732" s="403"/>
      <c r="S732" s="382" t="s">
        <v>223</v>
      </c>
      <c r="T732" s="404"/>
      <c r="U732" s="88"/>
      <c r="V732" s="10"/>
      <c r="W732" s="390">
        <f t="shared" si="36"/>
        <v>99</v>
      </c>
      <c r="X732" s="369">
        <f>VLOOKUP(Z732,'[1]IGC Availability'!$A:$O,15,FALSE)</f>
        <v>0</v>
      </c>
      <c r="Y732" s="364" t="str" cm="1">
        <f t="array" ref="Y732">IF(X732="","",
IFERROR(
    IF(
        X732&gt;= _xlfn.XLOOKUP(
            F732 &amp; "|" &amp; G732,
            'Min table'!$A$2:$A$17 &amp; "|" &amp; 'Min table'!$B$2:$B$17,
            'Min table'!$C$2:$C$17,
            "MISSING"
        ),
        "Show",
        "Hide"
    ),
"MISSING"))</f>
        <v>Hide</v>
      </c>
      <c r="Z732" s="364" t="s">
        <v>1849</v>
      </c>
      <c r="AA732" s="360" t="s">
        <v>1113</v>
      </c>
      <c r="AC732" s="349" t="s">
        <v>798</v>
      </c>
      <c r="AD732" s="349"/>
    </row>
    <row r="733" spans="3:30" hidden="1" x14ac:dyDescent="0.3">
      <c r="C733" s="314"/>
      <c r="D733" s="8"/>
      <c r="E733" s="8"/>
      <c r="F733" s="20" t="s">
        <v>69</v>
      </c>
      <c r="G733" s="19" t="s">
        <v>724</v>
      </c>
      <c r="H733" s="384"/>
      <c r="I733" s="385"/>
      <c r="J733" s="427" t="s">
        <v>1357</v>
      </c>
      <c r="K733" s="386"/>
      <c r="L733" s="1"/>
      <c r="M733" s="2"/>
      <c r="N733" s="432"/>
      <c r="O733" s="18" t="str" cm="1">
        <f t="array" ref="O733">_xlfn.IFS(
    G733="Premium","$8.50",
    G733="Boutique","$11.50",
    G733="Collectors","$20.00",
    G733="Special Pricing","SPECIAL PRICING"
)</f>
        <v>$8.50</v>
      </c>
      <c r="P733" s="21" t="str">
        <f t="shared" si="37"/>
        <v/>
      </c>
      <c r="Q733" s="18" t="s">
        <v>1785</v>
      </c>
      <c r="R733" s="403"/>
      <c r="S733" s="382" t="str" cm="1">
        <f t="array" ref="S733">_xlfn.IFS(
    G733="Premium","$17.99 - $22.99",
    G733="Boutique","$26.99 - $29.99",
    G733="Collectors","$99.99 - $114.99",
    G733="Special Pricing","SPECIAL PRICING"
)</f>
        <v>$17.99 - $22.99</v>
      </c>
      <c r="T733" s="404"/>
      <c r="U733" s="89"/>
      <c r="V733" s="10"/>
      <c r="W733" s="390">
        <f t="shared" si="36"/>
        <v>4</v>
      </c>
      <c r="X733" s="369">
        <f>VLOOKUP(Z733,'[1]IGC Availability'!$A:$O,15,FALSE)</f>
        <v>0</v>
      </c>
      <c r="Y733" s="364" t="str" cm="1">
        <f t="array" ref="Y733">IF(X733="","",
IFERROR(
    IF(
        X733&gt;= _xlfn.XLOOKUP(
            F733 &amp; "|" &amp; G733,
            'Min table'!$A$2:$A$17 &amp; "|" &amp; 'Min table'!$B$2:$B$17,
            'Min table'!$C$2:$C$17,
            "MISSING"
        ),
        "Show",
        "Hide"
    ),
"MISSING"))</f>
        <v>Hide</v>
      </c>
      <c r="Z733" s="364" t="s">
        <v>802</v>
      </c>
      <c r="AA733" s="360" t="s">
        <v>1357</v>
      </c>
      <c r="AC733" s="349"/>
      <c r="AD733" s="349"/>
    </row>
    <row r="734" spans="3:30" hidden="1" x14ac:dyDescent="0.3">
      <c r="C734" s="314"/>
      <c r="D734" s="8"/>
      <c r="E734" s="8"/>
      <c r="F734" s="20" t="s">
        <v>69</v>
      </c>
      <c r="G734" s="19" t="s">
        <v>1904</v>
      </c>
      <c r="H734" s="384"/>
      <c r="I734" s="385"/>
      <c r="J734" s="427" t="s">
        <v>1116</v>
      </c>
      <c r="K734" s="386"/>
      <c r="L734" s="1"/>
      <c r="M734" s="2"/>
      <c r="N734" s="432"/>
      <c r="O734" s="18">
        <v>12</v>
      </c>
      <c r="P734" s="21" t="str">
        <f t="shared" si="37"/>
        <v/>
      </c>
      <c r="Q734" s="18" t="s">
        <v>1109</v>
      </c>
      <c r="R734" s="403"/>
      <c r="S734" s="382" t="s">
        <v>223</v>
      </c>
      <c r="T734" s="404"/>
      <c r="U734" s="88"/>
      <c r="V734" s="10"/>
      <c r="W734" s="390">
        <f t="shared" si="36"/>
        <v>99</v>
      </c>
      <c r="X734" s="369">
        <f>VLOOKUP(Z734,'[1]IGC Availability'!$A:$O,15,FALSE)</f>
        <v>0.2</v>
      </c>
      <c r="Y734" s="364" t="str" cm="1">
        <f t="array" ref="Y734">IF(X734="","",
IFERROR(
    IF(
        X734&gt;= _xlfn.XLOOKUP(
            F734 &amp; "|" &amp; G734,
            'Min table'!$A$2:$A$17 &amp; "|" &amp; 'Min table'!$B$2:$B$17,
            'Min table'!$C$2:$C$17,
            "MISSING"
        ),
        "Show",
        "Hide"
    ),
"MISSING"))</f>
        <v>Hide</v>
      </c>
      <c r="Z734" s="364" t="s">
        <v>1850</v>
      </c>
      <c r="AA734" s="360" t="s">
        <v>1116</v>
      </c>
      <c r="AC734" s="349" t="s">
        <v>799</v>
      </c>
      <c r="AD734" s="349"/>
    </row>
    <row r="735" spans="3:30" hidden="1" x14ac:dyDescent="0.3">
      <c r="C735" s="314"/>
      <c r="D735" s="8"/>
      <c r="E735" s="8"/>
      <c r="F735" s="20" t="s">
        <v>69</v>
      </c>
      <c r="G735" s="19" t="s">
        <v>724</v>
      </c>
      <c r="H735" s="384"/>
      <c r="I735" s="385"/>
      <c r="J735" s="427" t="s">
        <v>803</v>
      </c>
      <c r="K735" s="386"/>
      <c r="L735" s="1"/>
      <c r="M735" s="2"/>
      <c r="N735" s="432"/>
      <c r="O735" s="18" t="str" cm="1">
        <f t="array" ref="O735">_xlfn.IFS(
    G735="Premium","$8.50",
    G735="Boutique","$11.50",
    G735="Collectors","$20.00",
    G735="Special Pricing","SPECIAL PRICING"
)</f>
        <v>$8.50</v>
      </c>
      <c r="P735" s="21" t="str">
        <f t="shared" si="37"/>
        <v/>
      </c>
      <c r="Q735" s="18" t="s">
        <v>1784</v>
      </c>
      <c r="R735" s="403"/>
      <c r="S735" s="382" t="str" cm="1">
        <f t="array" ref="S735">_xlfn.IFS(
    G735="Premium","$17.99 - $22.99",
    G735="Boutique","$26.99 - $29.99",
    G735="Collectors","$99.99 - $114.99",
    G735="Special Pricing","SPECIAL PRICING"
)</f>
        <v>$17.99 - $22.99</v>
      </c>
      <c r="T735" s="404"/>
      <c r="U735" s="89"/>
      <c r="V735" s="10"/>
      <c r="W735" s="390">
        <f t="shared" si="36"/>
        <v>4</v>
      </c>
      <c r="X735" s="369">
        <f>VLOOKUP(Z735,'[1]IGC Availability'!$A:$O,15,FALSE)</f>
        <v>1.5</v>
      </c>
      <c r="Y735" s="364" t="str" cm="1">
        <f t="array" ref="Y735">IF(X735="","",
IFERROR(
    IF(
        X735&gt;= _xlfn.XLOOKUP(
            F735 &amp; "|" &amp; G735,
            'Min table'!$A$2:$A$17 &amp; "|" &amp; 'Min table'!$B$2:$B$17,
            'Min table'!$C$2:$C$17,
            "MISSING"
        ),
        "Show",
        "Hide"
    ),
"MISSING"))</f>
        <v>Hide</v>
      </c>
      <c r="Z735" s="364" t="s">
        <v>1851</v>
      </c>
      <c r="AA735" s="360" t="s">
        <v>803</v>
      </c>
      <c r="AC735" s="349"/>
      <c r="AD735" s="349"/>
    </row>
    <row r="736" spans="3:30" hidden="1" x14ac:dyDescent="0.3">
      <c r="C736" s="314"/>
      <c r="D736" s="8"/>
      <c r="E736" s="8"/>
      <c r="F736" s="20" t="s">
        <v>69</v>
      </c>
      <c r="G736" s="19" t="s">
        <v>1904</v>
      </c>
      <c r="H736" s="384"/>
      <c r="I736" s="385"/>
      <c r="J736" s="427" t="s">
        <v>1117</v>
      </c>
      <c r="K736" s="386"/>
      <c r="L736" s="1"/>
      <c r="M736" s="2"/>
      <c r="N736" s="432"/>
      <c r="O736" s="18">
        <v>12</v>
      </c>
      <c r="P736" s="21" t="str">
        <f t="shared" si="37"/>
        <v/>
      </c>
      <c r="Q736" s="18" t="s">
        <v>1109</v>
      </c>
      <c r="R736" s="403"/>
      <c r="S736" s="382" t="s">
        <v>223</v>
      </c>
      <c r="T736" s="404"/>
      <c r="U736" s="88"/>
      <c r="V736" s="10"/>
      <c r="W736" s="390">
        <f t="shared" si="36"/>
        <v>99</v>
      </c>
      <c r="X736" s="369">
        <f>VLOOKUP(Z736,'[1]IGC Availability'!$A:$O,15,FALSE)</f>
        <v>0</v>
      </c>
      <c r="Y736" s="364" t="str" cm="1">
        <f t="array" ref="Y736">IF(X736="","",
IFERROR(
    IF(
        X736&gt;= _xlfn.XLOOKUP(
            F736 &amp; "|" &amp; G736,
            'Min table'!$A$2:$A$17 &amp; "|" &amp; 'Min table'!$B$2:$B$17,
            'Min table'!$C$2:$C$17,
            "MISSING"
        ),
        "Show",
        "Hide"
    ),
"MISSING"))</f>
        <v>Hide</v>
      </c>
      <c r="Z736" s="364" t="s">
        <v>1852</v>
      </c>
      <c r="AA736" s="360" t="s">
        <v>1117</v>
      </c>
      <c r="AC736" s="349" t="s">
        <v>800</v>
      </c>
      <c r="AD736" s="349"/>
    </row>
    <row r="737" spans="3:30" hidden="1" x14ac:dyDescent="0.3">
      <c r="C737" s="314"/>
      <c r="D737" s="8"/>
      <c r="E737" s="8"/>
      <c r="F737" s="20" t="s">
        <v>69</v>
      </c>
      <c r="G737" s="19" t="s">
        <v>724</v>
      </c>
      <c r="H737" s="384"/>
      <c r="I737" s="385"/>
      <c r="J737" s="427" t="s">
        <v>1062</v>
      </c>
      <c r="K737" s="386"/>
      <c r="L737" s="1"/>
      <c r="M737" s="2"/>
      <c r="N737" s="432"/>
      <c r="O737" s="18" t="str" cm="1">
        <f t="array" ref="O737">_xlfn.IFS(
    G737="Premium","$8.50",
    G737="Boutique","$11.50",
    G737="Collectors","$20.00",
    G737="Special Pricing","SPECIAL PRICING"
)</f>
        <v>$8.50</v>
      </c>
      <c r="P737" s="21" t="str">
        <f t="shared" si="37"/>
        <v/>
      </c>
      <c r="Q737" s="18" t="s">
        <v>1785</v>
      </c>
      <c r="R737" s="403"/>
      <c r="S737" s="382" t="str" cm="1">
        <f t="array" ref="S737">_xlfn.IFS(
    G737="Premium","$17.99 - $22.99",
    G737="Boutique","$26.99 - $29.99",
    G737="Collectors","$99.99 - $114.99",
    G737="Special Pricing","SPECIAL PRICING"
)</f>
        <v>$17.99 - $22.99</v>
      </c>
      <c r="T737" s="404"/>
      <c r="U737" s="89"/>
      <c r="V737" s="10"/>
      <c r="W737" s="390">
        <f t="shared" si="36"/>
        <v>4</v>
      </c>
      <c r="X737" s="369">
        <f>VLOOKUP(Z737,'[1]IGC Availability'!$A:$O,15,FALSE)</f>
        <v>0</v>
      </c>
      <c r="Y737" s="364" t="str" cm="1">
        <f t="array" ref="Y737">IF(X737="","",
IFERROR(
    IF(
        X737&gt;= _xlfn.XLOOKUP(
            F737 &amp; "|" &amp; G737,
            'Min table'!$A$2:$A$17 &amp; "|" &amp; 'Min table'!$B$2:$B$17,
            'Min table'!$C$2:$C$17,
            "MISSING"
        ),
        "Show",
        "Hide"
    ),
"MISSING"))</f>
        <v>Hide</v>
      </c>
      <c r="Z737" s="364" t="s">
        <v>1853</v>
      </c>
      <c r="AA737" s="360" t="s">
        <v>1644</v>
      </c>
      <c r="AC737" s="349"/>
      <c r="AD737" s="349"/>
    </row>
    <row r="738" spans="3:30" hidden="1" x14ac:dyDescent="0.3">
      <c r="C738" s="314"/>
      <c r="D738" s="8"/>
      <c r="E738" s="8"/>
      <c r="F738" s="20" t="s">
        <v>69</v>
      </c>
      <c r="G738" s="19" t="s">
        <v>724</v>
      </c>
      <c r="H738" s="384"/>
      <c r="I738" s="385"/>
      <c r="J738" s="427" t="s">
        <v>1358</v>
      </c>
      <c r="K738" s="386"/>
      <c r="L738" s="1"/>
      <c r="M738" s="2"/>
      <c r="N738" s="432"/>
      <c r="O738" s="18" t="str" cm="1">
        <f t="array" ref="O738">_xlfn.IFS(
    G738="Premium","$8.50",
    G738="Boutique","$11.50",
    G738="Collectors","$20.00",
    G738="Special Pricing","SPECIAL PRICING"
)</f>
        <v>$8.50</v>
      </c>
      <c r="P738" s="21" t="str">
        <f t="shared" si="37"/>
        <v/>
      </c>
      <c r="Q738" s="18" t="s">
        <v>1784</v>
      </c>
      <c r="R738" s="403"/>
      <c r="S738" s="382" t="str" cm="1">
        <f t="array" ref="S738">_xlfn.IFS(
    G738="Premium","$17.99 - $22.99",
    G738="Boutique","$26.99 - $29.99",
    G738="Collectors","$99.99 - $114.99",
    G738="Special Pricing","SPECIAL PRICING"
)</f>
        <v>$17.99 - $22.99</v>
      </c>
      <c r="T738" s="404"/>
      <c r="U738" s="88"/>
      <c r="V738" s="10"/>
      <c r="W738" s="390">
        <f t="shared" si="36"/>
        <v>4</v>
      </c>
      <c r="X738" s="369">
        <f>VLOOKUP(Z738,'[1]IGC Availability'!$A:$O,15,FALSE)</f>
        <v>4.9000000000000004</v>
      </c>
      <c r="Y738" s="364" t="str" cm="1">
        <f t="array" ref="Y738">IF(X738="","",
IFERROR(
    IF(
        X738&gt;= _xlfn.XLOOKUP(
            F738 &amp; "|" &amp; G738,
            'Min table'!$A$2:$A$17 &amp; "|" &amp; 'Min table'!$B$2:$B$17,
            'Min table'!$C$2:$C$17,
            "MISSING"
        ),
        "Show",
        "Hide"
    ),
"MISSING"))</f>
        <v>Hide</v>
      </c>
      <c r="Z738" s="364" t="s">
        <v>1854</v>
      </c>
      <c r="AA738" s="360" t="s">
        <v>1358</v>
      </c>
      <c r="AC738" s="349" t="s">
        <v>801</v>
      </c>
      <c r="AD738" s="349"/>
    </row>
    <row r="739" spans="3:30" hidden="1" x14ac:dyDescent="0.3">
      <c r="C739" s="314"/>
      <c r="D739" s="8"/>
      <c r="E739" s="8"/>
      <c r="F739" s="20" t="s">
        <v>69</v>
      </c>
      <c r="G739" s="19" t="s">
        <v>1904</v>
      </c>
      <c r="H739" s="384"/>
      <c r="I739" s="385"/>
      <c r="J739" s="427" t="s">
        <v>1118</v>
      </c>
      <c r="K739" s="386"/>
      <c r="L739" s="1"/>
      <c r="M739" s="2"/>
      <c r="N739" s="432"/>
      <c r="O739" s="18">
        <v>12</v>
      </c>
      <c r="P739" s="21" t="str">
        <f t="shared" si="37"/>
        <v/>
      </c>
      <c r="Q739" s="18" t="s">
        <v>1109</v>
      </c>
      <c r="R739" s="403"/>
      <c r="S739" s="382" t="s">
        <v>223</v>
      </c>
      <c r="T739" s="404"/>
      <c r="U739" s="89"/>
      <c r="V739" s="10"/>
      <c r="W739" s="390">
        <f t="shared" si="36"/>
        <v>99</v>
      </c>
      <c r="X739" s="369">
        <f>VLOOKUP(Z739,'[1]IGC Availability'!$A:$O,15,FALSE)</f>
        <v>0.2</v>
      </c>
      <c r="Y739" s="364" t="str" cm="1">
        <f t="array" ref="Y739">IF(X739="","",
IFERROR(
    IF(
        X739&gt;= _xlfn.XLOOKUP(
            F739 &amp; "|" &amp; G739,
            'Min table'!$A$2:$A$17 &amp; "|" &amp; 'Min table'!$B$2:$B$17,
            'Min table'!$C$2:$C$17,
            "MISSING"
        ),
        "Show",
        "Hide"
    ),
"MISSING"))</f>
        <v>Hide</v>
      </c>
      <c r="Z739" s="364" t="s">
        <v>1855</v>
      </c>
      <c r="AA739" s="360" t="s">
        <v>1118</v>
      </c>
      <c r="AC739" s="349"/>
      <c r="AD739" s="349"/>
    </row>
    <row r="740" spans="3:30" hidden="1" x14ac:dyDescent="0.3">
      <c r="C740" s="314"/>
      <c r="D740" s="8"/>
      <c r="E740" s="8"/>
      <c r="F740" s="20" t="s">
        <v>69</v>
      </c>
      <c r="G740" s="19" t="s">
        <v>724</v>
      </c>
      <c r="H740" s="384"/>
      <c r="I740" s="385"/>
      <c r="J740" s="427" t="s">
        <v>1359</v>
      </c>
      <c r="K740" s="386"/>
      <c r="L740" s="1"/>
      <c r="M740" s="2"/>
      <c r="N740" s="435"/>
      <c r="O740" s="18" t="str" cm="1">
        <f t="array" ref="O740">_xlfn.IFS(
    G740="Premium","$8.50",
    G740="Boutique","$11.50",
    G740="Collectors","$20.00",
    G740="Special Pricing","SPECIAL PRICING"
)</f>
        <v>$8.50</v>
      </c>
      <c r="P740" s="21" t="str">
        <f t="shared" si="37"/>
        <v/>
      </c>
      <c r="Q740" s="18" t="s">
        <v>1784</v>
      </c>
      <c r="R740" s="403"/>
      <c r="S740" s="382" t="str" cm="1">
        <f t="array" ref="S740">_xlfn.IFS(
    G740="Premium","$17.99 - $22.99",
    G740="Boutique","$26.99 - $29.99",
    G740="Collectors","$99.99 - $114.99",
    G740="Special Pricing","SPECIAL PRICING"
)</f>
        <v>$17.99 - $22.99</v>
      </c>
      <c r="T740" s="404"/>
      <c r="U740" s="88"/>
      <c r="V740" s="10"/>
      <c r="W740" s="390">
        <f t="shared" si="36"/>
        <v>4</v>
      </c>
      <c r="X740" s="369">
        <f>VLOOKUP(Z740,'[1]IGC Availability'!$A:$O,15,FALSE)</f>
        <v>2.7</v>
      </c>
      <c r="Y740" s="364" t="str" cm="1">
        <f t="array" ref="Y740">IF(X740="","",
IFERROR(
    IF(
        X740&gt;= _xlfn.XLOOKUP(
            F740 &amp; "|" &amp; G740,
            'Min table'!$A$2:$A$17 &amp; "|" &amp; 'Min table'!$B$2:$B$17,
            'Min table'!$C$2:$C$17,
            "MISSING"
        ),
        "Show",
        "Hide"
    ),
"MISSING"))</f>
        <v>Hide</v>
      </c>
      <c r="Z740" s="364" t="s">
        <v>1856</v>
      </c>
      <c r="AA740" s="360" t="s">
        <v>1359</v>
      </c>
      <c r="AC740" s="349" t="s">
        <v>802</v>
      </c>
      <c r="AD740" s="349"/>
    </row>
    <row r="741" spans="3:30" hidden="1" x14ac:dyDescent="0.3">
      <c r="C741" s="314"/>
      <c r="D741" s="8"/>
      <c r="E741" s="8"/>
      <c r="F741" s="20" t="s">
        <v>69</v>
      </c>
      <c r="G741" s="19" t="s">
        <v>1904</v>
      </c>
      <c r="H741" s="384"/>
      <c r="I741" s="385"/>
      <c r="J741" s="427" t="s">
        <v>1119</v>
      </c>
      <c r="K741" s="386"/>
      <c r="L741" s="1"/>
      <c r="M741" s="2"/>
      <c r="N741" s="432"/>
      <c r="O741" s="18">
        <v>12</v>
      </c>
      <c r="P741" s="21" t="str">
        <f t="shared" si="37"/>
        <v/>
      </c>
      <c r="Q741" s="18" t="s">
        <v>1109</v>
      </c>
      <c r="R741" s="403"/>
      <c r="S741" s="382" t="s">
        <v>223</v>
      </c>
      <c r="T741" s="404"/>
      <c r="U741" s="89"/>
      <c r="V741" s="10"/>
      <c r="W741" s="390">
        <f t="shared" si="36"/>
        <v>99</v>
      </c>
      <c r="X741" s="369">
        <f>VLOOKUP(Z741,'[1]IGC Availability'!$A:$O,15,FALSE)</f>
        <v>0.5</v>
      </c>
      <c r="Y741" s="364" t="str" cm="1">
        <f t="array" ref="Y741">IF(X741="","",
IFERROR(
    IF(
        X741&gt;= _xlfn.XLOOKUP(
            F741 &amp; "|" &amp; G741,
            'Min table'!$A$2:$A$17 &amp; "|" &amp; 'Min table'!$B$2:$B$17,
            'Min table'!$C$2:$C$17,
            "MISSING"
        ),
        "Show",
        "Hide"
    ),
"MISSING"))</f>
        <v>Hide</v>
      </c>
      <c r="Z741" s="364" t="s">
        <v>1857</v>
      </c>
      <c r="AA741" s="360" t="s">
        <v>1119</v>
      </c>
      <c r="AC741" s="349"/>
      <c r="AD741" s="349"/>
    </row>
    <row r="742" spans="3:30" hidden="1" x14ac:dyDescent="0.3">
      <c r="C742" s="314"/>
      <c r="D742" s="8"/>
      <c r="E742" s="8"/>
      <c r="F742" s="20" t="s">
        <v>69</v>
      </c>
      <c r="G742" s="19" t="s">
        <v>724</v>
      </c>
      <c r="H742" s="384"/>
      <c r="I742" s="385"/>
      <c r="J742" s="427" t="s">
        <v>1772</v>
      </c>
      <c r="K742" s="386"/>
      <c r="L742" s="1"/>
      <c r="M742" s="2"/>
      <c r="N742" s="432"/>
      <c r="O742" s="18" t="str" cm="1">
        <f t="array" ref="O742">_xlfn.IFS(
    G742="Premium","$8.50",
    G742="Boutique","$11.50",
    G742="Collectors","$20.00",
    G742="Special Pricing","SPECIAL PRICING"
)</f>
        <v>$8.50</v>
      </c>
      <c r="P742" s="21" t="str">
        <f t="shared" si="37"/>
        <v/>
      </c>
      <c r="Q742" s="18" t="s">
        <v>1786</v>
      </c>
      <c r="R742" s="403"/>
      <c r="S742" s="382" t="str" cm="1">
        <f t="array" ref="S742">_xlfn.IFS(
    G742="Premium","$17.99 - $22.99",
    G742="Boutique","$26.99 - $29.99",
    G742="Collectors","$99.99 - $114.99",
    G742="Special Pricing","SPECIAL PRICING"
)</f>
        <v>$17.99 - $22.99</v>
      </c>
      <c r="T742" s="404"/>
      <c r="U742" s="88"/>
      <c r="V742" s="10"/>
      <c r="W742" s="390">
        <f t="shared" si="36"/>
        <v>4</v>
      </c>
      <c r="X742" s="369">
        <f>VLOOKUP(Z742,'[1]IGC Availability'!$A:$O,15,FALSE)</f>
        <v>0</v>
      </c>
      <c r="Y742" s="364" t="str" cm="1">
        <f t="array" ref="Y742">IF(X742="","",
IFERROR(
    IF(
        X742&gt;= _xlfn.XLOOKUP(
            F742 &amp; "|" &amp; G742,
            'Min table'!$A$2:$A$17 &amp; "|" &amp; 'Min table'!$B$2:$B$17,
            'Min table'!$C$2:$C$17,
            "MISSING"
        ),
        "Show",
        "Hide"
    ),
"MISSING"))</f>
        <v>Hide</v>
      </c>
      <c r="Z742" s="364" t="s">
        <v>1858</v>
      </c>
      <c r="AA742" s="360" t="s">
        <v>1772</v>
      </c>
      <c r="AC742" s="349" t="s">
        <v>804</v>
      </c>
      <c r="AD742" s="349"/>
    </row>
    <row r="743" spans="3:30" hidden="1" x14ac:dyDescent="0.3">
      <c r="C743" s="314"/>
      <c r="D743" s="8"/>
      <c r="E743" s="8"/>
      <c r="F743" s="20" t="s">
        <v>69</v>
      </c>
      <c r="G743" s="19" t="s">
        <v>1903</v>
      </c>
      <c r="H743" s="384"/>
      <c r="I743" s="385"/>
      <c r="J743" s="427" t="s">
        <v>1645</v>
      </c>
      <c r="K743" s="386"/>
      <c r="L743" s="1"/>
      <c r="M743" s="2"/>
      <c r="N743" s="432"/>
      <c r="O743" s="18">
        <v>15</v>
      </c>
      <c r="P743" s="21" t="str">
        <f t="shared" si="37"/>
        <v/>
      </c>
      <c r="Q743" s="18" t="s">
        <v>1103</v>
      </c>
      <c r="R743" s="403"/>
      <c r="S743" s="382" t="s">
        <v>1996</v>
      </c>
      <c r="T743" s="404"/>
      <c r="U743" s="89"/>
      <c r="V743" s="10"/>
      <c r="W743" s="390">
        <f t="shared" si="36"/>
        <v>99</v>
      </c>
      <c r="X743" s="369">
        <f>VLOOKUP(Z743,'[1]IGC Availability'!$A:$O,15,FALSE)</f>
        <v>6.5</v>
      </c>
      <c r="Y743" s="364" t="str" cm="1">
        <f t="array" ref="Y743">IF(X743="","",
IFERROR(
    IF(
        X743&gt;= _xlfn.XLOOKUP(
            F743 &amp; "|" &amp; G743,
            'Min table'!$A$2:$A$17 &amp; "|" &amp; 'Min table'!$B$2:$B$17,
            'Min table'!$C$2:$C$17,
            "MISSING"
        ),
        "Show",
        "Hide"
    ),
"MISSING"))</f>
        <v>Hide</v>
      </c>
      <c r="Z743" s="364" t="s">
        <v>1859</v>
      </c>
      <c r="AA743" s="360" t="s">
        <v>1645</v>
      </c>
      <c r="AC743" s="349"/>
      <c r="AD743" s="349"/>
    </row>
    <row r="744" spans="3:30" hidden="1" x14ac:dyDescent="0.3">
      <c r="C744" s="314"/>
      <c r="D744" s="8"/>
      <c r="E744" s="8"/>
      <c r="F744" s="20" t="s">
        <v>69</v>
      </c>
      <c r="G744" s="19" t="s">
        <v>724</v>
      </c>
      <c r="H744" s="384"/>
      <c r="I744" s="385"/>
      <c r="J744" s="427" t="s">
        <v>1361</v>
      </c>
      <c r="K744" s="386"/>
      <c r="L744" s="1"/>
      <c r="M744" s="2"/>
      <c r="N744" s="432"/>
      <c r="O744" s="18" t="str" cm="1">
        <f t="array" ref="O744">_xlfn.IFS(
    G744="Premium","$8.50",
    G744="Boutique","$11.50",
    G744="Collectors","$20.00",
    G744="Special Pricing","SPECIAL PRICING"
)</f>
        <v>$8.50</v>
      </c>
      <c r="P744" s="21" t="str">
        <f t="shared" si="37"/>
        <v/>
      </c>
      <c r="Q744" s="18" t="s">
        <v>1787</v>
      </c>
      <c r="R744" s="403"/>
      <c r="S744" s="382" t="str" cm="1">
        <f t="array" ref="S744">_xlfn.IFS(
    G744="Premium","$17.99 - $22.99",
    G744="Boutique","$26.99 - $29.99",
    G744="Collectors","$99.99 - $114.99",
    G744="Special Pricing","SPECIAL PRICING"
)</f>
        <v>$17.99 - $22.99</v>
      </c>
      <c r="T744" s="404"/>
      <c r="U744" s="88"/>
      <c r="V744" s="10"/>
      <c r="W744" s="390">
        <f t="shared" si="36"/>
        <v>4</v>
      </c>
      <c r="X744" s="369">
        <f>VLOOKUP(Z744,'[1]IGC Availability'!$A:$O,15,FALSE)</f>
        <v>0</v>
      </c>
      <c r="Y744" s="364" t="str" cm="1">
        <f t="array" ref="Y744">IF(X744="","",
IFERROR(
    IF(
        X744&gt;= _xlfn.XLOOKUP(
            F744 &amp; "|" &amp; G744,
            'Min table'!$A$2:$A$17 &amp; "|" &amp; 'Min table'!$B$2:$B$17,
            'Min table'!$C$2:$C$17,
            "MISSING"
        ),
        "Show",
        "Hide"
    ),
"MISSING"))</f>
        <v>Hide</v>
      </c>
      <c r="Z744" s="364" t="s">
        <v>808</v>
      </c>
      <c r="AA744" s="360" t="s">
        <v>1361</v>
      </c>
      <c r="AC744" s="349"/>
      <c r="AD744" s="349"/>
    </row>
    <row r="745" spans="3:30" hidden="1" x14ac:dyDescent="0.3">
      <c r="C745" s="314"/>
      <c r="D745" s="8"/>
      <c r="E745" s="8"/>
      <c r="F745" s="20" t="s">
        <v>69</v>
      </c>
      <c r="G745" s="19" t="s">
        <v>724</v>
      </c>
      <c r="H745" s="384"/>
      <c r="I745" s="385"/>
      <c r="J745" s="427" t="s">
        <v>1646</v>
      </c>
      <c r="K745" s="386"/>
      <c r="L745" s="1"/>
      <c r="M745" s="2"/>
      <c r="N745" s="432"/>
      <c r="O745" s="18" t="str" cm="1">
        <f t="array" ref="O745">_xlfn.IFS(
    G745="Premium","$8.50",
    G745="Boutique","$11.50",
    G745="Collectors","$20.00",
    G745="Special Pricing","SPECIAL PRICING"
)</f>
        <v>$8.50</v>
      </c>
      <c r="P745" s="21" t="str">
        <f t="shared" si="37"/>
        <v/>
      </c>
      <c r="Q745" s="18" t="s">
        <v>1265</v>
      </c>
      <c r="R745" s="403"/>
      <c r="S745" s="382" t="str" cm="1">
        <f t="array" ref="S745">_xlfn.IFS(
    G745="Premium","$17.99 - $22.99",
    G745="Boutique","$26.99 - $29.99",
    G745="Collectors","$99.99 - $114.99",
    G745="Special Pricing","SPECIAL PRICING"
)</f>
        <v>$17.99 - $22.99</v>
      </c>
      <c r="T745" s="404"/>
      <c r="U745" s="88"/>
      <c r="V745" s="10"/>
      <c r="W745" s="390">
        <f t="shared" si="36"/>
        <v>4</v>
      </c>
      <c r="X745" s="369">
        <f>VLOOKUP(Z745,'[1]IGC Availability'!$A:$O,15,FALSE)</f>
        <v>0</v>
      </c>
      <c r="Y745" s="364" t="str" cm="1">
        <f t="array" ref="Y745">IF(X745="","",
IFERROR(
    IF(
        X745&gt;= _xlfn.XLOOKUP(
            F745 &amp; "|" &amp; G745,
            'Min table'!$A$2:$A$17 &amp; "|" &amp; 'Min table'!$B$2:$B$17,
            'Min table'!$C$2:$C$17,
            "MISSING"
        ),
        "Show",
        "Hide"
    ),
"MISSING"))</f>
        <v>Hide</v>
      </c>
      <c r="Z745" s="364" t="s">
        <v>809</v>
      </c>
      <c r="AA745" s="360" t="s">
        <v>1646</v>
      </c>
      <c r="AC745" s="349" t="s">
        <v>805</v>
      </c>
      <c r="AD745" s="349"/>
    </row>
    <row r="746" spans="3:30" hidden="1" x14ac:dyDescent="0.3">
      <c r="C746" s="314"/>
      <c r="D746" s="8"/>
      <c r="E746" s="8"/>
      <c r="F746" s="20" t="s">
        <v>69</v>
      </c>
      <c r="G746" s="19" t="s">
        <v>724</v>
      </c>
      <c r="H746" s="384"/>
      <c r="I746" s="385"/>
      <c r="J746" s="427" t="s">
        <v>1121</v>
      </c>
      <c r="K746" s="386"/>
      <c r="L746" s="1"/>
      <c r="M746" s="2"/>
      <c r="N746" s="435"/>
      <c r="O746" s="18" t="str" cm="1">
        <f t="array" ref="O746">_xlfn.IFS(
    G746="Premium","$8.50",
    G746="Boutique","$11.50",
    G746="Collectors","$20.00",
    G746="Special Pricing","SPECIAL PRICING"
)</f>
        <v>$8.50</v>
      </c>
      <c r="P746" s="21" t="str">
        <f t="shared" si="37"/>
        <v/>
      </c>
      <c r="Q746" s="18" t="s">
        <v>782</v>
      </c>
      <c r="R746" s="403"/>
      <c r="S746" s="382" t="str" cm="1">
        <f t="array" ref="S746">_xlfn.IFS(
    G746="Premium","$17.99 - $22.99",
    G746="Boutique","$26.99 - $29.99",
    G746="Collectors","$99.99 - $114.99",
    G746="Special Pricing","SPECIAL PRICING"
)</f>
        <v>$17.99 - $22.99</v>
      </c>
      <c r="T746" s="404"/>
      <c r="U746" s="89"/>
      <c r="V746" s="10"/>
      <c r="W746" s="390">
        <f t="shared" si="36"/>
        <v>4</v>
      </c>
      <c r="X746" s="369">
        <f>VLOOKUP(Z746,'[1]IGC Availability'!$A:$O,15,FALSE)</f>
        <v>12.4</v>
      </c>
      <c r="Y746" s="364" t="str" cm="1">
        <f t="array" ref="Y746">IF(X746="","",
IFERROR(
    IF(
        X746&gt;= _xlfn.XLOOKUP(
            F746 &amp; "|" &amp; G746,
            'Min table'!$A$2:$A$17 &amp; "|" &amp; 'Min table'!$B$2:$B$17,
            'Min table'!$C$2:$C$17,
            "MISSING"
        ),
        "Show",
        "Hide"
    ),
"MISSING"))</f>
        <v>Hide</v>
      </c>
      <c r="Z746" s="364" t="s">
        <v>1860</v>
      </c>
      <c r="AA746" s="360" t="s">
        <v>1121</v>
      </c>
      <c r="AC746" s="349"/>
      <c r="AD746" s="349"/>
    </row>
    <row r="747" spans="3:30" hidden="1" x14ac:dyDescent="0.3">
      <c r="C747" s="314"/>
      <c r="D747" s="8"/>
      <c r="E747" s="8"/>
      <c r="F747" s="20" t="s">
        <v>69</v>
      </c>
      <c r="G747" s="19" t="s">
        <v>724</v>
      </c>
      <c r="H747" s="384"/>
      <c r="I747" s="385"/>
      <c r="J747" s="427" t="s">
        <v>1647</v>
      </c>
      <c r="K747" s="386"/>
      <c r="L747" s="1"/>
      <c r="M747" s="2"/>
      <c r="N747" s="432"/>
      <c r="O747" s="18" t="str" cm="1">
        <f t="array" ref="O747">_xlfn.IFS(
    G747="Premium","$8.50",
    G747="Boutique","$11.50",
    G747="Collectors","$20.00",
    G747="Special Pricing","SPECIAL PRICING"
)</f>
        <v>$8.50</v>
      </c>
      <c r="P747" s="21" t="str">
        <f t="shared" si="37"/>
        <v/>
      </c>
      <c r="Q747" s="18" t="s">
        <v>782</v>
      </c>
      <c r="R747" s="403"/>
      <c r="S747" s="382" t="str" cm="1">
        <f t="array" ref="S747">_xlfn.IFS(
    G747="Premium","$17.99 - $22.99",
    G747="Boutique","$26.99 - $29.99",
    G747="Collectors","$99.99 - $114.99",
    G747="Special Pricing","SPECIAL PRICING"
)</f>
        <v>$17.99 - $22.99</v>
      </c>
      <c r="T747" s="404"/>
      <c r="U747" s="88"/>
      <c r="V747" s="10"/>
      <c r="W747" s="390">
        <f t="shared" si="36"/>
        <v>4</v>
      </c>
      <c r="X747" s="369">
        <f>VLOOKUP(Z747,'[1]IGC Availability'!$A:$O,15,FALSE)</f>
        <v>22</v>
      </c>
      <c r="Y747" s="364" t="str" cm="1">
        <f t="array" ref="Y747">IF(X747="","",
IFERROR(
    IF(
        X747&gt;= _xlfn.XLOOKUP(
            F747 &amp; "|" &amp; G747,
            'Min table'!$A$2:$A$17 &amp; "|" &amp; 'Min table'!$B$2:$B$17,
            'Min table'!$C$2:$C$17,
            "MISSING"
        ),
        "Show",
        "Hide"
    ),
"MISSING"))</f>
        <v>Hide</v>
      </c>
      <c r="Z747" s="364" t="s">
        <v>1861</v>
      </c>
      <c r="AA747" s="360" t="s">
        <v>1647</v>
      </c>
      <c r="AC747" s="349" t="s">
        <v>806</v>
      </c>
      <c r="AD747" s="349"/>
    </row>
    <row r="748" spans="3:30" hidden="1" x14ac:dyDescent="0.3">
      <c r="C748" s="314"/>
      <c r="D748" s="8"/>
      <c r="E748" s="8"/>
      <c r="F748" s="20" t="s">
        <v>69</v>
      </c>
      <c r="G748" s="19" t="s">
        <v>724</v>
      </c>
      <c r="H748" s="384"/>
      <c r="I748" s="385"/>
      <c r="J748" s="427" t="s">
        <v>1648</v>
      </c>
      <c r="K748" s="386"/>
      <c r="L748" s="1"/>
      <c r="M748" s="2"/>
      <c r="N748" s="432"/>
      <c r="O748" s="18" t="str" cm="1">
        <f t="array" ref="O748">_xlfn.IFS(
    G748="Premium","$8.50",
    G748="Boutique","$11.50",
    G748="Collectors","$20.00",
    G748="Special Pricing","SPECIAL PRICING"
)</f>
        <v>$8.50</v>
      </c>
      <c r="P748" s="21" t="str">
        <f t="shared" si="37"/>
        <v/>
      </c>
      <c r="Q748" s="18" t="s">
        <v>782</v>
      </c>
      <c r="R748" s="403"/>
      <c r="S748" s="382" t="str" cm="1">
        <f t="array" ref="S748">_xlfn.IFS(
    G748="Premium","$17.99 - $22.99",
    G748="Boutique","$26.99 - $29.99",
    G748="Collectors","$99.99 - $114.99",
    G748="Special Pricing","SPECIAL PRICING"
)</f>
        <v>$17.99 - $22.99</v>
      </c>
      <c r="T748" s="404"/>
      <c r="U748" s="89"/>
      <c r="V748" s="10"/>
      <c r="W748" s="390">
        <f t="shared" si="36"/>
        <v>4</v>
      </c>
      <c r="X748" s="369">
        <f>VLOOKUP(Z748,'[1]IGC Availability'!$A:$O,15,FALSE)</f>
        <v>0</v>
      </c>
      <c r="Y748" s="364" t="str" cm="1">
        <f t="array" ref="Y748">IF(X748="","",
IFERROR(
    IF(
        X748&gt;= _xlfn.XLOOKUP(
            F748 &amp; "|" &amp; G748,
            'Min table'!$A$2:$A$17 &amp; "|" &amp; 'Min table'!$B$2:$B$17,
            'Min table'!$C$2:$C$17,
            "MISSING"
        ),
        "Show",
        "Hide"
    ),
"MISSING"))</f>
        <v>Hide</v>
      </c>
      <c r="Z748" s="364" t="s">
        <v>810</v>
      </c>
      <c r="AA748" s="360" t="s">
        <v>1648</v>
      </c>
      <c r="AC748" s="349"/>
      <c r="AD748" s="349"/>
    </row>
    <row r="749" spans="3:30" hidden="1" x14ac:dyDescent="0.3">
      <c r="C749" s="314"/>
      <c r="D749" s="8"/>
      <c r="E749" s="8"/>
      <c r="F749" s="20" t="s">
        <v>69</v>
      </c>
      <c r="G749" s="19" t="s">
        <v>724</v>
      </c>
      <c r="H749" s="384"/>
      <c r="I749" s="385"/>
      <c r="J749" s="427" t="s">
        <v>1091</v>
      </c>
      <c r="K749" s="386"/>
      <c r="L749" s="1"/>
      <c r="M749" s="2"/>
      <c r="N749" s="432"/>
      <c r="O749" s="18" t="str" cm="1">
        <f t="array" ref="O749">_xlfn.IFS(
    G749="Premium","$8.50",
    G749="Boutique","$11.50",
    G749="Collectors","$20.00",
    G749="Special Pricing","SPECIAL PRICING"
)</f>
        <v>$8.50</v>
      </c>
      <c r="P749" s="21" t="str">
        <f t="shared" si="37"/>
        <v/>
      </c>
      <c r="Q749" s="18" t="s">
        <v>1089</v>
      </c>
      <c r="R749" s="403"/>
      <c r="S749" s="382" t="str" cm="1">
        <f t="array" ref="S749">_xlfn.IFS(
    G749="Premium","$17.99 - $22.99",
    G749="Boutique","$26.99 - $29.99",
    G749="Collectors","$99.99 - $114.99",
    G749="Special Pricing","SPECIAL PRICING"
)</f>
        <v>$17.99 - $22.99</v>
      </c>
      <c r="T749" s="404"/>
      <c r="U749" s="89"/>
      <c r="V749" s="10"/>
      <c r="W749" s="390">
        <f t="shared" si="36"/>
        <v>4</v>
      </c>
      <c r="X749" s="369">
        <f>VLOOKUP(Z749,'[1]IGC Availability'!$A:$O,15,FALSE)</f>
        <v>0</v>
      </c>
      <c r="Y749" s="364" t="str" cm="1">
        <f t="array" ref="Y749">IF(X749="","",
IFERROR(
    IF(
        X749&gt;= _xlfn.XLOOKUP(
            F749 &amp; "|" &amp; G749,
            'Min table'!$A$2:$A$17 &amp; "|" &amp; 'Min table'!$B$2:$B$17,
            'Min table'!$C$2:$C$17,
            "MISSING"
        ),
        "Show",
        "Hide"
    ),
"MISSING"))</f>
        <v>Hide</v>
      </c>
      <c r="Z749" s="364" t="s">
        <v>1862</v>
      </c>
      <c r="AA749" s="360" t="s">
        <v>1649</v>
      </c>
      <c r="AC749" s="349"/>
      <c r="AD749" s="349"/>
    </row>
    <row r="750" spans="3:30" hidden="1" x14ac:dyDescent="0.3">
      <c r="C750" s="314"/>
      <c r="D750" s="8"/>
      <c r="E750" s="8"/>
      <c r="F750" s="20" t="s">
        <v>69</v>
      </c>
      <c r="G750" s="19" t="s">
        <v>724</v>
      </c>
      <c r="H750" s="384"/>
      <c r="I750" s="385"/>
      <c r="J750" s="427" t="s">
        <v>1367</v>
      </c>
      <c r="K750" s="386"/>
      <c r="L750" s="1"/>
      <c r="M750" s="2"/>
      <c r="N750" s="432"/>
      <c r="O750" s="18" t="str" cm="1">
        <f t="array" ref="O750">_xlfn.IFS(
    G750="Premium","$8.50",
    G750="Boutique","$11.50",
    G750="Collectors","$20.00",
    G750="Special Pricing","SPECIAL PRICING"
)</f>
        <v>$8.50</v>
      </c>
      <c r="P750" s="21" t="str">
        <f t="shared" si="37"/>
        <v/>
      </c>
      <c r="Q750" s="18" t="s">
        <v>807</v>
      </c>
      <c r="R750" s="403"/>
      <c r="S750" s="382" t="str" cm="1">
        <f t="array" ref="S750">_xlfn.IFS(
    G750="Premium","$17.99 - $22.99",
    G750="Boutique","$26.99 - $29.99",
    G750="Collectors","$99.99 - $114.99",
    G750="Special Pricing","SPECIAL PRICING"
)</f>
        <v>$17.99 - $22.99</v>
      </c>
      <c r="T750" s="404"/>
      <c r="U750" s="89"/>
      <c r="V750" s="10"/>
      <c r="W750" s="390">
        <f t="shared" si="36"/>
        <v>4</v>
      </c>
      <c r="X750" s="369">
        <f>VLOOKUP(Z750,'[1]IGC Availability'!$A:$O,15,FALSE)</f>
        <v>0</v>
      </c>
      <c r="Y750" s="364" t="str" cm="1">
        <f t="array" ref="Y750">IF(X750="","",
IFERROR(
    IF(
        X750&gt;= _xlfn.XLOOKUP(
            F750 &amp; "|" &amp; G750,
            'Min table'!$A$2:$A$17 &amp; "|" &amp; 'Min table'!$B$2:$B$17,
            'Min table'!$C$2:$C$17,
            "MISSING"
        ),
        "Show",
        "Hide"
    ),
"MISSING"))</f>
        <v>Hide</v>
      </c>
      <c r="Z750" s="364" t="s">
        <v>811</v>
      </c>
      <c r="AA750" s="360" t="s">
        <v>1367</v>
      </c>
      <c r="AC750" s="349"/>
      <c r="AD750" s="349"/>
    </row>
    <row r="751" spans="3:30" hidden="1" x14ac:dyDescent="0.3">
      <c r="C751" s="314"/>
      <c r="D751" s="8"/>
      <c r="E751" s="8"/>
      <c r="F751" s="20" t="s">
        <v>69</v>
      </c>
      <c r="G751" s="19" t="s">
        <v>724</v>
      </c>
      <c r="H751" s="384"/>
      <c r="I751" s="385"/>
      <c r="J751" s="427" t="s">
        <v>1650</v>
      </c>
      <c r="K751" s="386"/>
      <c r="L751" s="1"/>
      <c r="M751" s="2"/>
      <c r="N751" s="432"/>
      <c r="O751" s="18" t="str" cm="1">
        <f t="array" ref="O751">_xlfn.IFS(
    G751="Premium","$8.50",
    G751="Boutique","$11.50",
    G751="Collectors","$20.00",
    G751="Special Pricing","SPECIAL PRICING"
)</f>
        <v>$8.50</v>
      </c>
      <c r="P751" s="21" t="str">
        <f t="shared" si="37"/>
        <v/>
      </c>
      <c r="Q751" s="18" t="s">
        <v>1788</v>
      </c>
      <c r="R751" s="403"/>
      <c r="S751" s="382" t="str" cm="1">
        <f t="array" ref="S751">_xlfn.IFS(
    G751="Premium","$17.99 - $22.99",
    G751="Boutique","$26.99 - $29.99",
    G751="Collectors","$99.99 - $114.99",
    G751="Special Pricing","SPECIAL PRICING"
)</f>
        <v>$17.99 - $22.99</v>
      </c>
      <c r="T751" s="404"/>
      <c r="U751" s="88"/>
      <c r="V751" s="10"/>
      <c r="W751" s="390">
        <f t="shared" si="36"/>
        <v>4</v>
      </c>
      <c r="X751" s="369">
        <f>VLOOKUP(Z751,'[1]IGC Availability'!$A:$O,15,FALSE)</f>
        <v>0</v>
      </c>
      <c r="Y751" s="364" t="str" cm="1">
        <f t="array" ref="Y751">IF(X751="","",
IFERROR(
    IF(
        X751&gt;= _xlfn.XLOOKUP(
            F751 &amp; "|" &amp; G751,
            'Min table'!$A$2:$A$17 &amp; "|" &amp; 'Min table'!$B$2:$B$17,
            'Min table'!$C$2:$C$17,
            "MISSING"
        ),
        "Show",
        "Hide"
    ),
"MISSING"))</f>
        <v>Hide</v>
      </c>
      <c r="Z751" s="364" t="s">
        <v>812</v>
      </c>
      <c r="AA751" s="360" t="s">
        <v>1650</v>
      </c>
      <c r="AC751" s="349" t="s">
        <v>375</v>
      </c>
      <c r="AD751" s="349"/>
    </row>
    <row r="752" spans="3:30" hidden="1" x14ac:dyDescent="0.3">
      <c r="C752" s="314"/>
      <c r="D752" s="8"/>
      <c r="E752" s="8"/>
      <c r="F752" s="20" t="s">
        <v>69</v>
      </c>
      <c r="G752" s="19" t="s">
        <v>722</v>
      </c>
      <c r="H752" s="384"/>
      <c r="I752" s="385"/>
      <c r="J752" s="427" t="s">
        <v>1167</v>
      </c>
      <c r="K752" s="386"/>
      <c r="L752" s="1"/>
      <c r="M752" s="2"/>
      <c r="N752" s="432"/>
      <c r="O752" s="18" t="str" cm="1">
        <f t="array" ref="O752">_xlfn.IFS(
    G752="Premium","$8.50",
    G752="Boutique","$11.50",
    G752="Collectors","$20.00",
    G752="Special Pricing","SPECIAL PRICING"
)</f>
        <v>$11.50</v>
      </c>
      <c r="P752" s="21" t="str">
        <f t="shared" si="37"/>
        <v/>
      </c>
      <c r="Q752" s="18" t="s">
        <v>1788</v>
      </c>
      <c r="R752" s="403"/>
      <c r="S752" s="382" t="str" cm="1">
        <f t="array" ref="S752">_xlfn.IFS(
    G752="Premium","$17.99 - $22.99",
    G752="Boutique","$26.99 - $29.99",
    G752="Collectors","$99.99 - $114.99",
    G752="Special Pricing","SPECIAL PRICING"
)</f>
        <v>$26.99 - $29.99</v>
      </c>
      <c r="T752" s="404"/>
      <c r="U752" s="88"/>
      <c r="V752" s="10"/>
      <c r="W752" s="390">
        <f t="shared" si="36"/>
        <v>3</v>
      </c>
      <c r="X752" s="369">
        <f>VLOOKUP(Z752,'[1]IGC Availability'!$A:$O,15,FALSE)</f>
        <v>0</v>
      </c>
      <c r="Y752" s="364" t="str" cm="1">
        <f t="array" ref="Y752">IF(X752="","",
IFERROR(
    IF(
        X752&gt;= _xlfn.XLOOKUP(
            F752 &amp; "|" &amp; G752,
            'Min table'!$A$2:$A$17 &amp; "|" &amp; 'Min table'!$B$2:$B$17,
            'Min table'!$C$2:$C$17,
            "MISSING"
        ),
        "Show",
        "Hide"
    ),
"MISSING"))</f>
        <v>Hide</v>
      </c>
      <c r="Z752" s="364" t="s">
        <v>1863</v>
      </c>
      <c r="AA752" s="360" t="s">
        <v>1167</v>
      </c>
      <c r="AC752" s="349" t="s">
        <v>808</v>
      </c>
      <c r="AD752" s="349"/>
    </row>
    <row r="753" spans="3:30" hidden="1" x14ac:dyDescent="0.3">
      <c r="C753" s="314"/>
      <c r="D753" s="8"/>
      <c r="E753" s="8"/>
      <c r="F753" s="20" t="s">
        <v>69</v>
      </c>
      <c r="G753" s="19" t="s">
        <v>724</v>
      </c>
      <c r="H753" s="384"/>
      <c r="I753" s="385"/>
      <c r="J753" s="427" t="s">
        <v>1090</v>
      </c>
      <c r="K753" s="386"/>
      <c r="L753" s="1"/>
      <c r="M753" s="2"/>
      <c r="N753" s="432"/>
      <c r="O753" s="18" t="str" cm="1">
        <f t="array" ref="O753">_xlfn.IFS(
    G753="Premium","$8.50",
    G753="Boutique","$11.50",
    G753="Collectors","$20.00",
    G753="Special Pricing","SPECIAL PRICING"
)</f>
        <v>$8.50</v>
      </c>
      <c r="P753" s="21" t="str">
        <f t="shared" si="37"/>
        <v/>
      </c>
      <c r="Q753" s="18" t="s">
        <v>1266</v>
      </c>
      <c r="R753" s="403"/>
      <c r="S753" s="382" t="str" cm="1">
        <f t="array" ref="S753">_xlfn.IFS(
    G753="Premium","$17.99 - $22.99",
    G753="Boutique","$26.99 - $29.99",
    G753="Collectors","$99.99 - $114.99",
    G753="Special Pricing","SPECIAL PRICING"
)</f>
        <v>$17.99 - $22.99</v>
      </c>
      <c r="T753" s="404"/>
      <c r="U753" s="88"/>
      <c r="V753" s="10"/>
      <c r="W753" s="390">
        <f t="shared" si="36"/>
        <v>4</v>
      </c>
      <c r="X753" s="369">
        <f>VLOOKUP(Z753,'[1]IGC Availability'!$A:$O,15,FALSE)</f>
        <v>0</v>
      </c>
      <c r="Y753" s="364" t="str" cm="1">
        <f t="array" ref="Y753">IF(X753="","",
IFERROR(
    IF(
        X753&gt;= _xlfn.XLOOKUP(
            F753 &amp; "|" &amp; G753,
            'Min table'!$A$2:$A$17 &amp; "|" &amp; 'Min table'!$B$2:$B$17,
            'Min table'!$C$2:$C$17,
            "MISSING"
        ),
        "Show",
        "Hide"
    ),
"MISSING"))</f>
        <v>Hide</v>
      </c>
      <c r="Z753" s="364" t="s">
        <v>1864</v>
      </c>
      <c r="AA753" s="360" t="s">
        <v>1651</v>
      </c>
      <c r="AC753" s="349" t="s">
        <v>809</v>
      </c>
      <c r="AD753" s="349"/>
    </row>
    <row r="754" spans="3:30" hidden="1" x14ac:dyDescent="0.3">
      <c r="C754" s="314"/>
      <c r="D754" s="8"/>
      <c r="E754" s="8"/>
      <c r="F754" s="20" t="s">
        <v>69</v>
      </c>
      <c r="G754" s="19" t="s">
        <v>724</v>
      </c>
      <c r="H754" s="384"/>
      <c r="I754" s="385"/>
      <c r="J754" s="427" t="s">
        <v>1652</v>
      </c>
      <c r="K754" s="386"/>
      <c r="L754" s="1"/>
      <c r="M754" s="2"/>
      <c r="N754" s="432"/>
      <c r="O754" s="18" t="str" cm="1">
        <f t="array" ref="O754">_xlfn.IFS(
    G754="Premium","$8.50",
    G754="Boutique","$11.50",
    G754="Collectors","$20.00",
    G754="Special Pricing","SPECIAL PRICING"
)</f>
        <v>$8.50</v>
      </c>
      <c r="P754" s="21" t="str">
        <f t="shared" si="37"/>
        <v/>
      </c>
      <c r="Q754" s="18" t="s">
        <v>1487</v>
      </c>
      <c r="R754" s="403"/>
      <c r="S754" s="382" t="str" cm="1">
        <f t="array" ref="S754">_xlfn.IFS(
    G754="Premium","$17.99 - $22.99",
    G754="Boutique","$26.99 - $29.99",
    G754="Collectors","$99.99 - $114.99",
    G754="Special Pricing","SPECIAL PRICING"
)</f>
        <v>$17.99 - $22.99</v>
      </c>
      <c r="T754" s="404"/>
      <c r="U754" s="88"/>
      <c r="V754" s="10"/>
      <c r="W754" s="390">
        <f t="shared" si="36"/>
        <v>4</v>
      </c>
      <c r="X754" s="369">
        <f>VLOOKUP(Z754,'[1]IGC Availability'!$A:$O,15,FALSE)</f>
        <v>0</v>
      </c>
      <c r="Y754" s="364" t="str" cm="1">
        <f t="array" ref="Y754">IF(X754="","",
IFERROR(
    IF(
        X754&gt;= _xlfn.XLOOKUP(
            F754 &amp; "|" &amp; G754,
            'Min table'!$A$2:$A$17 &amp; "|" &amp; 'Min table'!$B$2:$B$17,
            'Min table'!$C$2:$C$17,
            "MISSING"
        ),
        "Show",
        "Hide"
    ),
"MISSING"))</f>
        <v>Hide</v>
      </c>
      <c r="Z754" s="364" t="s">
        <v>813</v>
      </c>
      <c r="AA754" s="360" t="s">
        <v>1652</v>
      </c>
      <c r="AC754" s="349"/>
      <c r="AD754" s="349"/>
    </row>
    <row r="755" spans="3:30" hidden="1" x14ac:dyDescent="0.3">
      <c r="C755" s="314"/>
      <c r="D755" s="8"/>
      <c r="E755" s="8"/>
      <c r="F755" s="20" t="s">
        <v>69</v>
      </c>
      <c r="G755" s="19" t="s">
        <v>724</v>
      </c>
      <c r="H755" s="384"/>
      <c r="I755" s="385"/>
      <c r="J755" s="427" t="s">
        <v>1653</v>
      </c>
      <c r="K755" s="386"/>
      <c r="L755" s="1"/>
      <c r="M755" s="2"/>
      <c r="N755" s="432"/>
      <c r="O755" s="18" t="str" cm="1">
        <f t="array" ref="O755">_xlfn.IFS(
    G755="Premium","$8.50",
    G755="Boutique","$11.50",
    G755="Collectors","$20.00",
    G755="Special Pricing","SPECIAL PRICING"
)</f>
        <v>$8.50</v>
      </c>
      <c r="P755" s="21" t="str">
        <f t="shared" si="37"/>
        <v/>
      </c>
      <c r="Q755" s="18" t="s">
        <v>782</v>
      </c>
      <c r="R755" s="403"/>
      <c r="S755" s="382" t="str" cm="1">
        <f t="array" ref="S755">_xlfn.IFS(
    G755="Premium","$17.99 - $22.99",
    G755="Boutique","$26.99 - $29.99",
    G755="Collectors","$99.99 - $114.99",
    G755="Special Pricing","SPECIAL PRICING"
)</f>
        <v>$17.99 - $22.99</v>
      </c>
      <c r="T755" s="404"/>
      <c r="U755" s="88"/>
      <c r="V755" s="10"/>
      <c r="W755" s="390">
        <f t="shared" si="36"/>
        <v>4</v>
      </c>
      <c r="X755" s="369">
        <f>VLOOKUP(Z755,'[1]IGC Availability'!$A:$O,15,FALSE)</f>
        <v>0</v>
      </c>
      <c r="Y755" s="364" t="str" cm="1">
        <f t="array" ref="Y755">IF(X755="","",
IFERROR(
    IF(
        X755&gt;= _xlfn.XLOOKUP(
            F755 &amp; "|" &amp; G755,
            'Min table'!$A$2:$A$17 &amp; "|" &amp; 'Min table'!$B$2:$B$17,
            'Min table'!$C$2:$C$17,
            "MISSING"
        ),
        "Show",
        "Hide"
    ),
"MISSING"))</f>
        <v>Hide</v>
      </c>
      <c r="Z755" s="364" t="s">
        <v>814</v>
      </c>
      <c r="AA755" s="360" t="s">
        <v>1653</v>
      </c>
      <c r="AC755" s="349" t="s">
        <v>810</v>
      </c>
      <c r="AD755" s="349"/>
    </row>
    <row r="756" spans="3:30" hidden="1" x14ac:dyDescent="0.3">
      <c r="C756" s="314"/>
      <c r="D756" s="8"/>
      <c r="E756" s="8"/>
      <c r="F756" s="20" t="s">
        <v>69</v>
      </c>
      <c r="G756" s="19" t="s">
        <v>724</v>
      </c>
      <c r="H756" s="384"/>
      <c r="I756" s="385"/>
      <c r="J756" s="427" t="s">
        <v>1368</v>
      </c>
      <c r="K756" s="386"/>
      <c r="L756" s="1"/>
      <c r="M756" s="2"/>
      <c r="N756" s="432"/>
      <c r="O756" s="18" t="str" cm="1">
        <f t="array" ref="O756">_xlfn.IFS(
    G756="Premium","$8.50",
    G756="Boutique","$11.50",
    G756="Collectors","$20.00",
    G756="Special Pricing","SPECIAL PRICING"
)</f>
        <v>$8.50</v>
      </c>
      <c r="P756" s="21" t="str">
        <f t="shared" si="37"/>
        <v/>
      </c>
      <c r="Q756" s="18" t="s">
        <v>1789</v>
      </c>
      <c r="R756" s="403"/>
      <c r="S756" s="382" t="str" cm="1">
        <f t="array" ref="S756">_xlfn.IFS(
    G756="Premium","$17.99 - $22.99",
    G756="Boutique","$26.99 - $29.99",
    G756="Collectors","$99.99 - $114.99",
    G756="Special Pricing","SPECIAL PRICING"
)</f>
        <v>$17.99 - $22.99</v>
      </c>
      <c r="T756" s="404"/>
      <c r="U756" s="88"/>
      <c r="V756" s="10"/>
      <c r="W756" s="390">
        <f t="shared" ref="W756:W819" si="38">IF(G756="Special Pricing",1,
 IF(G756="Collectors",2,
 IF(G756="Boutique",3,
 IF(G756="Premium",4,99))))</f>
        <v>4</v>
      </c>
      <c r="X756" s="369">
        <f>VLOOKUP(Z756,'[1]IGC Availability'!$A:$O,15,FALSE)</f>
        <v>0</v>
      </c>
      <c r="Y756" s="364" t="str" cm="1">
        <f t="array" ref="Y756">IF(X756="","",
IFERROR(
    IF(
        X756&gt;= _xlfn.XLOOKUP(
            F756 &amp; "|" &amp; G756,
            'Min table'!$A$2:$A$17 &amp; "|" &amp; 'Min table'!$B$2:$B$17,
            'Min table'!$C$2:$C$17,
            "MISSING"
        ),
        "Show",
        "Hide"
    ),
"MISSING"))</f>
        <v>Hide</v>
      </c>
      <c r="Z756" s="364" t="s">
        <v>815</v>
      </c>
      <c r="AA756" s="360" t="s">
        <v>1368</v>
      </c>
      <c r="AC756" s="349" t="s">
        <v>810</v>
      </c>
      <c r="AD756" s="349"/>
    </row>
    <row r="757" spans="3:30" hidden="1" x14ac:dyDescent="0.3">
      <c r="C757" s="314"/>
      <c r="D757" s="8"/>
      <c r="E757" s="8"/>
      <c r="F757" s="20" t="s">
        <v>69</v>
      </c>
      <c r="G757" s="19" t="s">
        <v>724</v>
      </c>
      <c r="H757" s="384"/>
      <c r="I757" s="385"/>
      <c r="J757" s="427" t="s">
        <v>1369</v>
      </c>
      <c r="K757" s="386"/>
      <c r="L757" s="1"/>
      <c r="M757" s="2"/>
      <c r="N757" s="432"/>
      <c r="O757" s="18" t="str" cm="1">
        <f t="array" ref="O757">_xlfn.IFS(
    G757="Premium","$8.50",
    G757="Boutique","$11.50",
    G757="Collectors","$20.00",
    G757="Special Pricing","SPECIAL PRICING"
)</f>
        <v>$8.50</v>
      </c>
      <c r="P757" s="21" t="str">
        <f t="shared" ref="P757:P820" si="39">IF(AND(L757="",M757="",N757=""),"", (L757*O757) + (M757*(O757+2.25)) + (N757*(O757+2.25)))</f>
        <v/>
      </c>
      <c r="Q757" s="18" t="s">
        <v>817</v>
      </c>
      <c r="R757" s="403"/>
      <c r="S757" s="382" t="str" cm="1">
        <f t="array" ref="S757">_xlfn.IFS(
    G757="Premium","$17.99 - $22.99",
    G757="Boutique","$26.99 - $29.99",
    G757="Collectors","$99.99 - $114.99",
    G757="Special Pricing","SPECIAL PRICING"
)</f>
        <v>$17.99 - $22.99</v>
      </c>
      <c r="T757" s="404"/>
      <c r="U757" s="88"/>
      <c r="V757" s="10"/>
      <c r="W757" s="390">
        <f t="shared" si="38"/>
        <v>4</v>
      </c>
      <c r="X757" s="369">
        <f>VLOOKUP(Z757,'[1]IGC Availability'!$A:$O,15,FALSE)</f>
        <v>0</v>
      </c>
      <c r="Y757" s="364" t="str" cm="1">
        <f t="array" ref="Y757">IF(X757="","",
IFERROR(
    IF(
        X757&gt;= _xlfn.XLOOKUP(
            F757 &amp; "|" &amp; G757,
            'Min table'!$A$2:$A$17 &amp; "|" &amp; 'Min table'!$B$2:$B$17,
            'Min table'!$C$2:$C$17,
            "MISSING"
        ),
        "Show",
        "Hide"
    ),
"MISSING"))</f>
        <v>Hide</v>
      </c>
      <c r="Z757" s="364" t="s">
        <v>816</v>
      </c>
      <c r="AA757" s="360" t="s">
        <v>1369</v>
      </c>
      <c r="AC757" s="348"/>
      <c r="AD757" s="348"/>
    </row>
    <row r="758" spans="3:30" hidden="1" x14ac:dyDescent="0.3">
      <c r="C758" s="314"/>
      <c r="D758" s="8"/>
      <c r="E758" s="8"/>
      <c r="F758" s="20" t="s">
        <v>69</v>
      </c>
      <c r="G758" s="19" t="s">
        <v>724</v>
      </c>
      <c r="H758" s="384"/>
      <c r="I758" s="385"/>
      <c r="J758" s="427" t="s">
        <v>1370</v>
      </c>
      <c r="K758" s="386"/>
      <c r="L758" s="1"/>
      <c r="M758" s="2"/>
      <c r="N758" s="432"/>
      <c r="O758" s="18" t="str" cm="1">
        <f t="array" ref="O758">_xlfn.IFS(
    G758="Premium","$8.50",
    G758="Boutique","$11.50",
    G758="Collectors","$20.00",
    G758="Special Pricing","SPECIAL PRICING"
)</f>
        <v>$8.50</v>
      </c>
      <c r="P758" s="21" t="str">
        <f t="shared" si="39"/>
        <v/>
      </c>
      <c r="Q758" s="18" t="s">
        <v>1790</v>
      </c>
      <c r="R758" s="403"/>
      <c r="S758" s="382" t="str" cm="1">
        <f t="array" ref="S758">_xlfn.IFS(
    G758="Premium","$17.99 - $22.99",
    G758="Boutique","$26.99 - $29.99",
    G758="Collectors","$99.99 - $114.99",
    G758="Special Pricing","SPECIAL PRICING"
)</f>
        <v>$17.99 - $22.99</v>
      </c>
      <c r="T758" s="404"/>
      <c r="U758" s="88"/>
      <c r="V758" s="10"/>
      <c r="W758" s="390">
        <f t="shared" si="38"/>
        <v>4</v>
      </c>
      <c r="X758" s="369">
        <f>VLOOKUP(Z758,'[1]IGC Availability'!$A:$O,15,FALSE)</f>
        <v>0</v>
      </c>
      <c r="Y758" s="364" t="str" cm="1">
        <f t="array" ref="Y758">IF(X758="","",
IFERROR(
    IF(
        X758&gt;= _xlfn.XLOOKUP(
            F758 &amp; "|" &amp; G758,
            'Min table'!$A$2:$A$17 &amp; "|" &amp; 'Min table'!$B$2:$B$17,
            'Min table'!$C$2:$C$17,
            "MISSING"
        ),
        "Show",
        "Hide"
    ),
"MISSING"))</f>
        <v>Hide</v>
      </c>
      <c r="Z758" s="364" t="s">
        <v>818</v>
      </c>
      <c r="AA758" s="360" t="s">
        <v>1370</v>
      </c>
      <c r="AC758" s="348" t="s">
        <v>811</v>
      </c>
      <c r="AD758" s="348"/>
    </row>
    <row r="759" spans="3:30" hidden="1" x14ac:dyDescent="0.3">
      <c r="C759" s="314"/>
      <c r="D759" s="8"/>
      <c r="E759" s="8"/>
      <c r="F759" s="20" t="s">
        <v>69</v>
      </c>
      <c r="G759" s="19" t="s">
        <v>724</v>
      </c>
      <c r="H759" s="384"/>
      <c r="I759" s="385"/>
      <c r="J759" s="427" t="s">
        <v>1371</v>
      </c>
      <c r="K759" s="386"/>
      <c r="L759" s="1"/>
      <c r="M759" s="2"/>
      <c r="N759" s="432"/>
      <c r="O759" s="18" t="str" cm="1">
        <f t="array" ref="O759">_xlfn.IFS(
    G759="Premium","$8.50",
    G759="Boutique","$11.50",
    G759="Collectors","$20.00",
    G759="Special Pricing","SPECIAL PRICING"
)</f>
        <v>$8.50</v>
      </c>
      <c r="P759" s="21" t="str">
        <f t="shared" si="39"/>
        <v/>
      </c>
      <c r="Q759" s="18" t="s">
        <v>1790</v>
      </c>
      <c r="R759" s="403"/>
      <c r="S759" s="382" t="str" cm="1">
        <f t="array" ref="S759">_xlfn.IFS(
    G759="Premium","$17.99 - $22.99",
    G759="Boutique","$26.99 - $29.99",
    G759="Collectors","$99.99 - $114.99",
    G759="Special Pricing","SPECIAL PRICING"
)</f>
        <v>$17.99 - $22.99</v>
      </c>
      <c r="T759" s="404"/>
      <c r="U759" s="88"/>
      <c r="V759" s="10"/>
      <c r="W759" s="390">
        <f t="shared" si="38"/>
        <v>4</v>
      </c>
      <c r="X759" s="369">
        <f>VLOOKUP(Z759,'[1]IGC Availability'!$A:$O,15,FALSE)</f>
        <v>0</v>
      </c>
      <c r="Y759" s="364" t="str" cm="1">
        <f t="array" ref="Y759">IF(X759="","",
IFERROR(
    IF(
        X759&gt;= _xlfn.XLOOKUP(
            F759 &amp; "|" &amp; G759,
            'Min table'!$A$2:$A$17 &amp; "|" &amp; 'Min table'!$B$2:$B$17,
            'Min table'!$C$2:$C$17,
            "MISSING"
        ),
        "Show",
        "Hide"
    ),
"MISSING"))</f>
        <v>Hide</v>
      </c>
      <c r="Z759" s="364" t="s">
        <v>819</v>
      </c>
      <c r="AA759" s="360" t="s">
        <v>1371</v>
      </c>
      <c r="AC759" s="348" t="s">
        <v>812</v>
      </c>
      <c r="AD759" s="348"/>
    </row>
    <row r="760" spans="3:30" hidden="1" x14ac:dyDescent="0.3">
      <c r="C760" s="314"/>
      <c r="D760" s="8"/>
      <c r="E760" s="8"/>
      <c r="F760" s="20" t="s">
        <v>69</v>
      </c>
      <c r="G760" s="19" t="s">
        <v>724</v>
      </c>
      <c r="H760" s="384"/>
      <c r="I760" s="385"/>
      <c r="J760" s="427" t="s">
        <v>1372</v>
      </c>
      <c r="K760" s="386"/>
      <c r="L760" s="1"/>
      <c r="M760" s="2"/>
      <c r="N760" s="432"/>
      <c r="O760" s="18" t="str" cm="1">
        <f t="array" ref="O760">_xlfn.IFS(
    G760="Premium","$8.50",
    G760="Boutique","$11.50",
    G760="Collectors","$20.00",
    G760="Special Pricing","SPECIAL PRICING"
)</f>
        <v>$8.50</v>
      </c>
      <c r="P760" s="21" t="str">
        <f t="shared" si="39"/>
        <v/>
      </c>
      <c r="Q760" s="18" t="s">
        <v>1791</v>
      </c>
      <c r="R760" s="403"/>
      <c r="S760" s="382" t="str" cm="1">
        <f t="array" ref="S760">_xlfn.IFS(
    G760="Premium","$17.99 - $22.99",
    G760="Boutique","$26.99 - $29.99",
    G760="Collectors","$99.99 - $114.99",
    G760="Special Pricing","SPECIAL PRICING"
)</f>
        <v>$17.99 - $22.99</v>
      </c>
      <c r="T760" s="404"/>
      <c r="U760" s="88"/>
      <c r="V760" s="10"/>
      <c r="W760" s="390">
        <f t="shared" si="38"/>
        <v>4</v>
      </c>
      <c r="X760" s="369">
        <f>VLOOKUP(Z760,'[1]IGC Availability'!$A:$O,15,FALSE)</f>
        <v>0</v>
      </c>
      <c r="Y760" s="364" t="str" cm="1">
        <f t="array" ref="Y760">IF(X760="","",
IFERROR(
    IF(
        X760&gt;= _xlfn.XLOOKUP(
            F760 &amp; "|" &amp; G760,
            'Min table'!$A$2:$A$17 &amp; "|" &amp; 'Min table'!$B$2:$B$17,
            'Min table'!$C$2:$C$17,
            "MISSING"
        ),
        "Show",
        "Hide"
    ),
"MISSING"))</f>
        <v>Hide</v>
      </c>
      <c r="Z760" s="364" t="s">
        <v>820</v>
      </c>
      <c r="AA760" s="360" t="s">
        <v>1372</v>
      </c>
      <c r="AC760" s="350"/>
      <c r="AD760" s="350"/>
    </row>
    <row r="761" spans="3:30" hidden="1" x14ac:dyDescent="0.3">
      <c r="C761" s="314"/>
      <c r="D761" s="8"/>
      <c r="E761" s="8"/>
      <c r="F761" s="20" t="s">
        <v>69</v>
      </c>
      <c r="G761" s="19" t="s">
        <v>724</v>
      </c>
      <c r="H761" s="384"/>
      <c r="I761" s="385"/>
      <c r="J761" s="427" t="s">
        <v>1373</v>
      </c>
      <c r="K761" s="386"/>
      <c r="L761" s="1"/>
      <c r="M761" s="2"/>
      <c r="N761" s="432"/>
      <c r="O761" s="18" t="str" cm="1">
        <f t="array" ref="O761">_xlfn.IFS(
    G761="Premium","$8.50",
    G761="Boutique","$11.50",
    G761="Collectors","$20.00",
    G761="Special Pricing","SPECIAL PRICING"
)</f>
        <v>$8.50</v>
      </c>
      <c r="P761" s="21" t="str">
        <f t="shared" si="39"/>
        <v/>
      </c>
      <c r="Q761" s="18" t="s">
        <v>1790</v>
      </c>
      <c r="R761" s="403"/>
      <c r="S761" s="382" t="str" cm="1">
        <f t="array" ref="S761">_xlfn.IFS(
    G761="Premium","$17.99 - $22.99",
    G761="Boutique","$26.99 - $29.99",
    G761="Collectors","$99.99 - $114.99",
    G761="Special Pricing","SPECIAL PRICING"
)</f>
        <v>$17.99 - $22.99</v>
      </c>
      <c r="T761" s="404"/>
      <c r="U761" s="88"/>
      <c r="V761" s="10"/>
      <c r="W761" s="390">
        <f t="shared" si="38"/>
        <v>4</v>
      </c>
      <c r="X761" s="369">
        <f>VLOOKUP(Z761,'[1]IGC Availability'!$A:$O,15,FALSE)</f>
        <v>0</v>
      </c>
      <c r="Y761" s="364" t="str" cm="1">
        <f t="array" ref="Y761">IF(X761="","",
IFERROR(
    IF(
        X761&gt;= _xlfn.XLOOKUP(
            F761 &amp; "|" &amp; G761,
            'Min table'!$A$2:$A$17 &amp; "|" &amp; 'Min table'!$B$2:$B$17,
            'Min table'!$C$2:$C$17,
            "MISSING"
        ),
        "Show",
        "Hide"
    ),
"MISSING"))</f>
        <v>Hide</v>
      </c>
      <c r="Z761" s="364" t="s">
        <v>821</v>
      </c>
      <c r="AA761" s="360" t="s">
        <v>1373</v>
      </c>
      <c r="AC761" s="348"/>
      <c r="AD761" s="348"/>
    </row>
    <row r="762" spans="3:30" hidden="1" x14ac:dyDescent="0.3">
      <c r="C762" s="314"/>
      <c r="D762" s="8"/>
      <c r="E762" s="8"/>
      <c r="F762" s="20" t="s">
        <v>69</v>
      </c>
      <c r="G762" s="19" t="s">
        <v>724</v>
      </c>
      <c r="H762" s="384"/>
      <c r="I762" s="385"/>
      <c r="J762" s="427" t="s">
        <v>1654</v>
      </c>
      <c r="K762" s="386"/>
      <c r="L762" s="1"/>
      <c r="M762" s="2"/>
      <c r="N762" s="432"/>
      <c r="O762" s="18" t="str" cm="1">
        <f t="array" ref="O762">_xlfn.IFS(
    G762="Premium","$8.50",
    G762="Boutique","$11.50",
    G762="Collectors","$20.00",
    G762="Special Pricing","SPECIAL PRICING"
)</f>
        <v>$8.50</v>
      </c>
      <c r="P762" s="21" t="str">
        <f t="shared" si="39"/>
        <v/>
      </c>
      <c r="Q762" s="18" t="s">
        <v>1336</v>
      </c>
      <c r="R762" s="403"/>
      <c r="S762" s="382" t="str" cm="1">
        <f t="array" ref="S762">_xlfn.IFS(
    G762="Premium","$17.99 - $22.99",
    G762="Boutique","$26.99 - $29.99",
    G762="Collectors","$99.99 - $114.99",
    G762="Special Pricing","SPECIAL PRICING"
)</f>
        <v>$17.99 - $22.99</v>
      </c>
      <c r="T762" s="404"/>
      <c r="U762" s="88"/>
      <c r="V762" s="10"/>
      <c r="W762" s="390">
        <f t="shared" si="38"/>
        <v>4</v>
      </c>
      <c r="X762" s="369">
        <f>VLOOKUP(Z762,'[1]IGC Availability'!$A:$O,15,FALSE)</f>
        <v>0</v>
      </c>
      <c r="Y762" s="364" t="str" cm="1">
        <f t="array" ref="Y762">IF(X762="","",
IFERROR(
    IF(
        X762&gt;= _xlfn.XLOOKUP(
            F762 &amp; "|" &amp; G762,
            'Min table'!$A$2:$A$17 &amp; "|" &amp; 'Min table'!$B$2:$B$17,
            'Min table'!$C$2:$C$17,
            "MISSING"
        ),
        "Show",
        "Hide"
    ),
"MISSING"))</f>
        <v>Hide</v>
      </c>
      <c r="Z762" s="364" t="s">
        <v>822</v>
      </c>
      <c r="AA762" s="360" t="s">
        <v>1654</v>
      </c>
      <c r="AC762" s="348" t="s">
        <v>813</v>
      </c>
      <c r="AD762" s="348"/>
    </row>
    <row r="763" spans="3:30" hidden="1" x14ac:dyDescent="0.3">
      <c r="C763" s="314"/>
      <c r="D763" s="8"/>
      <c r="E763" s="8"/>
      <c r="F763" s="20" t="s">
        <v>69</v>
      </c>
      <c r="G763" s="19" t="s">
        <v>724</v>
      </c>
      <c r="H763" s="384"/>
      <c r="I763" s="385"/>
      <c r="J763" s="427" t="s">
        <v>1655</v>
      </c>
      <c r="K763" s="386"/>
      <c r="L763" s="1"/>
      <c r="M763" s="2"/>
      <c r="N763" s="432"/>
      <c r="O763" s="18" t="str" cm="1">
        <f t="array" ref="O763">_xlfn.IFS(
    G763="Premium","$8.50",
    G763="Boutique","$11.50",
    G763="Collectors","$20.00",
    G763="Special Pricing","SPECIAL PRICING"
)</f>
        <v>$8.50</v>
      </c>
      <c r="P763" s="21" t="str">
        <f t="shared" si="39"/>
        <v/>
      </c>
      <c r="Q763" s="18" t="s">
        <v>1792</v>
      </c>
      <c r="R763" s="403"/>
      <c r="S763" s="382" t="str" cm="1">
        <f t="array" ref="S763">_xlfn.IFS(
    G763="Premium","$17.99 - $22.99",
    G763="Boutique","$26.99 - $29.99",
    G763="Collectors","$99.99 - $114.99",
    G763="Special Pricing","SPECIAL PRICING"
)</f>
        <v>$17.99 - $22.99</v>
      </c>
      <c r="T763" s="404"/>
      <c r="U763" s="88"/>
      <c r="V763" s="10"/>
      <c r="W763" s="390">
        <f t="shared" si="38"/>
        <v>4</v>
      </c>
      <c r="X763" s="369">
        <f>VLOOKUP(Z763,'[1]IGC Availability'!$A:$O,15,FALSE)</f>
        <v>0</v>
      </c>
      <c r="Y763" s="364" t="str" cm="1">
        <f t="array" ref="Y763">IF(X763="","",
IFERROR(
    IF(
        X763&gt;= _xlfn.XLOOKUP(
            F763 &amp; "|" &amp; G763,
            'Min table'!$A$2:$A$17 &amp; "|" &amp; 'Min table'!$B$2:$B$17,
            'Min table'!$C$2:$C$17,
            "MISSING"
        ),
        "Show",
        "Hide"
    ),
"MISSING"))</f>
        <v>Hide</v>
      </c>
      <c r="Z763" s="364" t="s">
        <v>823</v>
      </c>
      <c r="AA763" s="360" t="s">
        <v>1655</v>
      </c>
      <c r="AC763" s="348" t="s">
        <v>814</v>
      </c>
      <c r="AD763" s="348"/>
    </row>
    <row r="764" spans="3:30" hidden="1" x14ac:dyDescent="0.3">
      <c r="C764" s="314"/>
      <c r="D764" s="8"/>
      <c r="E764" s="8"/>
      <c r="F764" s="20" t="s">
        <v>69</v>
      </c>
      <c r="G764" s="19" t="s">
        <v>724</v>
      </c>
      <c r="H764" s="384"/>
      <c r="I764" s="385"/>
      <c r="J764" s="427" t="s">
        <v>1656</v>
      </c>
      <c r="K764" s="386"/>
      <c r="L764" s="1"/>
      <c r="M764" s="2"/>
      <c r="N764" s="435"/>
      <c r="O764" s="18" t="str" cm="1">
        <f t="array" ref="O764">_xlfn.IFS(
    G764="Premium","$8.50",
    G764="Boutique","$11.50",
    G764="Collectors","$20.00",
    G764="Special Pricing","SPECIAL PRICING"
)</f>
        <v>$8.50</v>
      </c>
      <c r="P764" s="21" t="str">
        <f t="shared" si="39"/>
        <v/>
      </c>
      <c r="Q764" s="18" t="s">
        <v>782</v>
      </c>
      <c r="R764" s="403"/>
      <c r="S764" s="382" t="str" cm="1">
        <f t="array" ref="S764">_xlfn.IFS(
    G764="Premium","$17.99 - $22.99",
    G764="Boutique","$26.99 - $29.99",
    G764="Collectors","$99.99 - $114.99",
    G764="Special Pricing","SPECIAL PRICING"
)</f>
        <v>$17.99 - $22.99</v>
      </c>
      <c r="T764" s="404"/>
      <c r="U764" s="88"/>
      <c r="V764" s="10"/>
      <c r="W764" s="390">
        <f t="shared" si="38"/>
        <v>4</v>
      </c>
      <c r="X764" s="369">
        <f>VLOOKUP(Z764,'[1]IGC Availability'!$A:$O,15,FALSE)</f>
        <v>21.200000000000003</v>
      </c>
      <c r="Y764" s="364" t="str" cm="1">
        <f t="array" ref="Y764">IF(X764="","",
IFERROR(
    IF(
        X764&gt;= _xlfn.XLOOKUP(
            F764 &amp; "|" &amp; G764,
            'Min table'!$A$2:$A$17 &amp; "|" &amp; 'Min table'!$B$2:$B$17,
            'Min table'!$C$2:$C$17,
            "MISSING"
        ),
        "Show",
        "Hide"
    ),
"MISSING"))</f>
        <v>Hide</v>
      </c>
      <c r="Z764" s="364" t="s">
        <v>1865</v>
      </c>
      <c r="AA764" s="360" t="s">
        <v>1656</v>
      </c>
      <c r="AC764" s="348" t="s">
        <v>815</v>
      </c>
      <c r="AD764" s="348"/>
    </row>
    <row r="765" spans="3:30" hidden="1" x14ac:dyDescent="0.3">
      <c r="C765" s="314"/>
      <c r="D765" s="8"/>
      <c r="E765" s="8"/>
      <c r="F765" s="20" t="s">
        <v>69</v>
      </c>
      <c r="G765" s="19" t="s">
        <v>722</v>
      </c>
      <c r="H765" s="384"/>
      <c r="I765" s="385"/>
      <c r="J765" s="427" t="s">
        <v>1073</v>
      </c>
      <c r="K765" s="386"/>
      <c r="L765" s="1"/>
      <c r="M765" s="2"/>
      <c r="N765" s="432"/>
      <c r="O765" s="18" t="str" cm="1">
        <f t="array" ref="O765">_xlfn.IFS(
    G765="Premium","$8.50",
    G765="Boutique","$11.50",
    G765="Collectors","$20.00",
    G765="Special Pricing","SPECIAL PRICING"
)</f>
        <v>$11.50</v>
      </c>
      <c r="P765" s="21" t="str">
        <f t="shared" si="39"/>
        <v/>
      </c>
      <c r="Q765" s="18" t="s">
        <v>1777</v>
      </c>
      <c r="R765" s="403"/>
      <c r="S765" s="382" t="str" cm="1">
        <f t="array" ref="S765">_xlfn.IFS(
    G765="Premium","$17.99 - $22.99",
    G765="Boutique","$26.99 - $29.99",
    G765="Collectors","$99.99 - $114.99",
    G765="Special Pricing","SPECIAL PRICING"
)</f>
        <v>$26.99 - $29.99</v>
      </c>
      <c r="T765" s="404"/>
      <c r="U765" s="88"/>
      <c r="V765" s="10"/>
      <c r="W765" s="390">
        <f t="shared" si="38"/>
        <v>3</v>
      </c>
      <c r="X765" s="369">
        <f>VLOOKUP(Z765,'[1]IGC Availability'!$A:$O,15,FALSE)</f>
        <v>0</v>
      </c>
      <c r="Y765" s="364" t="str" cm="1">
        <f t="array" ref="Y765">IF(X765="","",
IFERROR(
    IF(
        X765&gt;= _xlfn.XLOOKUP(
            F765 &amp; "|" &amp; G765,
            'Min table'!$A$2:$A$17 &amp; "|" &amp; 'Min table'!$B$2:$B$17,
            'Min table'!$C$2:$C$17,
            "MISSING"
        ),
        "Show",
        "Hide"
    ),
"MISSING"))</f>
        <v>Hide</v>
      </c>
      <c r="Z765" s="364" t="s">
        <v>1866</v>
      </c>
      <c r="AA765" s="360" t="s">
        <v>1073</v>
      </c>
      <c r="AC765" s="348" t="s">
        <v>816</v>
      </c>
      <c r="AD765" s="348"/>
    </row>
    <row r="766" spans="3:30" hidden="1" x14ac:dyDescent="0.3">
      <c r="C766" s="314"/>
      <c r="D766" s="8"/>
      <c r="E766" s="8"/>
      <c r="F766" s="20" t="s">
        <v>69</v>
      </c>
      <c r="G766" s="19" t="s">
        <v>722</v>
      </c>
      <c r="H766" s="384"/>
      <c r="I766" s="385"/>
      <c r="J766" s="427" t="s">
        <v>1074</v>
      </c>
      <c r="K766" s="386"/>
      <c r="L766" s="1"/>
      <c r="M766" s="2"/>
      <c r="N766" s="432"/>
      <c r="O766" s="18" t="str" cm="1">
        <f t="array" ref="O766">_xlfn.IFS(
    G766="Premium","$8.50",
    G766="Boutique","$11.50",
    G766="Collectors","$20.00",
    G766="Special Pricing","SPECIAL PRICING"
)</f>
        <v>$11.50</v>
      </c>
      <c r="P766" s="21" t="str">
        <f t="shared" si="39"/>
        <v/>
      </c>
      <c r="Q766" s="18" t="s">
        <v>1777</v>
      </c>
      <c r="R766" s="403"/>
      <c r="S766" s="382" t="str" cm="1">
        <f t="array" ref="S766">_xlfn.IFS(
    G766="Premium","$17.99 - $22.99",
    G766="Boutique","$26.99 - $29.99",
    G766="Collectors","$99.99 - $114.99",
    G766="Special Pricing","SPECIAL PRICING"
)</f>
        <v>$26.99 - $29.99</v>
      </c>
      <c r="T766" s="404"/>
      <c r="U766" s="88"/>
      <c r="V766" s="10"/>
      <c r="W766" s="390">
        <f t="shared" si="38"/>
        <v>3</v>
      </c>
      <c r="X766" s="369">
        <f>VLOOKUP(Z766,'[1]IGC Availability'!$A:$O,15,FALSE)</f>
        <v>0.4</v>
      </c>
      <c r="Y766" s="364" t="str" cm="1">
        <f t="array" ref="Y766">IF(X766="","",
IFERROR(
    IF(
        X766&gt;= _xlfn.XLOOKUP(
            F766 &amp; "|" &amp; G766,
            'Min table'!$A$2:$A$17 &amp; "|" &amp; 'Min table'!$B$2:$B$17,
            'Min table'!$C$2:$C$17,
            "MISSING"
        ),
        "Show",
        "Hide"
    ),
"MISSING"))</f>
        <v>Hide</v>
      </c>
      <c r="Z766" s="364" t="s">
        <v>1867</v>
      </c>
      <c r="AA766" s="360" t="s">
        <v>1657</v>
      </c>
      <c r="AC766" s="348" t="s">
        <v>818</v>
      </c>
      <c r="AD766" s="348"/>
    </row>
    <row r="767" spans="3:30" hidden="1" x14ac:dyDescent="0.3">
      <c r="C767" s="314"/>
      <c r="D767" s="8"/>
      <c r="E767" s="8"/>
      <c r="F767" s="20" t="s">
        <v>69</v>
      </c>
      <c r="G767" s="19" t="s">
        <v>724</v>
      </c>
      <c r="H767" s="384"/>
      <c r="I767" s="385"/>
      <c r="J767" s="427" t="s">
        <v>1075</v>
      </c>
      <c r="K767" s="386"/>
      <c r="L767" s="1"/>
      <c r="M767" s="2"/>
      <c r="N767" s="432"/>
      <c r="O767" s="18" t="str" cm="1">
        <f t="array" ref="O767">_xlfn.IFS(
    G767="Premium","$8.50",
    G767="Boutique","$11.50",
    G767="Collectors","$20.00",
    G767="Special Pricing","SPECIAL PRICING"
)</f>
        <v>$8.50</v>
      </c>
      <c r="P767" s="21" t="str">
        <f t="shared" si="39"/>
        <v/>
      </c>
      <c r="Q767" s="18" t="s">
        <v>437</v>
      </c>
      <c r="R767" s="403"/>
      <c r="S767" s="382" t="str" cm="1">
        <f t="array" ref="S767">_xlfn.IFS(
    G767="Premium","$17.99 - $22.99",
    G767="Boutique","$26.99 - $29.99",
    G767="Collectors","$99.99 - $114.99",
    G767="Special Pricing","SPECIAL PRICING"
)</f>
        <v>$17.99 - $22.99</v>
      </c>
      <c r="T767" s="404"/>
      <c r="U767" s="88"/>
      <c r="V767" s="10"/>
      <c r="W767" s="390">
        <f t="shared" si="38"/>
        <v>4</v>
      </c>
      <c r="X767" s="369">
        <f>VLOOKUP(Z767,'[1]IGC Availability'!$A:$O,15,FALSE)</f>
        <v>0</v>
      </c>
      <c r="Y767" s="364" t="str" cm="1">
        <f t="array" ref="Y767">IF(X767="","",
IFERROR(
    IF(
        X767&gt;= _xlfn.XLOOKUP(
            F767 &amp; "|" &amp; G767,
            'Min table'!$A$2:$A$17 &amp; "|" &amp; 'Min table'!$B$2:$B$17,
            'Min table'!$C$2:$C$17,
            "MISSING"
        ),
        "Show",
        "Hide"
    ),
"MISSING"))</f>
        <v>Hide</v>
      </c>
      <c r="Z767" s="364" t="s">
        <v>1868</v>
      </c>
      <c r="AA767" s="360" t="s">
        <v>1075</v>
      </c>
      <c r="AC767" s="348" t="s">
        <v>819</v>
      </c>
      <c r="AD767" s="348"/>
    </row>
    <row r="768" spans="3:30" x14ac:dyDescent="0.3">
      <c r="C768" s="314"/>
      <c r="D768" s="8"/>
      <c r="E768" s="8"/>
      <c r="F768" s="20" t="s">
        <v>69</v>
      </c>
      <c r="G768" s="19" t="s">
        <v>722</v>
      </c>
      <c r="H768" s="384"/>
      <c r="I768" s="385"/>
      <c r="J768" s="427" t="s">
        <v>1773</v>
      </c>
      <c r="K768" s="386"/>
      <c r="L768" s="1"/>
      <c r="M768" s="2"/>
      <c r="N768" s="435"/>
      <c r="O768" s="18" t="str" cm="1">
        <f t="array" ref="O768">_xlfn.IFS(
    G768="Premium","$8.50",
    G768="Boutique","$11.50",
    G768="Collectors","$20.00",
    G768="Special Pricing","SPECIAL PRICING"
)</f>
        <v>$11.50</v>
      </c>
      <c r="P768" s="21" t="str">
        <f t="shared" si="39"/>
        <v/>
      </c>
      <c r="Q768" s="18" t="s">
        <v>825</v>
      </c>
      <c r="R768" s="403"/>
      <c r="S768" s="382" t="str" cm="1">
        <f t="array" ref="S768">_xlfn.IFS(
    G768="Premium","$17.99 - $22.99",
    G768="Boutique","$26.99 - $29.99",
    G768="Collectors","$99.99 - $114.99",
    G768="Special Pricing","SPECIAL PRICING"
)</f>
        <v>$26.99 - $29.99</v>
      </c>
      <c r="T768" s="404"/>
      <c r="U768" s="88"/>
      <c r="V768" s="10"/>
      <c r="W768" s="390">
        <f t="shared" si="38"/>
        <v>3</v>
      </c>
      <c r="X768" s="369">
        <f>VLOOKUP(Z768,'[1]IGC Availability'!$A:$O,15,FALSE)</f>
        <v>27.3</v>
      </c>
      <c r="Y768" s="364" t="str" cm="1">
        <f t="array" ref="Y768">IF(X768="","",
IFERROR(
    IF(
        X768&gt;= _xlfn.XLOOKUP(
            F768 &amp; "|" &amp; G768,
            'Min table'!$A$2:$A$17 &amp; "|" &amp; 'Min table'!$B$2:$B$17,
            'Min table'!$C$2:$C$17,
            "MISSING"
        ),
        "Show",
        "Hide"
    ),
"MISSING"))</f>
        <v>Show</v>
      </c>
      <c r="Z768" s="364" t="s">
        <v>824</v>
      </c>
      <c r="AA768" s="360" t="s">
        <v>1773</v>
      </c>
      <c r="AC768" s="348" t="s">
        <v>820</v>
      </c>
      <c r="AD768" s="348"/>
    </row>
    <row r="769" spans="3:30" hidden="1" x14ac:dyDescent="0.3">
      <c r="C769" s="314"/>
      <c r="D769" s="8"/>
      <c r="E769" s="8"/>
      <c r="F769" s="20" t="s">
        <v>69</v>
      </c>
      <c r="G769" s="19" t="s">
        <v>722</v>
      </c>
      <c r="H769" s="384"/>
      <c r="I769" s="385"/>
      <c r="J769" s="427" t="s">
        <v>1658</v>
      </c>
      <c r="K769" s="386"/>
      <c r="L769" s="1"/>
      <c r="M769" s="2"/>
      <c r="N769" s="432"/>
      <c r="O769" s="18" t="str" cm="1">
        <f t="array" ref="O769">_xlfn.IFS(
    G769="Premium","$8.50",
    G769="Boutique","$11.50",
    G769="Collectors","$20.00",
    G769="Special Pricing","SPECIAL PRICING"
)</f>
        <v>$11.50</v>
      </c>
      <c r="P769" s="21" t="str">
        <f t="shared" si="39"/>
        <v/>
      </c>
      <c r="Q769" s="18" t="s">
        <v>115</v>
      </c>
      <c r="R769" s="403"/>
      <c r="S769" s="382" t="str" cm="1">
        <f t="array" ref="S769">_xlfn.IFS(
    G769="Premium","$17.99 - $22.99",
    G769="Boutique","$26.99 - $29.99",
    G769="Collectors","$99.99 - $114.99",
    G769="Special Pricing","SPECIAL PRICING"
)</f>
        <v>$26.99 - $29.99</v>
      </c>
      <c r="T769" s="404"/>
      <c r="U769" s="88"/>
      <c r="V769" s="10"/>
      <c r="W769" s="390">
        <f t="shared" si="38"/>
        <v>3</v>
      </c>
      <c r="X769" s="369">
        <f>VLOOKUP(Z769,'[1]IGC Availability'!$A:$O,15,FALSE)</f>
        <v>0</v>
      </c>
      <c r="Y769" s="364" t="str" cm="1">
        <f t="array" ref="Y769">IF(X769="","",
IFERROR(
    IF(
        X769&gt;= _xlfn.XLOOKUP(
            F769 &amp; "|" &amp; G769,
            'Min table'!$A$2:$A$17 &amp; "|" &amp; 'Min table'!$B$2:$B$17,
            'Min table'!$C$2:$C$17,
            "MISSING"
        ),
        "Show",
        "Hide"
    ),
"MISSING"))</f>
        <v>Hide</v>
      </c>
      <c r="Z769" s="364" t="s">
        <v>831</v>
      </c>
      <c r="AA769" s="360" t="s">
        <v>1658</v>
      </c>
      <c r="AC769" s="348" t="s">
        <v>821</v>
      </c>
      <c r="AD769" s="348"/>
    </row>
    <row r="770" spans="3:30" hidden="1" x14ac:dyDescent="0.3">
      <c r="C770" s="314"/>
      <c r="D770" s="8"/>
      <c r="E770" s="8"/>
      <c r="F770" s="20" t="s">
        <v>69</v>
      </c>
      <c r="G770" s="19" t="s">
        <v>722</v>
      </c>
      <c r="H770" s="384"/>
      <c r="I770" s="385"/>
      <c r="J770" s="427" t="s">
        <v>1659</v>
      </c>
      <c r="K770" s="386"/>
      <c r="L770" s="1"/>
      <c r="M770" s="2"/>
      <c r="N770" s="432"/>
      <c r="O770" s="18" t="str" cm="1">
        <f t="array" ref="O770">_xlfn.IFS(
    G770="Premium","$8.50",
    G770="Boutique","$11.50",
    G770="Collectors","$20.00",
    G770="Special Pricing","SPECIAL PRICING"
)</f>
        <v>$11.50</v>
      </c>
      <c r="P770" s="21" t="str">
        <f t="shared" si="39"/>
        <v/>
      </c>
      <c r="Q770" s="18" t="s">
        <v>115</v>
      </c>
      <c r="R770" s="403"/>
      <c r="S770" s="382" t="str" cm="1">
        <f t="array" ref="S770">_xlfn.IFS(
    G770="Premium","$17.99 - $22.99",
    G770="Boutique","$26.99 - $29.99",
    G770="Collectors","$99.99 - $114.99",
    G770="Special Pricing","SPECIAL PRICING"
)</f>
        <v>$26.99 - $29.99</v>
      </c>
      <c r="T770" s="404"/>
      <c r="U770" s="88"/>
      <c r="V770" s="10"/>
      <c r="W770" s="390">
        <f t="shared" si="38"/>
        <v>3</v>
      </c>
      <c r="X770" s="369">
        <f>VLOOKUP(Z770,'[1]IGC Availability'!$A:$O,15,FALSE)</f>
        <v>0</v>
      </c>
      <c r="Y770" s="364" t="str" cm="1">
        <f t="array" ref="Y770">IF(X770="","",
IFERROR(
    IF(
        X770&gt;= _xlfn.XLOOKUP(
            F770 &amp; "|" &amp; G770,
            'Min table'!$A$2:$A$17 &amp; "|" &amp; 'Min table'!$B$2:$B$17,
            'Min table'!$C$2:$C$17,
            "MISSING"
        ),
        "Show",
        "Hide"
    ),
"MISSING"))</f>
        <v>Hide</v>
      </c>
      <c r="Z770" s="364" t="s">
        <v>832</v>
      </c>
      <c r="AA770" s="360" t="s">
        <v>1659</v>
      </c>
      <c r="AC770" s="349" t="s">
        <v>822</v>
      </c>
      <c r="AD770" s="349"/>
    </row>
    <row r="771" spans="3:30" hidden="1" x14ac:dyDescent="0.3">
      <c r="C771" s="314"/>
      <c r="D771" s="8"/>
      <c r="E771" s="8"/>
      <c r="F771" s="20" t="s">
        <v>69</v>
      </c>
      <c r="G771" s="19" t="s">
        <v>747</v>
      </c>
      <c r="H771" s="384"/>
      <c r="I771" s="385"/>
      <c r="J771" s="427" t="s">
        <v>1660</v>
      </c>
      <c r="K771" s="386"/>
      <c r="L771" s="1"/>
      <c r="M771" s="2"/>
      <c r="N771" s="435"/>
      <c r="O771" s="18" t="str" cm="1">
        <f t="array" ref="O771">_xlfn.IFS(
    G771="Premium","$8.50",
    G771="Boutique","$11.50",
    G771="Collectors","$20.00",
    G771="Special Pricing","SPECIAL PRICING"
)</f>
        <v>$20.00</v>
      </c>
      <c r="P771" s="21" t="str">
        <f t="shared" si="39"/>
        <v/>
      </c>
      <c r="Q771" s="18" t="s">
        <v>115</v>
      </c>
      <c r="R771" s="403"/>
      <c r="S771" s="382" t="str" cm="1">
        <f t="array" ref="S771">_xlfn.IFS(
    G771="Premium","$17.99 - $22.99",
    G771="Boutique","$26.99 - $29.99",
    G771="Collectors","$99.99 - $114.99",
    G771="Special Pricing","SPECIAL PRICING"
)</f>
        <v>$99.99 - $114.99</v>
      </c>
      <c r="T771" s="404"/>
      <c r="U771" s="88"/>
      <c r="V771" s="10"/>
      <c r="W771" s="390">
        <f t="shared" si="38"/>
        <v>2</v>
      </c>
      <c r="X771" s="369">
        <f>VLOOKUP(Z771,'[1]IGC Availability'!$A:$O,15,FALSE)</f>
        <v>-0.2</v>
      </c>
      <c r="Y771" s="364" t="str" cm="1">
        <f t="array" ref="Y771">IF(X771="","",
IFERROR(
    IF(
        X771&gt;= _xlfn.XLOOKUP(
            F771 &amp; "|" &amp; G771,
            'Min table'!$A$2:$A$17 &amp; "|" &amp; 'Min table'!$B$2:$B$17,
            'Min table'!$C$2:$C$17,
            "MISSING"
        ),
        "Show",
        "Hide"
    ),
"MISSING"))</f>
        <v>Hide</v>
      </c>
      <c r="Z771" s="364" t="s">
        <v>833</v>
      </c>
      <c r="AA771" s="360" t="s">
        <v>1660</v>
      </c>
      <c r="AC771" s="349" t="s">
        <v>823</v>
      </c>
      <c r="AD771" s="349"/>
    </row>
    <row r="772" spans="3:30" hidden="1" x14ac:dyDescent="0.3">
      <c r="C772" s="314"/>
      <c r="D772" s="8"/>
      <c r="E772" s="8"/>
      <c r="F772" s="20" t="s">
        <v>69</v>
      </c>
      <c r="G772" s="19" t="s">
        <v>722</v>
      </c>
      <c r="H772" s="384"/>
      <c r="I772" s="385"/>
      <c r="J772" s="427" t="s">
        <v>1661</v>
      </c>
      <c r="K772" s="386"/>
      <c r="L772" s="1"/>
      <c r="M772" s="2"/>
      <c r="N772" s="432"/>
      <c r="O772" s="18" t="str" cm="1">
        <f t="array" ref="O772">_xlfn.IFS(
    G772="Premium","$8.50",
    G772="Boutique","$11.50",
    G772="Collectors","$20.00",
    G772="Special Pricing","SPECIAL PRICING"
)</f>
        <v>$11.50</v>
      </c>
      <c r="P772" s="21" t="str">
        <f t="shared" si="39"/>
        <v/>
      </c>
      <c r="Q772" s="18" t="s">
        <v>115</v>
      </c>
      <c r="R772" s="403"/>
      <c r="S772" s="382" t="str" cm="1">
        <f t="array" ref="S772">_xlfn.IFS(
    G772="Premium","$17.99 - $22.99",
    G772="Boutique","$26.99 - $29.99",
    G772="Collectors","$99.99 - $114.99",
    G772="Special Pricing","SPECIAL PRICING"
)</f>
        <v>$26.99 - $29.99</v>
      </c>
      <c r="T772" s="404"/>
      <c r="U772" s="88"/>
      <c r="V772" s="10"/>
      <c r="W772" s="390">
        <f t="shared" si="38"/>
        <v>3</v>
      </c>
      <c r="X772" s="369">
        <f>VLOOKUP(Z772,'[1]IGC Availability'!$A:$O,15,FALSE)</f>
        <v>0</v>
      </c>
      <c r="Y772" s="364" t="str" cm="1">
        <f t="array" ref="Y772">IF(X772="","",
IFERROR(
    IF(
        X772&gt;= _xlfn.XLOOKUP(
            F772 &amp; "|" &amp; G772,
            'Min table'!$A$2:$A$17 &amp; "|" &amp; 'Min table'!$B$2:$B$17,
            'Min table'!$C$2:$C$17,
            "MISSING"
        ),
        "Show",
        "Hide"
    ),
"MISSING"))</f>
        <v>Hide</v>
      </c>
      <c r="Z772" s="364" t="s">
        <v>834</v>
      </c>
      <c r="AA772" s="360" t="s">
        <v>1661</v>
      </c>
      <c r="AC772" s="349" t="s">
        <v>810</v>
      </c>
      <c r="AD772" s="349"/>
    </row>
    <row r="773" spans="3:30" hidden="1" x14ac:dyDescent="0.3">
      <c r="C773" s="314"/>
      <c r="D773" s="8"/>
      <c r="E773" s="8"/>
      <c r="F773" s="20" t="s">
        <v>69</v>
      </c>
      <c r="G773" s="19" t="s">
        <v>722</v>
      </c>
      <c r="H773" s="384"/>
      <c r="I773" s="385"/>
      <c r="J773" s="427" t="s">
        <v>1662</v>
      </c>
      <c r="K773" s="386"/>
      <c r="L773" s="1"/>
      <c r="M773" s="2"/>
      <c r="N773" s="432"/>
      <c r="O773" s="18" t="str" cm="1">
        <f t="array" ref="O773">_xlfn.IFS(
    G773="Premium","$8.50",
    G773="Boutique","$11.50",
    G773="Collectors","$20.00",
    G773="Special Pricing","SPECIAL PRICING"
)</f>
        <v>$11.50</v>
      </c>
      <c r="P773" s="21" t="str">
        <f t="shared" si="39"/>
        <v/>
      </c>
      <c r="Q773" s="18" t="s">
        <v>115</v>
      </c>
      <c r="R773" s="403"/>
      <c r="S773" s="382" t="str" cm="1">
        <f t="array" ref="S773">_xlfn.IFS(
    G773="Premium","$17.99 - $22.99",
    G773="Boutique","$26.99 - $29.99",
    G773="Collectors","$99.99 - $114.99",
    G773="Special Pricing","SPECIAL PRICING"
)</f>
        <v>$26.99 - $29.99</v>
      </c>
      <c r="T773" s="404"/>
      <c r="U773" s="88"/>
      <c r="V773" s="10"/>
      <c r="W773" s="390">
        <f t="shared" si="38"/>
        <v>3</v>
      </c>
      <c r="X773" s="369">
        <f>VLOOKUP(Z773,'[1]IGC Availability'!$A:$O,15,FALSE)</f>
        <v>0</v>
      </c>
      <c r="Y773" s="364" t="str" cm="1">
        <f t="array" ref="Y773">IF(X773="","",
IFERROR(
    IF(
        X773&gt;= _xlfn.XLOOKUP(
            F773 &amp; "|" &amp; G773,
            'Min table'!$A$2:$A$17 &amp; "|" &amp; 'Min table'!$B$2:$B$17,
            'Min table'!$C$2:$C$17,
            "MISSING"
        ),
        "Show",
        "Hide"
    ),
"MISSING"))</f>
        <v>Hide</v>
      </c>
      <c r="Z773" s="364" t="s">
        <v>835</v>
      </c>
      <c r="AA773" s="360" t="s">
        <v>1662</v>
      </c>
      <c r="AC773" s="349"/>
      <c r="AD773" s="349"/>
    </row>
    <row r="774" spans="3:30" hidden="1" x14ac:dyDescent="0.3">
      <c r="C774" s="314"/>
      <c r="D774" s="8"/>
      <c r="E774" s="8"/>
      <c r="F774" s="20" t="s">
        <v>69</v>
      </c>
      <c r="G774" s="19" t="s">
        <v>747</v>
      </c>
      <c r="H774" s="384"/>
      <c r="I774" s="385"/>
      <c r="J774" s="427" t="s">
        <v>1663</v>
      </c>
      <c r="K774" s="386"/>
      <c r="L774" s="1"/>
      <c r="M774" s="2"/>
      <c r="N774" s="432"/>
      <c r="O774" s="18" t="str" cm="1">
        <f t="array" ref="O774">_xlfn.IFS(
    G774="Premium","$8.50",
    G774="Boutique","$11.50",
    G774="Collectors","$20.00",
    G774="Special Pricing","SPECIAL PRICING"
)</f>
        <v>$20.00</v>
      </c>
      <c r="P774" s="21" t="str">
        <f t="shared" si="39"/>
        <v/>
      </c>
      <c r="Q774" s="18" t="s">
        <v>115</v>
      </c>
      <c r="R774" s="403"/>
      <c r="S774" s="382" t="str" cm="1">
        <f t="array" ref="S774">_xlfn.IFS(
    G774="Premium","$17.99 - $22.99",
    G774="Boutique","$26.99 - $29.99",
    G774="Collectors","$99.99 - $114.99",
    G774="Special Pricing","SPECIAL PRICING"
)</f>
        <v>$99.99 - $114.99</v>
      </c>
      <c r="T774" s="404"/>
      <c r="U774" s="88"/>
      <c r="V774" s="10"/>
      <c r="W774" s="390">
        <f t="shared" si="38"/>
        <v>2</v>
      </c>
      <c r="X774" s="369">
        <f>VLOOKUP(Z774,'[1]IGC Availability'!$A:$O,15,FALSE)</f>
        <v>0</v>
      </c>
      <c r="Y774" s="364" t="str" cm="1">
        <f t="array" ref="Y774">IF(X774="","",
IFERROR(
    IF(
        X774&gt;= _xlfn.XLOOKUP(
            F774 &amp; "|" &amp; G774,
            'Min table'!$A$2:$A$17 &amp; "|" &amp; 'Min table'!$B$2:$B$17,
            'Min table'!$C$2:$C$17,
            "MISSING"
        ),
        "Show",
        "Hide"
    ),
"MISSING"))</f>
        <v>Hide</v>
      </c>
      <c r="Z774" s="364" t="s">
        <v>836</v>
      </c>
      <c r="AA774" s="360" t="s">
        <v>1663</v>
      </c>
      <c r="AC774" s="349"/>
      <c r="AD774" s="349"/>
    </row>
    <row r="775" spans="3:30" hidden="1" x14ac:dyDescent="0.3">
      <c r="C775" s="314"/>
      <c r="D775" s="8"/>
      <c r="E775" s="8"/>
      <c r="F775" s="20" t="s">
        <v>69</v>
      </c>
      <c r="G775" s="19" t="s">
        <v>722</v>
      </c>
      <c r="H775" s="384"/>
      <c r="I775" s="385"/>
      <c r="J775" s="427" t="s">
        <v>1087</v>
      </c>
      <c r="K775" s="386"/>
      <c r="L775" s="1"/>
      <c r="M775" s="2"/>
      <c r="N775" s="435"/>
      <c r="O775" s="18" t="str" cm="1">
        <f t="array" ref="O775">_xlfn.IFS(
    G775="Premium","$8.50",
    G775="Boutique","$11.50",
    G775="Collectors","$20.00",
    G775="Special Pricing","SPECIAL PRICING"
)</f>
        <v>$11.50</v>
      </c>
      <c r="P775" s="21" t="str">
        <f t="shared" si="39"/>
        <v/>
      </c>
      <c r="Q775" s="18" t="s">
        <v>115</v>
      </c>
      <c r="R775" s="403"/>
      <c r="S775" s="382" t="str" cm="1">
        <f t="array" ref="S775">_xlfn.IFS(
    G775="Premium","$17.99 - $22.99",
    G775="Boutique","$26.99 - $29.99",
    G775="Collectors","$99.99 - $114.99",
    G775="Special Pricing","SPECIAL PRICING"
)</f>
        <v>$26.99 - $29.99</v>
      </c>
      <c r="T775" s="404"/>
      <c r="U775" s="88"/>
      <c r="V775" s="10"/>
      <c r="W775" s="390">
        <f t="shared" si="38"/>
        <v>3</v>
      </c>
      <c r="X775" s="369">
        <f>VLOOKUP(Z775,'[1]IGC Availability'!$A:$O,15,FALSE)</f>
        <v>10</v>
      </c>
      <c r="Y775" s="364" t="str" cm="1">
        <f t="array" ref="Y775">IF(X775="","",
IFERROR(
    IF(
        X775&gt;= _xlfn.XLOOKUP(
            F775 &amp; "|" &amp; G775,
            'Min table'!$A$2:$A$17 &amp; "|" &amp; 'Min table'!$B$2:$B$17,
            'Min table'!$C$2:$C$17,
            "MISSING"
        ),
        "Show",
        "Hide"
    ),
"MISSING"))</f>
        <v>Hide</v>
      </c>
      <c r="Z775" s="364" t="s">
        <v>1869</v>
      </c>
      <c r="AA775" s="360" t="s">
        <v>1664</v>
      </c>
      <c r="AC775" s="349"/>
      <c r="AD775" s="349"/>
    </row>
    <row r="776" spans="3:30" hidden="1" x14ac:dyDescent="0.3">
      <c r="C776" s="314"/>
      <c r="D776" s="8"/>
      <c r="E776" s="8"/>
      <c r="F776" s="20" t="s">
        <v>69</v>
      </c>
      <c r="G776" s="19" t="s">
        <v>747</v>
      </c>
      <c r="H776" s="384"/>
      <c r="I776" s="385"/>
      <c r="J776" s="427" t="s">
        <v>1665</v>
      </c>
      <c r="K776" s="386"/>
      <c r="L776" s="1"/>
      <c r="M776" s="2"/>
      <c r="N776" s="432"/>
      <c r="O776" s="18" t="str" cm="1">
        <f t="array" ref="O776">_xlfn.IFS(
    G776="Premium","$8.50",
    G776="Boutique","$11.50",
    G776="Collectors","$20.00",
    G776="Special Pricing","SPECIAL PRICING"
)</f>
        <v>$20.00</v>
      </c>
      <c r="P776" s="21" t="str">
        <f t="shared" si="39"/>
        <v/>
      </c>
      <c r="Q776" s="18" t="s">
        <v>115</v>
      </c>
      <c r="R776" s="403"/>
      <c r="S776" s="382" t="str" cm="1">
        <f t="array" ref="S776">_xlfn.IFS(
    G776="Premium","$17.99 - $22.99",
    G776="Boutique","$26.99 - $29.99",
    G776="Collectors","$99.99 - $114.99",
    G776="Special Pricing","SPECIAL PRICING"
)</f>
        <v>$99.99 - $114.99</v>
      </c>
      <c r="T776" s="404"/>
      <c r="U776" s="101"/>
      <c r="V776" s="10"/>
      <c r="W776" s="390">
        <f t="shared" si="38"/>
        <v>2</v>
      </c>
      <c r="X776" s="369">
        <f>VLOOKUP(Z776,'[1]IGC Availability'!$A:$O,15,FALSE)</f>
        <v>0</v>
      </c>
      <c r="Y776" s="364" t="str" cm="1">
        <f t="array" ref="Y776">IF(X776="","",
IFERROR(
    IF(
        X776&gt;= _xlfn.XLOOKUP(
            F776 &amp; "|" &amp; G776,
            'Min table'!$A$2:$A$17 &amp; "|" &amp; 'Min table'!$B$2:$B$17,
            'Min table'!$C$2:$C$17,
            "MISSING"
        ),
        "Show",
        "Hide"
    ),
"MISSING"))</f>
        <v>Hide</v>
      </c>
      <c r="Z776" s="364" t="s">
        <v>837</v>
      </c>
      <c r="AA776" s="360" t="s">
        <v>1665</v>
      </c>
      <c r="AC776" s="349" t="s">
        <v>824</v>
      </c>
      <c r="AD776" s="349"/>
    </row>
    <row r="777" spans="3:30" hidden="1" x14ac:dyDescent="0.3">
      <c r="C777" s="314"/>
      <c r="D777" s="8"/>
      <c r="E777" s="8"/>
      <c r="F777" s="20" t="s">
        <v>69</v>
      </c>
      <c r="G777" s="19" t="s">
        <v>747</v>
      </c>
      <c r="H777" s="384"/>
      <c r="I777" s="385"/>
      <c r="J777" s="427" t="s">
        <v>1666</v>
      </c>
      <c r="K777" s="386"/>
      <c r="L777" s="1"/>
      <c r="M777" s="2"/>
      <c r="N777" s="432"/>
      <c r="O777" s="18" t="str" cm="1">
        <f t="array" ref="O777">_xlfn.IFS(
    G777="Premium","$8.50",
    G777="Boutique","$11.50",
    G777="Collectors","$20.00",
    G777="Special Pricing","SPECIAL PRICING"
)</f>
        <v>$20.00</v>
      </c>
      <c r="P777" s="21" t="str">
        <f t="shared" si="39"/>
        <v/>
      </c>
      <c r="Q777" s="18" t="s">
        <v>115</v>
      </c>
      <c r="R777" s="403"/>
      <c r="S777" s="382" t="str" cm="1">
        <f t="array" ref="S777">_xlfn.IFS(
    G777="Premium","$17.99 - $22.99",
    G777="Boutique","$26.99 - $29.99",
    G777="Collectors","$99.99 - $114.99",
    G777="Special Pricing","SPECIAL PRICING"
)</f>
        <v>$99.99 - $114.99</v>
      </c>
      <c r="T777" s="404"/>
      <c r="U777" s="88"/>
      <c r="V777" s="10"/>
      <c r="W777" s="390">
        <f t="shared" si="38"/>
        <v>2</v>
      </c>
      <c r="X777" s="369">
        <f>VLOOKUP(Z777,'[1]IGC Availability'!$A:$O,15,FALSE)</f>
        <v>0</v>
      </c>
      <c r="Y777" s="364" t="str" cm="1">
        <f t="array" ref="Y777">IF(X777="","",
IFERROR(
    IF(
        X777&gt;= _xlfn.XLOOKUP(
            F777 &amp; "|" &amp; G777,
            'Min table'!$A$2:$A$17 &amp; "|" &amp; 'Min table'!$B$2:$B$17,
            'Min table'!$C$2:$C$17,
            "MISSING"
        ),
        "Show",
        "Hide"
    ),
"MISSING"))</f>
        <v>Hide</v>
      </c>
      <c r="Z777" s="364" t="s">
        <v>838</v>
      </c>
      <c r="AA777" s="360" t="s">
        <v>1666</v>
      </c>
      <c r="AC777" s="348" t="s">
        <v>826</v>
      </c>
      <c r="AD777" s="348"/>
    </row>
    <row r="778" spans="3:30" hidden="1" x14ac:dyDescent="0.3">
      <c r="C778" s="314"/>
      <c r="D778" s="8"/>
      <c r="E778" s="8"/>
      <c r="F778" s="20" t="s">
        <v>69</v>
      </c>
      <c r="G778" s="19" t="s">
        <v>724</v>
      </c>
      <c r="H778" s="384"/>
      <c r="I778" s="385"/>
      <c r="J778" s="427" t="s">
        <v>1667</v>
      </c>
      <c r="K778" s="386"/>
      <c r="L778" s="1"/>
      <c r="M778" s="2"/>
      <c r="N778" s="432"/>
      <c r="O778" s="18" t="str" cm="1">
        <f t="array" ref="O778">_xlfn.IFS(
    G778="Premium","$8.50",
    G778="Boutique","$11.50",
    G778="Collectors","$20.00",
    G778="Special Pricing","SPECIAL PRICING"
)</f>
        <v>$8.50</v>
      </c>
      <c r="P778" s="21" t="str">
        <f t="shared" si="39"/>
        <v/>
      </c>
      <c r="Q778" s="18" t="s">
        <v>115</v>
      </c>
      <c r="R778" s="403"/>
      <c r="S778" s="382" t="str" cm="1">
        <f t="array" ref="S778">_xlfn.IFS(
    G778="Premium","$17.99 - $22.99",
    G778="Boutique","$26.99 - $29.99",
    G778="Collectors","$99.99 - $114.99",
    G778="Special Pricing","SPECIAL PRICING"
)</f>
        <v>$17.99 - $22.99</v>
      </c>
      <c r="T778" s="404"/>
      <c r="U778" s="88"/>
      <c r="V778" s="10"/>
      <c r="W778" s="390">
        <f t="shared" si="38"/>
        <v>4</v>
      </c>
      <c r="X778" s="369">
        <f>VLOOKUP(Z778,'[1]IGC Availability'!$A:$O,15,FALSE)</f>
        <v>0</v>
      </c>
      <c r="Y778" s="364" t="str" cm="1">
        <f t="array" ref="Y778">IF(X778="","",
IFERROR(
    IF(
        X778&gt;= _xlfn.XLOOKUP(
            F778 &amp; "|" &amp; G778,
            'Min table'!$A$2:$A$17 &amp; "|" &amp; 'Min table'!$B$2:$B$17,
            'Min table'!$C$2:$C$17,
            "MISSING"
        ),
        "Show",
        "Hide"
    ),
"MISSING"))</f>
        <v>Hide</v>
      </c>
      <c r="Z778" s="364" t="s">
        <v>839</v>
      </c>
      <c r="AA778" s="360" t="s">
        <v>1667</v>
      </c>
      <c r="AC778" s="348" t="s">
        <v>827</v>
      </c>
      <c r="AD778" s="348"/>
    </row>
    <row r="779" spans="3:30" hidden="1" x14ac:dyDescent="0.3">
      <c r="C779" s="314"/>
      <c r="D779" s="8"/>
      <c r="E779" s="8"/>
      <c r="F779" s="20" t="s">
        <v>69</v>
      </c>
      <c r="G779" s="19" t="s">
        <v>722</v>
      </c>
      <c r="H779" s="384"/>
      <c r="I779" s="385"/>
      <c r="J779" s="427" t="s">
        <v>1668</v>
      </c>
      <c r="K779" s="386"/>
      <c r="L779" s="1"/>
      <c r="M779" s="2"/>
      <c r="N779" s="432"/>
      <c r="O779" s="18" t="str" cm="1">
        <f t="array" ref="O779">_xlfn.IFS(
    G779="Premium","$8.50",
    G779="Boutique","$11.50",
    G779="Collectors","$20.00",
    G779="Special Pricing","SPECIAL PRICING"
)</f>
        <v>$11.50</v>
      </c>
      <c r="P779" s="21" t="str">
        <f t="shared" si="39"/>
        <v/>
      </c>
      <c r="Q779" s="20" t="s">
        <v>115</v>
      </c>
      <c r="R779" s="403"/>
      <c r="S779" s="382" t="str" cm="1">
        <f t="array" ref="S779">_xlfn.IFS(
    G779="Premium","$17.99 - $22.99",
    G779="Boutique","$26.99 - $29.99",
    G779="Collectors","$99.99 - $114.99",
    G779="Special Pricing","SPECIAL PRICING"
)</f>
        <v>$26.99 - $29.99</v>
      </c>
      <c r="T779" s="404"/>
      <c r="U779" s="88"/>
      <c r="V779" s="10"/>
      <c r="W779" s="390">
        <f t="shared" si="38"/>
        <v>3</v>
      </c>
      <c r="X779" s="369">
        <f>VLOOKUP(Z779,'[1]IGC Availability'!$A:$O,15,FALSE)</f>
        <v>0</v>
      </c>
      <c r="Y779" s="364" t="str" cm="1">
        <f t="array" ref="Y779">IF(X779="","",
IFERROR(
    IF(
        X779&gt;= _xlfn.XLOOKUP(
            F779 &amp; "|" &amp; G779,
            'Min table'!$A$2:$A$17 &amp; "|" &amp; 'Min table'!$B$2:$B$17,
            'Min table'!$C$2:$C$17,
            "MISSING"
        ),
        "Show",
        "Hide"
    ),
"MISSING"))</f>
        <v>Hide</v>
      </c>
      <c r="Z779" s="364" t="s">
        <v>841</v>
      </c>
      <c r="AA779" s="360" t="s">
        <v>1668</v>
      </c>
      <c r="AC779" s="348" t="s">
        <v>828</v>
      </c>
      <c r="AD779" s="348"/>
    </row>
    <row r="780" spans="3:30" hidden="1" x14ac:dyDescent="0.3">
      <c r="C780" s="314"/>
      <c r="D780" s="8"/>
      <c r="E780" s="8"/>
      <c r="F780" s="20" t="s">
        <v>69</v>
      </c>
      <c r="G780" s="19" t="s">
        <v>722</v>
      </c>
      <c r="H780" s="384"/>
      <c r="I780" s="385"/>
      <c r="J780" s="427" t="s">
        <v>1669</v>
      </c>
      <c r="K780" s="386"/>
      <c r="L780" s="1"/>
      <c r="M780" s="2"/>
      <c r="N780" s="432"/>
      <c r="O780" s="18" t="str" cm="1">
        <f t="array" ref="O780">_xlfn.IFS(
    G780="Premium","$8.50",
    G780="Boutique","$11.50",
    G780="Collectors","$20.00",
    G780="Special Pricing","SPECIAL PRICING"
)</f>
        <v>$11.50</v>
      </c>
      <c r="P780" s="21" t="str">
        <f t="shared" si="39"/>
        <v/>
      </c>
      <c r="Q780" s="20" t="s">
        <v>115</v>
      </c>
      <c r="R780" s="403"/>
      <c r="S780" s="382" t="str" cm="1">
        <f t="array" ref="S780">_xlfn.IFS(
    G780="Premium","$17.99 - $22.99",
    G780="Boutique","$26.99 - $29.99",
    G780="Collectors","$99.99 - $114.99",
    G780="Special Pricing","SPECIAL PRICING"
)</f>
        <v>$26.99 - $29.99</v>
      </c>
      <c r="T780" s="404"/>
      <c r="U780" s="88"/>
      <c r="V780" s="10"/>
      <c r="W780" s="390">
        <f t="shared" si="38"/>
        <v>3</v>
      </c>
      <c r="X780" s="369">
        <f>VLOOKUP(Z780,'[1]IGC Availability'!$A:$O,15,FALSE)</f>
        <v>0</v>
      </c>
      <c r="Y780" s="364" t="str" cm="1">
        <f t="array" ref="Y780">IF(X780="","",
IFERROR(
    IF(
        X780&gt;= _xlfn.XLOOKUP(
            F780 &amp; "|" &amp; G780,
            'Min table'!$A$2:$A$17 &amp; "|" &amp; 'Min table'!$B$2:$B$17,
            'Min table'!$C$2:$C$17,
            "MISSING"
        ),
        "Show",
        "Hide"
    ),
"MISSING"))</f>
        <v>Hide</v>
      </c>
      <c r="Z780" s="364" t="s">
        <v>842</v>
      </c>
      <c r="AA780" s="360" t="s">
        <v>1669</v>
      </c>
      <c r="AC780" s="348" t="s">
        <v>829</v>
      </c>
      <c r="AD780" s="348"/>
    </row>
    <row r="781" spans="3:30" hidden="1" x14ac:dyDescent="0.3">
      <c r="C781" s="314"/>
      <c r="D781" s="8"/>
      <c r="E781" s="8"/>
      <c r="F781" s="20" t="s">
        <v>69</v>
      </c>
      <c r="G781" s="19" t="s">
        <v>724</v>
      </c>
      <c r="H781" s="384"/>
      <c r="I781" s="385"/>
      <c r="J781" s="427" t="s">
        <v>1670</v>
      </c>
      <c r="K781" s="386"/>
      <c r="L781" s="1"/>
      <c r="M781" s="2"/>
      <c r="N781" s="435"/>
      <c r="O781" s="18" t="str" cm="1">
        <f t="array" ref="O781">_xlfn.IFS(
    G781="Premium","$8.50",
    G781="Boutique","$11.50",
    G781="Collectors","$20.00",
    G781="Special Pricing","SPECIAL PRICING"
)</f>
        <v>$8.50</v>
      </c>
      <c r="P781" s="21" t="str">
        <f t="shared" si="39"/>
        <v/>
      </c>
      <c r="Q781" s="20" t="s">
        <v>1270</v>
      </c>
      <c r="R781" s="403"/>
      <c r="S781" s="382" t="str" cm="1">
        <f t="array" ref="S781">_xlfn.IFS(
    G781="Premium","$17.99 - $22.99",
    G781="Boutique","$26.99 - $29.99",
    G781="Collectors","$99.99 - $114.99",
    G781="Special Pricing","SPECIAL PRICING"
)</f>
        <v>$17.99 - $22.99</v>
      </c>
      <c r="T781" s="404"/>
      <c r="U781" s="88"/>
      <c r="V781" s="10"/>
      <c r="W781" s="390">
        <f t="shared" si="38"/>
        <v>4</v>
      </c>
      <c r="X781" s="369">
        <f>VLOOKUP(Z781,'[1]IGC Availability'!$A:$O,15,FALSE)</f>
        <v>2</v>
      </c>
      <c r="Y781" s="364" t="str" cm="1">
        <f t="array" ref="Y781">IF(X781="","",
IFERROR(
    IF(
        X781&gt;= _xlfn.XLOOKUP(
            F781 &amp; "|" &amp; G781,
            'Min table'!$A$2:$A$17 &amp; "|" &amp; 'Min table'!$B$2:$B$17,
            'Min table'!$C$2:$C$17,
            "MISSING"
        ),
        "Show",
        "Hide"
    ),
"MISSING"))</f>
        <v>Hide</v>
      </c>
      <c r="Z781" s="364" t="s">
        <v>1870</v>
      </c>
      <c r="AA781" s="360" t="s">
        <v>1670</v>
      </c>
      <c r="AC781" s="348" t="s">
        <v>830</v>
      </c>
      <c r="AD781" s="348"/>
    </row>
    <row r="782" spans="3:30" hidden="1" x14ac:dyDescent="0.3">
      <c r="C782" s="314"/>
      <c r="D782" s="8"/>
      <c r="E782" s="8"/>
      <c r="F782" s="20" t="s">
        <v>69</v>
      </c>
      <c r="G782" s="19" t="s">
        <v>747</v>
      </c>
      <c r="H782" s="384"/>
      <c r="I782" s="385"/>
      <c r="J782" s="427" t="s">
        <v>1671</v>
      </c>
      <c r="K782" s="386"/>
      <c r="L782" s="1"/>
      <c r="M782" s="2"/>
      <c r="N782" s="432"/>
      <c r="O782" s="18" t="str" cm="1">
        <f t="array" ref="O782">_xlfn.IFS(
    G782="Premium","$8.50",
    G782="Boutique","$11.50",
    G782="Collectors","$20.00",
    G782="Special Pricing","SPECIAL PRICING"
)</f>
        <v>$20.00</v>
      </c>
      <c r="P782" s="21" t="str">
        <f t="shared" si="39"/>
        <v/>
      </c>
      <c r="Q782" s="20" t="s">
        <v>115</v>
      </c>
      <c r="R782" s="403"/>
      <c r="S782" s="382" t="str" cm="1">
        <f t="array" ref="S782">_xlfn.IFS(
    G782="Premium","$17.99 - $22.99",
    G782="Boutique","$26.99 - $29.99",
    G782="Collectors","$99.99 - $114.99",
    G782="Special Pricing","SPECIAL PRICING"
)</f>
        <v>$99.99 - $114.99</v>
      </c>
      <c r="T782" s="404"/>
      <c r="U782" s="88"/>
      <c r="V782" s="10"/>
      <c r="W782" s="390">
        <f t="shared" si="38"/>
        <v>2</v>
      </c>
      <c r="X782" s="369">
        <f>VLOOKUP(Z782,'[1]IGC Availability'!$A:$O,15,FALSE)</f>
        <v>0</v>
      </c>
      <c r="Y782" s="364" t="str" cm="1">
        <f t="array" ref="Y782">IF(X782="","",
IFERROR(
    IF(
        X782&gt;= _xlfn.XLOOKUP(
            F782 &amp; "|" &amp; G782,
            'Min table'!$A$2:$A$17 &amp; "|" &amp; 'Min table'!$B$2:$B$17,
            'Min table'!$C$2:$C$17,
            "MISSING"
        ),
        "Show",
        "Hide"
    ),
"MISSING"))</f>
        <v>Hide</v>
      </c>
      <c r="Z782" s="364" t="s">
        <v>843</v>
      </c>
      <c r="AA782" s="360" t="s">
        <v>1671</v>
      </c>
      <c r="AC782" s="348" t="s">
        <v>831</v>
      </c>
      <c r="AD782" s="348"/>
    </row>
    <row r="783" spans="3:30" hidden="1" x14ac:dyDescent="0.3">
      <c r="C783" s="314"/>
      <c r="D783" s="8"/>
      <c r="E783" s="8"/>
      <c r="F783" s="20" t="s">
        <v>69</v>
      </c>
      <c r="G783" s="19" t="s">
        <v>722</v>
      </c>
      <c r="H783" s="384"/>
      <c r="I783" s="385"/>
      <c r="J783" s="427" t="s">
        <v>1672</v>
      </c>
      <c r="K783" s="386"/>
      <c r="L783" s="1"/>
      <c r="M783" s="2"/>
      <c r="N783" s="432"/>
      <c r="O783" s="18" t="str" cm="1">
        <f t="array" ref="O783">_xlfn.IFS(
    G783="Premium","$8.50",
    G783="Boutique","$11.50",
    G783="Collectors","$20.00",
    G783="Special Pricing","SPECIAL PRICING"
)</f>
        <v>$11.50</v>
      </c>
      <c r="P783" s="21" t="str">
        <f t="shared" si="39"/>
        <v/>
      </c>
      <c r="Q783" s="20" t="s">
        <v>115</v>
      </c>
      <c r="R783" s="403"/>
      <c r="S783" s="382" t="str" cm="1">
        <f t="array" ref="S783">_xlfn.IFS(
    G783="Premium","$17.99 - $22.99",
    G783="Boutique","$26.99 - $29.99",
    G783="Collectors","$99.99 - $114.99",
    G783="Special Pricing","SPECIAL PRICING"
)</f>
        <v>$26.99 - $29.99</v>
      </c>
      <c r="T783" s="404"/>
      <c r="U783" s="88"/>
      <c r="V783" s="10"/>
      <c r="W783" s="390">
        <f t="shared" si="38"/>
        <v>3</v>
      </c>
      <c r="X783" s="369">
        <f>VLOOKUP(Z783,'[1]IGC Availability'!$A:$O,15,FALSE)</f>
        <v>0</v>
      </c>
      <c r="Y783" s="364" t="str" cm="1">
        <f t="array" ref="Y783">IF(X783="","",
IFERROR(
    IF(
        X783&gt;= _xlfn.XLOOKUP(
            F783 &amp; "|" &amp; G783,
            'Min table'!$A$2:$A$17 &amp; "|" &amp; 'Min table'!$B$2:$B$17,
            'Min table'!$C$2:$C$17,
            "MISSING"
        ),
        "Show",
        "Hide"
    ),
"MISSING"))</f>
        <v>Hide</v>
      </c>
      <c r="Z783" s="364" t="s">
        <v>844</v>
      </c>
      <c r="AA783" s="360" t="s">
        <v>1672</v>
      </c>
      <c r="AC783" s="348" t="s">
        <v>832</v>
      </c>
      <c r="AD783" s="348"/>
    </row>
    <row r="784" spans="3:30" hidden="1" x14ac:dyDescent="0.3">
      <c r="C784" s="314"/>
      <c r="D784" s="8"/>
      <c r="E784" s="8"/>
      <c r="F784" s="20" t="s">
        <v>69</v>
      </c>
      <c r="G784" s="19" t="s">
        <v>747</v>
      </c>
      <c r="H784" s="384"/>
      <c r="I784" s="385"/>
      <c r="J784" s="427" t="s">
        <v>1673</v>
      </c>
      <c r="K784" s="386"/>
      <c r="L784" s="1"/>
      <c r="M784" s="2"/>
      <c r="N784" s="432"/>
      <c r="O784" s="18" t="str" cm="1">
        <f t="array" ref="O784">_xlfn.IFS(
    G784="Premium","$8.50",
    G784="Boutique","$11.50",
    G784="Collectors","$20.00",
    G784="Special Pricing","SPECIAL PRICING"
)</f>
        <v>$20.00</v>
      </c>
      <c r="P784" s="21" t="str">
        <f t="shared" si="39"/>
        <v/>
      </c>
      <c r="Q784" s="20" t="s">
        <v>115</v>
      </c>
      <c r="R784" s="403"/>
      <c r="S784" s="382" t="str" cm="1">
        <f t="array" ref="S784">_xlfn.IFS(
    G784="Premium","$17.99 - $22.99",
    G784="Boutique","$26.99 - $29.99",
    G784="Collectors","$99.99 - $114.99",
    G784="Special Pricing","SPECIAL PRICING"
)</f>
        <v>$99.99 - $114.99</v>
      </c>
      <c r="T784" s="404"/>
      <c r="U784" s="101"/>
      <c r="V784" s="10"/>
      <c r="W784" s="390">
        <f t="shared" si="38"/>
        <v>2</v>
      </c>
      <c r="X784" s="369">
        <f>VLOOKUP(Z784,'[1]IGC Availability'!$A:$O,15,FALSE)</f>
        <v>0</v>
      </c>
      <c r="Y784" s="364" t="str" cm="1">
        <f t="array" ref="Y784">IF(X784="","",
IFERROR(
    IF(
        X784&gt;= _xlfn.XLOOKUP(
            F784 &amp; "|" &amp; G784,
            'Min table'!$A$2:$A$17 &amp; "|" &amp; 'Min table'!$B$2:$B$17,
            'Min table'!$C$2:$C$17,
            "MISSING"
        ),
        "Show",
        "Hide"
    ),
"MISSING"))</f>
        <v>Hide</v>
      </c>
      <c r="Z784" s="364" t="s">
        <v>845</v>
      </c>
      <c r="AA784" s="360" t="s">
        <v>1673</v>
      </c>
      <c r="AC784" s="348" t="s">
        <v>833</v>
      </c>
      <c r="AD784" s="348"/>
    </row>
    <row r="785" spans="3:30" hidden="1" x14ac:dyDescent="0.3">
      <c r="C785" s="314"/>
      <c r="D785" s="8"/>
      <c r="E785" s="8"/>
      <c r="F785" s="20" t="s">
        <v>69</v>
      </c>
      <c r="G785" s="19" t="s">
        <v>747</v>
      </c>
      <c r="H785" s="384"/>
      <c r="I785" s="385"/>
      <c r="J785" s="427" t="s">
        <v>1674</v>
      </c>
      <c r="K785" s="386"/>
      <c r="L785" s="1"/>
      <c r="M785" s="2"/>
      <c r="N785" s="432"/>
      <c r="O785" s="18" t="str" cm="1">
        <f t="array" ref="O785">_xlfn.IFS(
    G785="Premium","$8.50",
    G785="Boutique","$11.50",
    G785="Collectors","$20.00",
    G785="Special Pricing","SPECIAL PRICING"
)</f>
        <v>$20.00</v>
      </c>
      <c r="P785" s="21" t="str">
        <f t="shared" si="39"/>
        <v/>
      </c>
      <c r="Q785" s="20" t="s">
        <v>115</v>
      </c>
      <c r="R785" s="403"/>
      <c r="S785" s="382" t="str" cm="1">
        <f t="array" ref="S785">_xlfn.IFS(
    G785="Premium","$17.99 - $22.99",
    G785="Boutique","$26.99 - $29.99",
    G785="Collectors","$99.99 - $114.99",
    G785="Special Pricing","SPECIAL PRICING"
)</f>
        <v>$99.99 - $114.99</v>
      </c>
      <c r="T785" s="404"/>
      <c r="U785" s="88"/>
      <c r="V785" s="10"/>
      <c r="W785" s="390">
        <f t="shared" si="38"/>
        <v>2</v>
      </c>
      <c r="X785" s="369">
        <f>VLOOKUP(Z785,'[1]IGC Availability'!$A:$O,15,FALSE)</f>
        <v>0</v>
      </c>
      <c r="Y785" s="364" t="str" cm="1">
        <f t="array" ref="Y785">IF(X785="","",
IFERROR(
    IF(
        X785&gt;= _xlfn.XLOOKUP(
            F785 &amp; "|" &amp; G785,
            'Min table'!$A$2:$A$17 &amp; "|" &amp; 'Min table'!$B$2:$B$17,
            'Min table'!$C$2:$C$17,
            "MISSING"
        ),
        "Show",
        "Hide"
    ),
"MISSING"))</f>
        <v>Hide</v>
      </c>
      <c r="Z785" s="364" t="s">
        <v>846</v>
      </c>
      <c r="AA785" s="360" t="s">
        <v>1674</v>
      </c>
      <c r="AC785" s="348" t="s">
        <v>834</v>
      </c>
      <c r="AD785" s="348"/>
    </row>
    <row r="786" spans="3:30" hidden="1" x14ac:dyDescent="0.3">
      <c r="C786" s="314"/>
      <c r="D786" s="8"/>
      <c r="E786" s="8"/>
      <c r="F786" s="20" t="s">
        <v>69</v>
      </c>
      <c r="G786" s="19" t="s">
        <v>747</v>
      </c>
      <c r="H786" s="384"/>
      <c r="I786" s="385"/>
      <c r="J786" s="427" t="s">
        <v>1675</v>
      </c>
      <c r="K786" s="386"/>
      <c r="L786" s="1"/>
      <c r="M786" s="2"/>
      <c r="N786" s="432"/>
      <c r="O786" s="18" t="str" cm="1">
        <f t="array" ref="O786">_xlfn.IFS(
    G786="Premium","$8.50",
    G786="Boutique","$11.50",
    G786="Collectors","$20.00",
    G786="Special Pricing","SPECIAL PRICING"
)</f>
        <v>$20.00</v>
      </c>
      <c r="P786" s="21" t="str">
        <f t="shared" si="39"/>
        <v/>
      </c>
      <c r="Q786" s="20" t="s">
        <v>115</v>
      </c>
      <c r="R786" s="403"/>
      <c r="S786" s="382" t="str" cm="1">
        <f t="array" ref="S786">_xlfn.IFS(
    G786="Premium","$17.99 - $22.99",
    G786="Boutique","$26.99 - $29.99",
    G786="Collectors","$99.99 - $114.99",
    G786="Special Pricing","SPECIAL PRICING"
)</f>
        <v>$99.99 - $114.99</v>
      </c>
      <c r="T786" s="404"/>
      <c r="U786" s="88"/>
      <c r="V786" s="10"/>
      <c r="W786" s="390">
        <f t="shared" si="38"/>
        <v>2</v>
      </c>
      <c r="X786" s="369">
        <f>VLOOKUP(Z786,'[1]IGC Availability'!$A:$O,15,FALSE)</f>
        <v>0</v>
      </c>
      <c r="Y786" s="364" t="str" cm="1">
        <f t="array" ref="Y786">IF(X786="","",
IFERROR(
    IF(
        X786&gt;= _xlfn.XLOOKUP(
            F786 &amp; "|" &amp; G786,
            'Min table'!$A$2:$A$17 &amp; "|" &amp; 'Min table'!$B$2:$B$17,
            'Min table'!$C$2:$C$17,
            "MISSING"
        ),
        "Show",
        "Hide"
    ),
"MISSING"))</f>
        <v>Hide</v>
      </c>
      <c r="Z786" s="364" t="s">
        <v>847</v>
      </c>
      <c r="AA786" s="360" t="s">
        <v>1675</v>
      </c>
      <c r="AC786" s="348" t="s">
        <v>835</v>
      </c>
      <c r="AD786" s="348"/>
    </row>
    <row r="787" spans="3:30" hidden="1" x14ac:dyDescent="0.3">
      <c r="C787" s="314"/>
      <c r="D787" s="8"/>
      <c r="E787" s="8"/>
      <c r="F787" s="20" t="s">
        <v>69</v>
      </c>
      <c r="G787" s="19" t="s">
        <v>724</v>
      </c>
      <c r="H787" s="384"/>
      <c r="I787" s="385"/>
      <c r="J787" s="427" t="s">
        <v>1676</v>
      </c>
      <c r="K787" s="386"/>
      <c r="L787" s="1"/>
      <c r="M787" s="2"/>
      <c r="N787" s="432"/>
      <c r="O787" s="18" t="str" cm="1">
        <f t="array" ref="O787">_xlfn.IFS(
    G787="Premium","$8.50",
    G787="Boutique","$11.50",
    G787="Collectors","$20.00",
    G787="Special Pricing","SPECIAL PRICING"
)</f>
        <v>$8.50</v>
      </c>
      <c r="P787" s="21" t="str">
        <f t="shared" si="39"/>
        <v/>
      </c>
      <c r="Q787" s="20" t="s">
        <v>115</v>
      </c>
      <c r="R787" s="403"/>
      <c r="S787" s="382" t="str" cm="1">
        <f t="array" ref="S787">_xlfn.IFS(
    G787="Premium","$17.99 - $22.99",
    G787="Boutique","$26.99 - $29.99",
    G787="Collectors","$99.99 - $114.99",
    G787="Special Pricing","SPECIAL PRICING"
)</f>
        <v>$17.99 - $22.99</v>
      </c>
      <c r="T787" s="404"/>
      <c r="U787" s="88"/>
      <c r="V787" s="10"/>
      <c r="W787" s="390">
        <f t="shared" si="38"/>
        <v>4</v>
      </c>
      <c r="X787" s="369">
        <f>VLOOKUP(Z787,'[1]IGC Availability'!$A:$O,15,FALSE)</f>
        <v>0</v>
      </c>
      <c r="Y787" s="364" t="str" cm="1">
        <f t="array" ref="Y787">IF(X787="","",
IFERROR(
    IF(
        X787&gt;= _xlfn.XLOOKUP(
            F787 &amp; "|" &amp; G787,
            'Min table'!$A$2:$A$17 &amp; "|" &amp; 'Min table'!$B$2:$B$17,
            'Min table'!$C$2:$C$17,
            "MISSING"
        ),
        "Show",
        "Hide"
    ),
"MISSING"))</f>
        <v>Hide</v>
      </c>
      <c r="Z787" s="364" t="s">
        <v>848</v>
      </c>
      <c r="AA787" s="360" t="s">
        <v>1676</v>
      </c>
      <c r="AC787" s="348" t="s">
        <v>836</v>
      </c>
      <c r="AD787" s="348"/>
    </row>
    <row r="788" spans="3:30" hidden="1" x14ac:dyDescent="0.3">
      <c r="C788" s="314"/>
      <c r="D788" s="8"/>
      <c r="E788" s="8"/>
      <c r="F788" s="20" t="s">
        <v>69</v>
      </c>
      <c r="G788" s="19" t="s">
        <v>747</v>
      </c>
      <c r="H788" s="384"/>
      <c r="I788" s="385"/>
      <c r="J788" s="427" t="s">
        <v>1677</v>
      </c>
      <c r="K788" s="386"/>
      <c r="L788" s="1"/>
      <c r="M788" s="2"/>
      <c r="N788" s="432"/>
      <c r="O788" s="18" t="str" cm="1">
        <f t="array" ref="O788">_xlfn.IFS(
    G788="Premium","$8.50",
    G788="Boutique","$11.50",
    G788="Collectors","$20.00",
    G788="Special Pricing","SPECIAL PRICING"
)</f>
        <v>$20.00</v>
      </c>
      <c r="P788" s="21" t="str">
        <f t="shared" si="39"/>
        <v/>
      </c>
      <c r="Q788" s="20" t="s">
        <v>1793</v>
      </c>
      <c r="R788" s="403"/>
      <c r="S788" s="382" t="str" cm="1">
        <f t="array" ref="S788">_xlfn.IFS(
    G788="Premium","$17.99 - $22.99",
    G788="Boutique","$26.99 - $29.99",
    G788="Collectors","$99.99 - $114.99",
    G788="Special Pricing","SPECIAL PRICING"
)</f>
        <v>$99.99 - $114.99</v>
      </c>
      <c r="T788" s="404"/>
      <c r="U788" s="88"/>
      <c r="V788" s="10"/>
      <c r="W788" s="390">
        <f t="shared" si="38"/>
        <v>2</v>
      </c>
      <c r="X788" s="369">
        <f>VLOOKUP(Z788,'[1]IGC Availability'!$A:$O,15,FALSE)</f>
        <v>0</v>
      </c>
      <c r="Y788" s="364" t="str" cm="1">
        <f t="array" ref="Y788">IF(X788="","",
IFERROR(
    IF(
        X788&gt;= _xlfn.XLOOKUP(
            F788 &amp; "|" &amp; G788,
            'Min table'!$A$2:$A$17 &amp; "|" &amp; 'Min table'!$B$2:$B$17,
            'Min table'!$C$2:$C$17,
            "MISSING"
        ),
        "Show",
        "Hide"
    ),
"MISSING"))</f>
        <v>Hide</v>
      </c>
      <c r="Z788" s="364" t="s">
        <v>849</v>
      </c>
      <c r="AA788" s="360" t="s">
        <v>1677</v>
      </c>
      <c r="AC788" s="348"/>
      <c r="AD788" s="348"/>
    </row>
    <row r="789" spans="3:30" hidden="1" x14ac:dyDescent="0.3">
      <c r="C789" s="314"/>
      <c r="D789" s="8"/>
      <c r="E789" s="8"/>
      <c r="F789" s="20" t="s">
        <v>69</v>
      </c>
      <c r="G789" s="19" t="s">
        <v>722</v>
      </c>
      <c r="H789" s="384"/>
      <c r="I789" s="385"/>
      <c r="J789" s="427" t="s">
        <v>1678</v>
      </c>
      <c r="K789" s="386"/>
      <c r="L789" s="1"/>
      <c r="M789" s="2"/>
      <c r="N789" s="432"/>
      <c r="O789" s="18" t="str" cm="1">
        <f t="array" ref="O789">_xlfn.IFS(
    G789="Premium","$8.50",
    G789="Boutique","$11.50",
    G789="Collectors","$20.00",
    G789="Special Pricing","SPECIAL PRICING"
)</f>
        <v>$11.50</v>
      </c>
      <c r="P789" s="21" t="str">
        <f t="shared" si="39"/>
        <v/>
      </c>
      <c r="Q789" s="20" t="s">
        <v>115</v>
      </c>
      <c r="R789" s="403"/>
      <c r="S789" s="382" t="str" cm="1">
        <f t="array" ref="S789">_xlfn.IFS(
    G789="Premium","$17.99 - $22.99",
    G789="Boutique","$26.99 - $29.99",
    G789="Collectors","$99.99 - $114.99",
    G789="Special Pricing","SPECIAL PRICING"
)</f>
        <v>$26.99 - $29.99</v>
      </c>
      <c r="T789" s="404"/>
      <c r="U789" s="88"/>
      <c r="V789" s="10"/>
      <c r="W789" s="390">
        <f t="shared" si="38"/>
        <v>3</v>
      </c>
      <c r="X789" s="369">
        <f>VLOOKUP(Z789,'[1]IGC Availability'!$A:$O,15,FALSE)</f>
        <v>0</v>
      </c>
      <c r="Y789" s="364" t="str" cm="1">
        <f t="array" ref="Y789">IF(X789="","",
IFERROR(
    IF(
        X789&gt;= _xlfn.XLOOKUP(
            F789 &amp; "|" &amp; G789,
            'Min table'!$A$2:$A$17 &amp; "|" &amp; 'Min table'!$B$2:$B$17,
            'Min table'!$C$2:$C$17,
            "MISSING"
        ),
        "Show",
        "Hide"
    ),
"MISSING"))</f>
        <v>Hide</v>
      </c>
      <c r="Z789" s="364" t="s">
        <v>850</v>
      </c>
      <c r="AA789" s="360" t="s">
        <v>1678</v>
      </c>
      <c r="AC789" s="348" t="s">
        <v>837</v>
      </c>
      <c r="AD789" s="348"/>
    </row>
    <row r="790" spans="3:30" hidden="1" x14ac:dyDescent="0.3">
      <c r="C790" s="314"/>
      <c r="D790" s="8"/>
      <c r="E790" s="8"/>
      <c r="F790" s="20" t="s">
        <v>69</v>
      </c>
      <c r="G790" s="19" t="s">
        <v>722</v>
      </c>
      <c r="H790" s="384"/>
      <c r="I790" s="385"/>
      <c r="J790" s="427" t="s">
        <v>1679</v>
      </c>
      <c r="K790" s="386"/>
      <c r="L790" s="1"/>
      <c r="M790" s="2"/>
      <c r="N790" s="432"/>
      <c r="O790" s="18" t="str" cm="1">
        <f t="array" ref="O790">_xlfn.IFS(
    G790="Premium","$8.50",
    G790="Boutique","$11.50",
    G790="Collectors","$20.00",
    G790="Special Pricing","SPECIAL PRICING"
)</f>
        <v>$11.50</v>
      </c>
      <c r="P790" s="21" t="str">
        <f t="shared" si="39"/>
        <v/>
      </c>
      <c r="Q790" s="20" t="s">
        <v>115</v>
      </c>
      <c r="R790" s="403"/>
      <c r="S790" s="382" t="str" cm="1">
        <f t="array" ref="S790">_xlfn.IFS(
    G790="Premium","$17.99 - $22.99",
    G790="Boutique","$26.99 - $29.99",
    G790="Collectors","$99.99 - $114.99",
    G790="Special Pricing","SPECIAL PRICING"
)</f>
        <v>$26.99 - $29.99</v>
      </c>
      <c r="T790" s="404"/>
      <c r="U790" s="88"/>
      <c r="V790" s="10"/>
      <c r="W790" s="390">
        <f t="shared" si="38"/>
        <v>3</v>
      </c>
      <c r="X790" s="369">
        <f>VLOOKUP(Z790,'[1]IGC Availability'!$A:$O,15,FALSE)</f>
        <v>0</v>
      </c>
      <c r="Y790" s="364" t="str" cm="1">
        <f t="array" ref="Y790">IF(X790="","",
IFERROR(
    IF(
        X790&gt;= _xlfn.XLOOKUP(
            F790 &amp; "|" &amp; G790,
            'Min table'!$A$2:$A$17 &amp; "|" &amp; 'Min table'!$B$2:$B$17,
            'Min table'!$C$2:$C$17,
            "MISSING"
        ),
        "Show",
        "Hide"
    ),
"MISSING"))</f>
        <v>Hide</v>
      </c>
      <c r="Z790" s="364" t="s">
        <v>851</v>
      </c>
      <c r="AA790" s="360" t="s">
        <v>1679</v>
      </c>
      <c r="AC790" s="348" t="s">
        <v>838</v>
      </c>
      <c r="AD790" s="348"/>
    </row>
    <row r="791" spans="3:30" hidden="1" x14ac:dyDescent="0.3">
      <c r="C791" s="314"/>
      <c r="D791" s="8"/>
      <c r="E791" s="8"/>
      <c r="F791" s="20" t="s">
        <v>69</v>
      </c>
      <c r="G791" s="19" t="s">
        <v>747</v>
      </c>
      <c r="H791" s="384"/>
      <c r="I791" s="385"/>
      <c r="J791" s="427" t="s">
        <v>1680</v>
      </c>
      <c r="K791" s="386"/>
      <c r="L791" s="1"/>
      <c r="M791" s="2"/>
      <c r="N791" s="432"/>
      <c r="O791" s="18" t="str" cm="1">
        <f t="array" ref="O791">_xlfn.IFS(
    G791="Premium","$8.50",
    G791="Boutique","$11.50",
    G791="Collectors","$20.00",
    G791="Special Pricing","SPECIAL PRICING"
)</f>
        <v>$20.00</v>
      </c>
      <c r="P791" s="21" t="str">
        <f t="shared" si="39"/>
        <v/>
      </c>
      <c r="Q791" s="18" t="s">
        <v>115</v>
      </c>
      <c r="R791" s="403"/>
      <c r="S791" s="382" t="str" cm="1">
        <f t="array" ref="S791">_xlfn.IFS(
    G791="Premium","$17.99 - $22.99",
    G791="Boutique","$26.99 - $29.99",
    G791="Collectors","$99.99 - $114.99",
    G791="Special Pricing","SPECIAL PRICING"
)</f>
        <v>$99.99 - $114.99</v>
      </c>
      <c r="T791" s="404"/>
      <c r="U791" s="88"/>
      <c r="V791" s="10"/>
      <c r="W791" s="390">
        <f t="shared" si="38"/>
        <v>2</v>
      </c>
      <c r="X791" s="369">
        <f>VLOOKUP(Z791,'[1]IGC Availability'!$A:$O,15,FALSE)</f>
        <v>0</v>
      </c>
      <c r="Y791" s="364" t="str" cm="1">
        <f t="array" ref="Y791">IF(X791="","",
IFERROR(
    IF(
        X791&gt;= _xlfn.XLOOKUP(
            F791 &amp; "|" &amp; G791,
            'Min table'!$A$2:$A$17 &amp; "|" &amp; 'Min table'!$B$2:$B$17,
            'Min table'!$C$2:$C$17,
            "MISSING"
        ),
        "Show",
        "Hide"
    ),
"MISSING"))</f>
        <v>Hide</v>
      </c>
      <c r="Z791" s="364" t="s">
        <v>852</v>
      </c>
      <c r="AA791" s="360" t="s">
        <v>1680</v>
      </c>
      <c r="AC791" s="348" t="s">
        <v>839</v>
      </c>
      <c r="AD791" s="348"/>
    </row>
    <row r="792" spans="3:30" hidden="1" x14ac:dyDescent="0.3">
      <c r="C792" s="314"/>
      <c r="D792" s="8"/>
      <c r="E792" s="8"/>
      <c r="F792" s="20" t="s">
        <v>69</v>
      </c>
      <c r="G792" s="19" t="s">
        <v>724</v>
      </c>
      <c r="H792" s="384"/>
      <c r="I792" s="385"/>
      <c r="J792" s="427" t="s">
        <v>1681</v>
      </c>
      <c r="K792" s="386"/>
      <c r="L792" s="1"/>
      <c r="M792" s="2"/>
      <c r="N792" s="432"/>
      <c r="O792" s="18" t="str" cm="1">
        <f t="array" ref="O792">_xlfn.IFS(
    G792="Premium","$8.50",
    G792="Boutique","$11.50",
    G792="Collectors","$20.00",
    G792="Special Pricing","SPECIAL PRICING"
)</f>
        <v>$8.50</v>
      </c>
      <c r="P792" s="21" t="str">
        <f t="shared" si="39"/>
        <v/>
      </c>
      <c r="Q792" s="18" t="s">
        <v>115</v>
      </c>
      <c r="R792" s="403"/>
      <c r="S792" s="382" t="str" cm="1">
        <f t="array" ref="S792">_xlfn.IFS(
    G792="Premium","$17.99 - $22.99",
    G792="Boutique","$26.99 - $29.99",
    G792="Collectors","$99.99 - $114.99",
    G792="Special Pricing","SPECIAL PRICING"
)</f>
        <v>$17.99 - $22.99</v>
      </c>
      <c r="T792" s="404"/>
      <c r="U792" s="88"/>
      <c r="V792" s="10"/>
      <c r="W792" s="390">
        <f t="shared" si="38"/>
        <v>4</v>
      </c>
      <c r="X792" s="369">
        <f>VLOOKUP(Z792,'[1]IGC Availability'!$A:$O,15,FALSE)</f>
        <v>0</v>
      </c>
      <c r="Y792" s="364" t="str" cm="1">
        <f t="array" ref="Y792">IF(X792="","",
IFERROR(
    IF(
        X792&gt;= _xlfn.XLOOKUP(
            F792 &amp; "|" &amp; G792,
            'Min table'!$A$2:$A$17 &amp; "|" &amp; 'Min table'!$B$2:$B$17,
            'Min table'!$C$2:$C$17,
            "MISSING"
        ),
        "Show",
        "Hide"
    ),
"MISSING"))</f>
        <v>Hide</v>
      </c>
      <c r="Z792" s="364" t="s">
        <v>853</v>
      </c>
      <c r="AA792" s="360" t="s">
        <v>1681</v>
      </c>
      <c r="AC792" s="348" t="s">
        <v>840</v>
      </c>
      <c r="AD792" s="348"/>
    </row>
    <row r="793" spans="3:30" hidden="1" x14ac:dyDescent="0.3">
      <c r="C793" s="314"/>
      <c r="D793" s="8"/>
      <c r="E793" s="8"/>
      <c r="F793" s="20" t="s">
        <v>69</v>
      </c>
      <c r="G793" s="19" t="s">
        <v>724</v>
      </c>
      <c r="H793" s="384"/>
      <c r="I793" s="385"/>
      <c r="J793" s="427" t="s">
        <v>1682</v>
      </c>
      <c r="K793" s="386"/>
      <c r="L793" s="1"/>
      <c r="M793" s="2"/>
      <c r="N793" s="432"/>
      <c r="O793" s="18" t="str" cm="1">
        <f t="array" ref="O793">_xlfn.IFS(
    G793="Premium","$8.50",
    G793="Boutique","$11.50",
    G793="Collectors","$20.00",
    G793="Special Pricing","SPECIAL PRICING"
)</f>
        <v>$8.50</v>
      </c>
      <c r="P793" s="21" t="str">
        <f t="shared" si="39"/>
        <v/>
      </c>
      <c r="Q793" s="20" t="s">
        <v>1269</v>
      </c>
      <c r="R793" s="403"/>
      <c r="S793" s="382" t="str" cm="1">
        <f t="array" ref="S793">_xlfn.IFS(
    G793="Premium","$17.99 - $22.99",
    G793="Boutique","$26.99 - $29.99",
    G793="Collectors","$99.99 - $114.99",
    G793="Special Pricing","SPECIAL PRICING"
)</f>
        <v>$17.99 - $22.99</v>
      </c>
      <c r="T793" s="404"/>
      <c r="U793" s="88"/>
      <c r="V793" s="10"/>
      <c r="W793" s="390">
        <f t="shared" si="38"/>
        <v>4</v>
      </c>
      <c r="X793" s="369">
        <f>VLOOKUP(Z793,'[1]IGC Availability'!$A:$O,15,FALSE)</f>
        <v>0</v>
      </c>
      <c r="Y793" s="364" t="str" cm="1">
        <f t="array" ref="Y793">IF(X793="","",
IFERROR(
    IF(
        X793&gt;= _xlfn.XLOOKUP(
            F793 &amp; "|" &amp; G793,
            'Min table'!$A$2:$A$17 &amp; "|" &amp; 'Min table'!$B$2:$B$17,
            'Min table'!$C$2:$C$17,
            "MISSING"
        ),
        "Show",
        "Hide"
    ),
"MISSING"))</f>
        <v>Hide</v>
      </c>
      <c r="Z793" s="364" t="s">
        <v>854</v>
      </c>
      <c r="AA793" s="360" t="s">
        <v>1682</v>
      </c>
      <c r="AC793" s="348" t="s">
        <v>841</v>
      </c>
      <c r="AD793" s="348"/>
    </row>
    <row r="794" spans="3:30" hidden="1" x14ac:dyDescent="0.3">
      <c r="C794" s="314"/>
      <c r="D794" s="8"/>
      <c r="E794" s="8"/>
      <c r="F794" s="20" t="s">
        <v>69</v>
      </c>
      <c r="G794" s="19" t="s">
        <v>722</v>
      </c>
      <c r="H794" s="384"/>
      <c r="I794" s="385"/>
      <c r="J794" s="427" t="s">
        <v>1683</v>
      </c>
      <c r="K794" s="386"/>
      <c r="L794" s="1"/>
      <c r="M794" s="2"/>
      <c r="N794" s="432"/>
      <c r="O794" s="18" t="str" cm="1">
        <f t="array" ref="O794">_xlfn.IFS(
    G794="Premium","$8.50",
    G794="Boutique","$11.50",
    G794="Collectors","$20.00",
    G794="Special Pricing","SPECIAL PRICING"
)</f>
        <v>$11.50</v>
      </c>
      <c r="P794" s="21" t="str">
        <f t="shared" si="39"/>
        <v/>
      </c>
      <c r="Q794" s="20" t="s">
        <v>115</v>
      </c>
      <c r="R794" s="403"/>
      <c r="S794" s="382" t="str" cm="1">
        <f t="array" ref="S794">_xlfn.IFS(
    G794="Premium","$17.99 - $22.99",
    G794="Boutique","$26.99 - $29.99",
    G794="Collectors","$99.99 - $114.99",
    G794="Special Pricing","SPECIAL PRICING"
)</f>
        <v>$26.99 - $29.99</v>
      </c>
      <c r="T794" s="404"/>
      <c r="U794" s="88"/>
      <c r="V794" s="10"/>
      <c r="W794" s="390">
        <f t="shared" si="38"/>
        <v>3</v>
      </c>
      <c r="X794" s="369">
        <f>VLOOKUP(Z794,'[1]IGC Availability'!$A:$O,15,FALSE)</f>
        <v>0</v>
      </c>
      <c r="Y794" s="364" t="str" cm="1">
        <f t="array" ref="Y794">IF(X794="","",
IFERROR(
    IF(
        X794&gt;= _xlfn.XLOOKUP(
            F794 &amp; "|" &amp; G794,
            'Min table'!$A$2:$A$17 &amp; "|" &amp; 'Min table'!$B$2:$B$17,
            'Min table'!$C$2:$C$17,
            "MISSING"
        ),
        "Show",
        "Hide"
    ),
"MISSING"))</f>
        <v>Hide</v>
      </c>
      <c r="Z794" s="364" t="s">
        <v>855</v>
      </c>
      <c r="AA794" s="360" t="s">
        <v>1683</v>
      </c>
      <c r="AC794" s="348" t="s">
        <v>842</v>
      </c>
      <c r="AD794" s="348"/>
    </row>
    <row r="795" spans="3:30" hidden="1" x14ac:dyDescent="0.3">
      <c r="C795" s="314"/>
      <c r="D795" s="8"/>
      <c r="E795" s="8"/>
      <c r="F795" s="20" t="s">
        <v>69</v>
      </c>
      <c r="G795" s="19" t="s">
        <v>722</v>
      </c>
      <c r="H795" s="384"/>
      <c r="I795" s="385"/>
      <c r="J795" s="427" t="s">
        <v>1684</v>
      </c>
      <c r="K795" s="386"/>
      <c r="L795" s="1"/>
      <c r="M795" s="2"/>
      <c r="N795" s="432"/>
      <c r="O795" s="18" t="str" cm="1">
        <f t="array" ref="O795">_xlfn.IFS(
    G795="Premium","$8.50",
    G795="Boutique","$11.50",
    G795="Collectors","$20.00",
    G795="Special Pricing","SPECIAL PRICING"
)</f>
        <v>$11.50</v>
      </c>
      <c r="P795" s="21" t="str">
        <f t="shared" si="39"/>
        <v/>
      </c>
      <c r="Q795" s="18" t="s">
        <v>115</v>
      </c>
      <c r="R795" s="403"/>
      <c r="S795" s="382" t="str" cm="1">
        <f t="array" ref="S795">_xlfn.IFS(
    G795="Premium","$17.99 - $22.99",
    G795="Boutique","$26.99 - $29.99",
    G795="Collectors","$99.99 - $114.99",
    G795="Special Pricing","SPECIAL PRICING"
)</f>
        <v>$26.99 - $29.99</v>
      </c>
      <c r="T795" s="404"/>
      <c r="U795" s="88"/>
      <c r="V795" s="10"/>
      <c r="W795" s="390">
        <f t="shared" si="38"/>
        <v>3</v>
      </c>
      <c r="X795" s="369">
        <f>VLOOKUP(Z795,'[1]IGC Availability'!$A:$O,15,FALSE)</f>
        <v>0</v>
      </c>
      <c r="Y795" s="364" t="str" cm="1">
        <f t="array" ref="Y795">IF(X795="","",
IFERROR(
    IF(
        X795&gt;= _xlfn.XLOOKUP(
            F795 &amp; "|" &amp; G795,
            'Min table'!$A$2:$A$17 &amp; "|" &amp; 'Min table'!$B$2:$B$17,
            'Min table'!$C$2:$C$17,
            "MISSING"
        ),
        "Show",
        "Hide"
    ),
"MISSING"))</f>
        <v>Hide</v>
      </c>
      <c r="Z795" s="364" t="s">
        <v>856</v>
      </c>
      <c r="AA795" s="360" t="s">
        <v>1684</v>
      </c>
      <c r="AC795" s="348" t="s">
        <v>399</v>
      </c>
      <c r="AD795" s="348"/>
    </row>
    <row r="796" spans="3:30" hidden="1" x14ac:dyDescent="0.3">
      <c r="C796" s="314"/>
      <c r="D796" s="8"/>
      <c r="E796" s="8"/>
      <c r="F796" s="20" t="s">
        <v>69</v>
      </c>
      <c r="G796" s="19" t="s">
        <v>747</v>
      </c>
      <c r="H796" s="384"/>
      <c r="I796" s="385"/>
      <c r="J796" s="427" t="s">
        <v>1685</v>
      </c>
      <c r="K796" s="386"/>
      <c r="L796" s="1"/>
      <c r="M796" s="2"/>
      <c r="N796" s="432"/>
      <c r="O796" s="18" t="str" cm="1">
        <f t="array" ref="O796">_xlfn.IFS(
    G796="Premium","$8.50",
    G796="Boutique","$11.50",
    G796="Collectors","$20.00",
    G796="Special Pricing","SPECIAL PRICING"
)</f>
        <v>$20.00</v>
      </c>
      <c r="P796" s="21" t="str">
        <f t="shared" si="39"/>
        <v/>
      </c>
      <c r="Q796" s="18" t="s">
        <v>115</v>
      </c>
      <c r="R796" s="403"/>
      <c r="S796" s="382" t="str" cm="1">
        <f t="array" ref="S796">_xlfn.IFS(
    G796="Premium","$17.99 - $22.99",
    G796="Boutique","$26.99 - $29.99",
    G796="Collectors","$99.99 - $114.99",
    G796="Special Pricing","SPECIAL PRICING"
)</f>
        <v>$99.99 - $114.99</v>
      </c>
      <c r="T796" s="404"/>
      <c r="U796" s="88"/>
      <c r="V796" s="10"/>
      <c r="W796" s="390">
        <f t="shared" si="38"/>
        <v>2</v>
      </c>
      <c r="X796" s="369">
        <f>VLOOKUP(Z796,'[1]IGC Availability'!$A:$O,15,FALSE)</f>
        <v>0</v>
      </c>
      <c r="Y796" s="364" t="str" cm="1">
        <f t="array" ref="Y796">IF(X796="","",
IFERROR(
    IF(
        X796&gt;= _xlfn.XLOOKUP(
            F796 &amp; "|" &amp; G796,
            'Min table'!$A$2:$A$17 &amp; "|" &amp; 'Min table'!$B$2:$B$17,
            'Min table'!$C$2:$C$17,
            "MISSING"
        ),
        "Show",
        "Hide"
    ),
"MISSING"))</f>
        <v>Hide</v>
      </c>
      <c r="Z796" s="364" t="s">
        <v>857</v>
      </c>
      <c r="AA796" s="360" t="s">
        <v>1685</v>
      </c>
      <c r="AC796" s="348" t="s">
        <v>843</v>
      </c>
      <c r="AD796" s="348"/>
    </row>
    <row r="797" spans="3:30" hidden="1" x14ac:dyDescent="0.3">
      <c r="C797" s="314"/>
      <c r="D797" s="8"/>
      <c r="E797" s="8"/>
      <c r="F797" s="20" t="s">
        <v>69</v>
      </c>
      <c r="G797" s="19" t="s">
        <v>722</v>
      </c>
      <c r="H797" s="384"/>
      <c r="I797" s="385"/>
      <c r="J797" s="427" t="s">
        <v>1686</v>
      </c>
      <c r="K797" s="386"/>
      <c r="L797" s="1"/>
      <c r="M797" s="2"/>
      <c r="N797" s="432"/>
      <c r="O797" s="18" t="str" cm="1">
        <f t="array" ref="O797">_xlfn.IFS(
    G797="Premium","$8.50",
    G797="Boutique","$11.50",
    G797="Collectors","$20.00",
    G797="Special Pricing","SPECIAL PRICING"
)</f>
        <v>$11.50</v>
      </c>
      <c r="P797" s="21" t="str">
        <f t="shared" si="39"/>
        <v/>
      </c>
      <c r="Q797" s="18" t="s">
        <v>115</v>
      </c>
      <c r="R797" s="403"/>
      <c r="S797" s="382" t="str" cm="1">
        <f t="array" ref="S797">_xlfn.IFS(
    G797="Premium","$17.99 - $22.99",
    G797="Boutique","$26.99 - $29.99",
    G797="Collectors","$99.99 - $114.99",
    G797="Special Pricing","SPECIAL PRICING"
)</f>
        <v>$26.99 - $29.99</v>
      </c>
      <c r="T797" s="404"/>
      <c r="U797" s="88"/>
      <c r="V797" s="10"/>
      <c r="W797" s="390">
        <f t="shared" si="38"/>
        <v>3</v>
      </c>
      <c r="X797" s="369">
        <f>VLOOKUP(Z797,'[1]IGC Availability'!$A:$O,15,FALSE)</f>
        <v>0</v>
      </c>
      <c r="Y797" s="364" t="str" cm="1">
        <f t="array" ref="Y797">IF(X797="","",
IFERROR(
    IF(
        X797&gt;= _xlfn.XLOOKUP(
            F797 &amp; "|" &amp; G797,
            'Min table'!$A$2:$A$17 &amp; "|" &amp; 'Min table'!$B$2:$B$17,
            'Min table'!$C$2:$C$17,
            "MISSING"
        ),
        "Show",
        "Hide"
    ),
"MISSING"))</f>
        <v>Hide</v>
      </c>
      <c r="Z797" s="364" t="s">
        <v>858</v>
      </c>
      <c r="AA797" s="360" t="s">
        <v>1686</v>
      </c>
      <c r="AC797" s="348" t="s">
        <v>844</v>
      </c>
      <c r="AD797" s="348"/>
    </row>
    <row r="798" spans="3:30" hidden="1" x14ac:dyDescent="0.3">
      <c r="C798" s="314"/>
      <c r="D798" s="8"/>
      <c r="E798" s="8"/>
      <c r="F798" s="20" t="s">
        <v>69</v>
      </c>
      <c r="G798" s="19" t="s">
        <v>747</v>
      </c>
      <c r="H798" s="384"/>
      <c r="I798" s="385"/>
      <c r="J798" s="427" t="s">
        <v>859</v>
      </c>
      <c r="K798" s="386"/>
      <c r="L798" s="1"/>
      <c r="M798" s="2"/>
      <c r="N798" s="432"/>
      <c r="O798" s="18" t="str" cm="1">
        <f t="array" ref="O798">_xlfn.IFS(
    G798="Premium","$8.50",
    G798="Boutique","$11.50",
    G798="Collectors","$20.00",
    G798="Special Pricing","SPECIAL PRICING"
)</f>
        <v>$20.00</v>
      </c>
      <c r="P798" s="21" t="str">
        <f t="shared" si="39"/>
        <v/>
      </c>
      <c r="Q798" s="18" t="s">
        <v>115</v>
      </c>
      <c r="R798" s="403"/>
      <c r="S798" s="382" t="str" cm="1">
        <f t="array" ref="S798">_xlfn.IFS(
    G798="Premium","$17.99 - $22.99",
    G798="Boutique","$26.99 - $29.99",
    G798="Collectors","$99.99 - $114.99",
    G798="Special Pricing","SPECIAL PRICING"
)</f>
        <v>$99.99 - $114.99</v>
      </c>
      <c r="T798" s="404"/>
      <c r="U798" s="88"/>
      <c r="V798" s="10"/>
      <c r="W798" s="390">
        <f t="shared" si="38"/>
        <v>2</v>
      </c>
      <c r="X798" s="369">
        <f>VLOOKUP(Z798,'[1]IGC Availability'!$A:$O,15,FALSE)</f>
        <v>0</v>
      </c>
      <c r="Y798" s="364" t="str" cm="1">
        <f t="array" ref="Y798">IF(X798="","",
IFERROR(
    IF(
        X798&gt;= _xlfn.XLOOKUP(
            F798 &amp; "|" &amp; G798,
            'Min table'!$A$2:$A$17 &amp; "|" &amp; 'Min table'!$B$2:$B$17,
            'Min table'!$C$2:$C$17,
            "MISSING"
        ),
        "Show",
        "Hide"
    ),
"MISSING"))</f>
        <v>Hide</v>
      </c>
      <c r="Z798" s="364" t="s">
        <v>860</v>
      </c>
      <c r="AA798" s="360" t="s">
        <v>859</v>
      </c>
      <c r="AC798" s="348" t="s">
        <v>845</v>
      </c>
      <c r="AD798" s="348"/>
    </row>
    <row r="799" spans="3:30" hidden="1" x14ac:dyDescent="0.3">
      <c r="C799" s="314"/>
      <c r="D799" s="8"/>
      <c r="E799" s="8"/>
      <c r="F799" s="20" t="s">
        <v>69</v>
      </c>
      <c r="G799" s="19" t="s">
        <v>747</v>
      </c>
      <c r="H799" s="384"/>
      <c r="I799" s="385"/>
      <c r="J799" s="427" t="s">
        <v>1687</v>
      </c>
      <c r="K799" s="386"/>
      <c r="L799" s="1"/>
      <c r="M799" s="2"/>
      <c r="N799" s="432"/>
      <c r="O799" s="18" t="str" cm="1">
        <f t="array" ref="O799">_xlfn.IFS(
    G799="Premium","$8.50",
    G799="Boutique","$11.50",
    G799="Collectors","$20.00",
    G799="Special Pricing","SPECIAL PRICING"
)</f>
        <v>$20.00</v>
      </c>
      <c r="P799" s="21" t="str">
        <f t="shared" si="39"/>
        <v/>
      </c>
      <c r="Q799" s="18" t="s">
        <v>115</v>
      </c>
      <c r="R799" s="403"/>
      <c r="S799" s="382" t="str" cm="1">
        <f t="array" ref="S799">_xlfn.IFS(
    G799="Premium","$17.99 - $22.99",
    G799="Boutique","$26.99 - $29.99",
    G799="Collectors","$99.99 - $114.99",
    G799="Special Pricing","SPECIAL PRICING"
)</f>
        <v>$99.99 - $114.99</v>
      </c>
      <c r="T799" s="404"/>
      <c r="U799" s="88"/>
      <c r="V799" s="10"/>
      <c r="W799" s="390">
        <f t="shared" si="38"/>
        <v>2</v>
      </c>
      <c r="X799" s="369">
        <f>VLOOKUP(Z799,'[1]IGC Availability'!$A:$O,15,FALSE)</f>
        <v>0</v>
      </c>
      <c r="Y799" s="364" t="str" cm="1">
        <f t="array" ref="Y799">IF(X799="","",
IFERROR(
    IF(
        X799&gt;= _xlfn.XLOOKUP(
            F799 &amp; "|" &amp; G799,
            'Min table'!$A$2:$A$17 &amp; "|" &amp; 'Min table'!$B$2:$B$17,
            'Min table'!$C$2:$C$17,
            "MISSING"
        ),
        "Show",
        "Hide"
    ),
"MISSING"))</f>
        <v>Hide</v>
      </c>
      <c r="Z799" s="364" t="s">
        <v>861</v>
      </c>
      <c r="AA799" s="360" t="s">
        <v>1687</v>
      </c>
      <c r="AC799" s="348" t="s">
        <v>846</v>
      </c>
      <c r="AD799" s="348"/>
    </row>
    <row r="800" spans="3:30" hidden="1" x14ac:dyDescent="0.3">
      <c r="C800" s="314"/>
      <c r="D800" s="8"/>
      <c r="E800" s="8"/>
      <c r="F800" s="20" t="s">
        <v>69</v>
      </c>
      <c r="G800" s="19" t="s">
        <v>747</v>
      </c>
      <c r="H800" s="384"/>
      <c r="I800" s="385"/>
      <c r="J800" s="427" t="s">
        <v>1688</v>
      </c>
      <c r="K800" s="386"/>
      <c r="L800" s="1"/>
      <c r="M800" s="2"/>
      <c r="N800" s="432"/>
      <c r="O800" s="18" t="str" cm="1">
        <f t="array" ref="O800">_xlfn.IFS(
    G800="Premium","$8.50",
    G800="Boutique","$11.50",
    G800="Collectors","$20.00",
    G800="Special Pricing","SPECIAL PRICING"
)</f>
        <v>$20.00</v>
      </c>
      <c r="P800" s="21" t="str">
        <f t="shared" si="39"/>
        <v/>
      </c>
      <c r="Q800" s="18" t="s">
        <v>115</v>
      </c>
      <c r="R800" s="403"/>
      <c r="S800" s="382" t="str" cm="1">
        <f t="array" ref="S800">_xlfn.IFS(
    G800="Premium","$17.99 - $22.99",
    G800="Boutique","$26.99 - $29.99",
    G800="Collectors","$99.99 - $114.99",
    G800="Special Pricing","SPECIAL PRICING"
)</f>
        <v>$99.99 - $114.99</v>
      </c>
      <c r="T800" s="404"/>
      <c r="U800" s="88"/>
      <c r="V800" s="10"/>
      <c r="W800" s="390">
        <f t="shared" si="38"/>
        <v>2</v>
      </c>
      <c r="X800" s="369">
        <f>VLOOKUP(Z800,'[1]IGC Availability'!$A:$O,15,FALSE)</f>
        <v>0</v>
      </c>
      <c r="Y800" s="364" t="str" cm="1">
        <f t="array" ref="Y800">IF(X800="","",
IFERROR(
    IF(
        X800&gt;= _xlfn.XLOOKUP(
            F800 &amp; "|" &amp; G800,
            'Min table'!$A$2:$A$17 &amp; "|" &amp; 'Min table'!$B$2:$B$17,
            'Min table'!$C$2:$C$17,
            "MISSING"
        ),
        "Show",
        "Hide"
    ),
"MISSING"))</f>
        <v>Hide</v>
      </c>
      <c r="Z800" s="364" t="s">
        <v>862</v>
      </c>
      <c r="AA800" s="360" t="s">
        <v>1688</v>
      </c>
      <c r="AC800" s="348" t="s">
        <v>847</v>
      </c>
      <c r="AD800" s="348"/>
    </row>
    <row r="801" spans="3:30" hidden="1" x14ac:dyDescent="0.3">
      <c r="C801" s="314"/>
      <c r="D801" s="8"/>
      <c r="E801" s="8"/>
      <c r="F801" s="20" t="s">
        <v>69</v>
      </c>
      <c r="G801" s="19" t="s">
        <v>747</v>
      </c>
      <c r="H801" s="384"/>
      <c r="I801" s="385"/>
      <c r="J801" s="427" t="s">
        <v>1689</v>
      </c>
      <c r="K801" s="386"/>
      <c r="L801" s="1"/>
      <c r="M801" s="2"/>
      <c r="N801" s="432"/>
      <c r="O801" s="18" t="str" cm="1">
        <f t="array" ref="O801">_xlfn.IFS(
    G801="Premium","$8.50",
    G801="Boutique","$11.50",
    G801="Collectors","$20.00",
    G801="Special Pricing","SPECIAL PRICING"
)</f>
        <v>$20.00</v>
      </c>
      <c r="P801" s="21" t="str">
        <f t="shared" si="39"/>
        <v/>
      </c>
      <c r="Q801" s="18" t="s">
        <v>115</v>
      </c>
      <c r="R801" s="403"/>
      <c r="S801" s="382" t="str" cm="1">
        <f t="array" ref="S801">_xlfn.IFS(
    G801="Premium","$17.99 - $22.99",
    G801="Boutique","$26.99 - $29.99",
    G801="Collectors","$99.99 - $114.99",
    G801="Special Pricing","SPECIAL PRICING"
)</f>
        <v>$99.99 - $114.99</v>
      </c>
      <c r="T801" s="404"/>
      <c r="U801" s="88"/>
      <c r="V801" s="10"/>
      <c r="W801" s="390">
        <f t="shared" si="38"/>
        <v>2</v>
      </c>
      <c r="X801" s="369">
        <f>VLOOKUP(Z801,'[1]IGC Availability'!$A:$O,15,FALSE)</f>
        <v>0</v>
      </c>
      <c r="Y801" s="364" t="str" cm="1">
        <f t="array" ref="Y801">IF(X801="","",
IFERROR(
    IF(
        X801&gt;= _xlfn.XLOOKUP(
            F801 &amp; "|" &amp; G801,
            'Min table'!$A$2:$A$17 &amp; "|" &amp; 'Min table'!$B$2:$B$17,
            'Min table'!$C$2:$C$17,
            "MISSING"
        ),
        "Show",
        "Hide"
    ),
"MISSING"))</f>
        <v>Hide</v>
      </c>
      <c r="Z801" s="364" t="s">
        <v>863</v>
      </c>
      <c r="AA801" s="360" t="s">
        <v>1689</v>
      </c>
      <c r="AC801" s="348" t="s">
        <v>848</v>
      </c>
      <c r="AD801" s="348"/>
    </row>
    <row r="802" spans="3:30" hidden="1" x14ac:dyDescent="0.3">
      <c r="C802" s="314"/>
      <c r="D802" s="8"/>
      <c r="E802" s="8"/>
      <c r="F802" s="20" t="s">
        <v>69</v>
      </c>
      <c r="G802" s="19" t="s">
        <v>747</v>
      </c>
      <c r="H802" s="384"/>
      <c r="I802" s="385"/>
      <c r="J802" s="427" t="s">
        <v>1690</v>
      </c>
      <c r="K802" s="386"/>
      <c r="L802" s="1"/>
      <c r="M802" s="2"/>
      <c r="N802" s="432"/>
      <c r="O802" s="18" t="str" cm="1">
        <f t="array" ref="O802">_xlfn.IFS(
    G802="Premium","$8.50",
    G802="Boutique","$11.50",
    G802="Collectors","$20.00",
    G802="Special Pricing","SPECIAL PRICING"
)</f>
        <v>$20.00</v>
      </c>
      <c r="P802" s="21" t="str">
        <f t="shared" si="39"/>
        <v/>
      </c>
      <c r="Q802" s="18" t="s">
        <v>115</v>
      </c>
      <c r="R802" s="403"/>
      <c r="S802" s="382" t="str" cm="1">
        <f t="array" ref="S802">_xlfn.IFS(
    G802="Premium","$17.99 - $22.99",
    G802="Boutique","$26.99 - $29.99",
    G802="Collectors","$99.99 - $114.99",
    G802="Special Pricing","SPECIAL PRICING"
)</f>
        <v>$99.99 - $114.99</v>
      </c>
      <c r="T802" s="404"/>
      <c r="U802" s="88"/>
      <c r="V802" s="10"/>
      <c r="W802" s="390">
        <f t="shared" si="38"/>
        <v>2</v>
      </c>
      <c r="X802" s="369">
        <f>VLOOKUP(Z802,'[1]IGC Availability'!$A:$O,15,FALSE)</f>
        <v>0</v>
      </c>
      <c r="Y802" s="364" t="str" cm="1">
        <f t="array" ref="Y802">IF(X802="","",
IFERROR(
    IF(
        X802&gt;= _xlfn.XLOOKUP(
            F802 &amp; "|" &amp; G802,
            'Min table'!$A$2:$A$17 &amp; "|" &amp; 'Min table'!$B$2:$B$17,
            'Min table'!$C$2:$C$17,
            "MISSING"
        ),
        "Show",
        "Hide"
    ),
"MISSING"))</f>
        <v>Hide</v>
      </c>
      <c r="Z802" s="364" t="s">
        <v>864</v>
      </c>
      <c r="AA802" s="360" t="s">
        <v>1690</v>
      </c>
      <c r="AC802" s="348" t="s">
        <v>849</v>
      </c>
      <c r="AD802" s="348"/>
    </row>
    <row r="803" spans="3:30" hidden="1" x14ac:dyDescent="0.3">
      <c r="C803" s="314"/>
      <c r="D803" s="8"/>
      <c r="E803" s="8"/>
      <c r="F803" s="20" t="s">
        <v>69</v>
      </c>
      <c r="G803" s="19" t="s">
        <v>747</v>
      </c>
      <c r="H803" s="384"/>
      <c r="I803" s="385"/>
      <c r="J803" s="427" t="s">
        <v>1691</v>
      </c>
      <c r="K803" s="386"/>
      <c r="L803" s="1"/>
      <c r="M803" s="2"/>
      <c r="N803" s="432"/>
      <c r="O803" s="18" t="str" cm="1">
        <f t="array" ref="O803">_xlfn.IFS(
    G803="Premium","$8.50",
    G803="Boutique","$11.50",
    G803="Collectors","$20.00",
    G803="Special Pricing","SPECIAL PRICING"
)</f>
        <v>$20.00</v>
      </c>
      <c r="P803" s="21" t="str">
        <f t="shared" si="39"/>
        <v/>
      </c>
      <c r="Q803" s="18" t="s">
        <v>115</v>
      </c>
      <c r="R803" s="403"/>
      <c r="S803" s="382" t="str" cm="1">
        <f t="array" ref="S803">_xlfn.IFS(
    G803="Premium","$17.99 - $22.99",
    G803="Boutique","$26.99 - $29.99",
    G803="Collectors","$99.99 - $114.99",
    G803="Special Pricing","SPECIAL PRICING"
)</f>
        <v>$99.99 - $114.99</v>
      </c>
      <c r="T803" s="404"/>
      <c r="U803" s="88"/>
      <c r="V803" s="10"/>
      <c r="W803" s="390">
        <f t="shared" si="38"/>
        <v>2</v>
      </c>
      <c r="X803" s="369">
        <f>VLOOKUP(Z803,'[1]IGC Availability'!$A:$O,15,FALSE)</f>
        <v>0</v>
      </c>
      <c r="Y803" s="364" t="str" cm="1">
        <f t="array" ref="Y803">IF(X803="","",
IFERROR(
    IF(
        X803&gt;= _xlfn.XLOOKUP(
            F803 &amp; "|" &amp; G803,
            'Min table'!$A$2:$A$17 &amp; "|" &amp; 'Min table'!$B$2:$B$17,
            'Min table'!$C$2:$C$17,
            "MISSING"
        ),
        "Show",
        "Hide"
    ),
"MISSING"))</f>
        <v>Hide</v>
      </c>
      <c r="Z803" s="364" t="s">
        <v>865</v>
      </c>
      <c r="AA803" s="360" t="s">
        <v>1691</v>
      </c>
      <c r="AC803" s="348" t="s">
        <v>850</v>
      </c>
      <c r="AD803" s="348"/>
    </row>
    <row r="804" spans="3:30" hidden="1" x14ac:dyDescent="0.3">
      <c r="C804" s="314"/>
      <c r="D804" s="8"/>
      <c r="E804" s="8"/>
      <c r="F804" s="20" t="s">
        <v>69</v>
      </c>
      <c r="G804" s="19" t="s">
        <v>747</v>
      </c>
      <c r="H804" s="384"/>
      <c r="I804" s="385"/>
      <c r="J804" s="427" t="s">
        <v>1692</v>
      </c>
      <c r="K804" s="386"/>
      <c r="L804" s="1"/>
      <c r="M804" s="2"/>
      <c r="N804" s="432"/>
      <c r="O804" s="18" t="str" cm="1">
        <f t="array" ref="O804">_xlfn.IFS(
    G804="Premium","$8.50",
    G804="Boutique","$11.50",
    G804="Collectors","$20.00",
    G804="Special Pricing","SPECIAL PRICING"
)</f>
        <v>$20.00</v>
      </c>
      <c r="P804" s="21" t="str">
        <f t="shared" si="39"/>
        <v/>
      </c>
      <c r="Q804" s="18" t="s">
        <v>115</v>
      </c>
      <c r="R804" s="403"/>
      <c r="S804" s="382" t="str" cm="1">
        <f t="array" ref="S804">_xlfn.IFS(
    G804="Premium","$17.99 - $22.99",
    G804="Boutique","$26.99 - $29.99",
    G804="Collectors","$99.99 - $114.99",
    G804="Special Pricing","SPECIAL PRICING"
)</f>
        <v>$99.99 - $114.99</v>
      </c>
      <c r="T804" s="404"/>
      <c r="U804" s="88"/>
      <c r="V804" s="10"/>
      <c r="W804" s="390">
        <f t="shared" si="38"/>
        <v>2</v>
      </c>
      <c r="X804" s="369">
        <f>VLOOKUP(Z804,'[1]IGC Availability'!$A:$O,15,FALSE)</f>
        <v>0</v>
      </c>
      <c r="Y804" s="364" t="str" cm="1">
        <f t="array" ref="Y804">IF(X804="","",
IFERROR(
    IF(
        X804&gt;= _xlfn.XLOOKUP(
            F804 &amp; "|" &amp; G804,
            'Min table'!$A$2:$A$17 &amp; "|" &amp; 'Min table'!$B$2:$B$17,
            'Min table'!$C$2:$C$17,
            "MISSING"
        ),
        "Show",
        "Hide"
    ),
"MISSING"))</f>
        <v>Hide</v>
      </c>
      <c r="Z804" s="364" t="s">
        <v>866</v>
      </c>
      <c r="AA804" s="360" t="s">
        <v>1692</v>
      </c>
      <c r="AC804" s="348" t="s">
        <v>851</v>
      </c>
      <c r="AD804" s="348"/>
    </row>
    <row r="805" spans="3:30" hidden="1" x14ac:dyDescent="0.3">
      <c r="C805" s="314"/>
      <c r="D805" s="8"/>
      <c r="E805" s="8"/>
      <c r="F805" s="20" t="s">
        <v>69</v>
      </c>
      <c r="G805" s="19" t="s">
        <v>747</v>
      </c>
      <c r="H805" s="384"/>
      <c r="I805" s="385"/>
      <c r="J805" s="427" t="s">
        <v>1693</v>
      </c>
      <c r="K805" s="386"/>
      <c r="L805" s="1"/>
      <c r="M805" s="2"/>
      <c r="N805" s="432"/>
      <c r="O805" s="18" t="str" cm="1">
        <f t="array" ref="O805">_xlfn.IFS(
    G805="Premium","$8.50",
    G805="Boutique","$11.50",
    G805="Collectors","$20.00",
    G805="Special Pricing","SPECIAL PRICING"
)</f>
        <v>$20.00</v>
      </c>
      <c r="P805" s="21" t="str">
        <f t="shared" si="39"/>
        <v/>
      </c>
      <c r="Q805" s="18" t="s">
        <v>115</v>
      </c>
      <c r="R805" s="403"/>
      <c r="S805" s="382" t="str" cm="1">
        <f t="array" ref="S805">_xlfn.IFS(
    G805="Premium","$17.99 - $22.99",
    G805="Boutique","$26.99 - $29.99",
    G805="Collectors","$99.99 - $114.99",
    G805="Special Pricing","SPECIAL PRICING"
)</f>
        <v>$99.99 - $114.99</v>
      </c>
      <c r="T805" s="404"/>
      <c r="U805" s="88"/>
      <c r="V805" s="10"/>
      <c r="W805" s="390">
        <f t="shared" si="38"/>
        <v>2</v>
      </c>
      <c r="X805" s="369">
        <f>VLOOKUP(Z805,'[1]IGC Availability'!$A:$O,15,FALSE)</f>
        <v>0</v>
      </c>
      <c r="Y805" s="364" t="str" cm="1">
        <f t="array" ref="Y805">IF(X805="","",
IFERROR(
    IF(
        X805&gt;= _xlfn.XLOOKUP(
            F805 &amp; "|" &amp; G805,
            'Min table'!$A$2:$A$17 &amp; "|" &amp; 'Min table'!$B$2:$B$17,
            'Min table'!$C$2:$C$17,
            "MISSING"
        ),
        "Show",
        "Hide"
    ),
"MISSING"))</f>
        <v>Hide</v>
      </c>
      <c r="Z805" s="364" t="s">
        <v>867</v>
      </c>
      <c r="AA805" s="360" t="s">
        <v>1693</v>
      </c>
      <c r="AC805" s="348" t="s">
        <v>852</v>
      </c>
      <c r="AD805" s="348"/>
    </row>
    <row r="806" spans="3:30" hidden="1" x14ac:dyDescent="0.3">
      <c r="C806" s="314"/>
      <c r="D806" s="8"/>
      <c r="E806" s="8"/>
      <c r="F806" s="20" t="s">
        <v>69</v>
      </c>
      <c r="G806" s="19" t="s">
        <v>722</v>
      </c>
      <c r="H806" s="384"/>
      <c r="I806" s="385"/>
      <c r="J806" s="427" t="s">
        <v>1694</v>
      </c>
      <c r="K806" s="386"/>
      <c r="L806" s="1"/>
      <c r="M806" s="2"/>
      <c r="N806" s="432"/>
      <c r="O806" s="18" t="str" cm="1">
        <f t="array" ref="O806">_xlfn.IFS(
    G806="Premium","$8.50",
    G806="Boutique","$11.50",
    G806="Collectors","$20.00",
    G806="Special Pricing","SPECIAL PRICING"
)</f>
        <v>$11.50</v>
      </c>
      <c r="P806" s="21" t="str">
        <f t="shared" si="39"/>
        <v/>
      </c>
      <c r="Q806" s="18" t="s">
        <v>115</v>
      </c>
      <c r="R806" s="403"/>
      <c r="S806" s="382" t="str" cm="1">
        <f t="array" ref="S806">_xlfn.IFS(
    G806="Premium","$17.99 - $22.99",
    G806="Boutique","$26.99 - $29.99",
    G806="Collectors","$99.99 - $114.99",
    G806="Special Pricing","SPECIAL PRICING"
)</f>
        <v>$26.99 - $29.99</v>
      </c>
      <c r="T806" s="404"/>
      <c r="U806" s="88"/>
      <c r="V806" s="10"/>
      <c r="W806" s="390">
        <f t="shared" si="38"/>
        <v>3</v>
      </c>
      <c r="X806" s="369">
        <f>VLOOKUP(Z806,'[1]IGC Availability'!$A:$O,15,FALSE)</f>
        <v>0</v>
      </c>
      <c r="Y806" s="364" t="str" cm="1">
        <f t="array" ref="Y806">IF(X806="","",
IFERROR(
    IF(
        X806&gt;= _xlfn.XLOOKUP(
            F806 &amp; "|" &amp; G806,
            'Min table'!$A$2:$A$17 &amp; "|" &amp; 'Min table'!$B$2:$B$17,
            'Min table'!$C$2:$C$17,
            "MISSING"
        ),
        "Show",
        "Hide"
    ),
"MISSING"))</f>
        <v>Hide</v>
      </c>
      <c r="Z806" s="364" t="s">
        <v>868</v>
      </c>
      <c r="AA806" s="360" t="s">
        <v>1694</v>
      </c>
      <c r="AC806" s="348" t="s">
        <v>852</v>
      </c>
      <c r="AD806" s="348"/>
    </row>
    <row r="807" spans="3:30" hidden="1" x14ac:dyDescent="0.3">
      <c r="C807" s="314"/>
      <c r="D807" s="8"/>
      <c r="E807" s="8"/>
      <c r="F807" s="20" t="s">
        <v>69</v>
      </c>
      <c r="G807" s="19" t="s">
        <v>747</v>
      </c>
      <c r="H807" s="384"/>
      <c r="I807" s="385"/>
      <c r="J807" s="427" t="s">
        <v>1695</v>
      </c>
      <c r="K807" s="386"/>
      <c r="L807" s="1"/>
      <c r="M807" s="2"/>
      <c r="N807" s="432"/>
      <c r="O807" s="18" t="str" cm="1">
        <f t="array" ref="O807">_xlfn.IFS(
    G807="Premium","$8.50",
    G807="Boutique","$11.50",
    G807="Collectors","$20.00",
    G807="Special Pricing","SPECIAL PRICING"
)</f>
        <v>$20.00</v>
      </c>
      <c r="P807" s="21" t="str">
        <f t="shared" si="39"/>
        <v/>
      </c>
      <c r="Q807" s="18" t="s">
        <v>115</v>
      </c>
      <c r="R807" s="403"/>
      <c r="S807" s="382" t="str" cm="1">
        <f t="array" ref="S807">_xlfn.IFS(
    G807="Premium","$17.99 - $22.99",
    G807="Boutique","$26.99 - $29.99",
    G807="Collectors","$99.99 - $114.99",
    G807="Special Pricing","SPECIAL PRICING"
)</f>
        <v>$99.99 - $114.99</v>
      </c>
      <c r="T807" s="404"/>
      <c r="U807" s="88"/>
      <c r="V807" s="10"/>
      <c r="W807" s="390">
        <f t="shared" si="38"/>
        <v>2</v>
      </c>
      <c r="X807" s="369">
        <f>VLOOKUP(Z807,'[1]IGC Availability'!$A:$O,15,FALSE)</f>
        <v>0</v>
      </c>
      <c r="Y807" s="364" t="str" cm="1">
        <f t="array" ref="Y807">IF(X807="","",
IFERROR(
    IF(
        X807&gt;= _xlfn.XLOOKUP(
            F807 &amp; "|" &amp; G807,
            'Min table'!$A$2:$A$17 &amp; "|" &amp; 'Min table'!$B$2:$B$17,
            'Min table'!$C$2:$C$17,
            "MISSING"
        ),
        "Show",
        "Hide"
    ),
"MISSING"))</f>
        <v>Hide</v>
      </c>
      <c r="Z807" s="364" t="s">
        <v>869</v>
      </c>
      <c r="AA807" s="360" t="s">
        <v>1695</v>
      </c>
      <c r="AC807" s="348" t="s">
        <v>853</v>
      </c>
      <c r="AD807" s="348"/>
    </row>
    <row r="808" spans="3:30" hidden="1" x14ac:dyDescent="0.3">
      <c r="C808" s="314"/>
      <c r="D808" s="8"/>
      <c r="E808" s="8"/>
      <c r="F808" s="20" t="s">
        <v>69</v>
      </c>
      <c r="G808" s="19" t="s">
        <v>722</v>
      </c>
      <c r="H808" s="384"/>
      <c r="I808" s="385"/>
      <c r="J808" s="427" t="s">
        <v>1696</v>
      </c>
      <c r="K808" s="386"/>
      <c r="L808" s="1"/>
      <c r="M808" s="2"/>
      <c r="N808" s="432"/>
      <c r="O808" s="18" t="str" cm="1">
        <f t="array" ref="O808">_xlfn.IFS(
    G808="Premium","$8.50",
    G808="Boutique","$11.50",
    G808="Collectors","$20.00",
    G808="Special Pricing","SPECIAL PRICING"
)</f>
        <v>$11.50</v>
      </c>
      <c r="P808" s="21" t="str">
        <f t="shared" si="39"/>
        <v/>
      </c>
      <c r="Q808" s="18" t="s">
        <v>115</v>
      </c>
      <c r="R808" s="403"/>
      <c r="S808" s="382" t="str" cm="1">
        <f t="array" ref="S808">_xlfn.IFS(
    G808="Premium","$17.99 - $22.99",
    G808="Boutique","$26.99 - $29.99",
    G808="Collectors","$99.99 - $114.99",
    G808="Special Pricing","SPECIAL PRICING"
)</f>
        <v>$26.99 - $29.99</v>
      </c>
      <c r="T808" s="404"/>
      <c r="U808" s="88"/>
      <c r="V808" s="10"/>
      <c r="W808" s="390">
        <f t="shared" si="38"/>
        <v>3</v>
      </c>
      <c r="X808" s="369">
        <f>VLOOKUP(Z808,'[1]IGC Availability'!$A:$O,15,FALSE)</f>
        <v>0</v>
      </c>
      <c r="Y808" s="364" t="str" cm="1">
        <f t="array" ref="Y808">IF(X808="","",
IFERROR(
    IF(
        X808&gt;= _xlfn.XLOOKUP(
            F808 &amp; "|" &amp; G808,
            'Min table'!$A$2:$A$17 &amp; "|" &amp; 'Min table'!$B$2:$B$17,
            'Min table'!$C$2:$C$17,
            "MISSING"
        ),
        "Show",
        "Hide"
    ),
"MISSING"))</f>
        <v>Hide</v>
      </c>
      <c r="Z808" s="364" t="s">
        <v>870</v>
      </c>
      <c r="AA808" s="360" t="s">
        <v>1696</v>
      </c>
      <c r="AC808" s="348" t="s">
        <v>854</v>
      </c>
      <c r="AD808" s="348"/>
    </row>
    <row r="809" spans="3:30" hidden="1" x14ac:dyDescent="0.3">
      <c r="C809" s="314"/>
      <c r="D809" s="8"/>
      <c r="E809" s="8"/>
      <c r="F809" s="20" t="s">
        <v>69</v>
      </c>
      <c r="G809" s="19" t="s">
        <v>747</v>
      </c>
      <c r="H809" s="384"/>
      <c r="I809" s="385"/>
      <c r="J809" s="427" t="s">
        <v>1697</v>
      </c>
      <c r="K809" s="386"/>
      <c r="L809" s="1"/>
      <c r="M809" s="2"/>
      <c r="N809" s="432"/>
      <c r="O809" s="18" t="str" cm="1">
        <f t="array" ref="O809">_xlfn.IFS(
    G809="Premium","$8.50",
    G809="Boutique","$11.50",
    G809="Collectors","$20.00",
    G809="Special Pricing","SPECIAL PRICING"
)</f>
        <v>$20.00</v>
      </c>
      <c r="P809" s="21" t="str">
        <f t="shared" si="39"/>
        <v/>
      </c>
      <c r="Q809" s="20" t="s">
        <v>115</v>
      </c>
      <c r="R809" s="403"/>
      <c r="S809" s="382" t="str" cm="1">
        <f t="array" ref="S809">_xlfn.IFS(
    G809="Premium","$17.99 - $22.99",
    G809="Boutique","$26.99 - $29.99",
    G809="Collectors","$99.99 - $114.99",
    G809="Special Pricing","SPECIAL PRICING"
)</f>
        <v>$99.99 - $114.99</v>
      </c>
      <c r="T809" s="404"/>
      <c r="U809" s="88"/>
      <c r="V809" s="10"/>
      <c r="W809" s="390">
        <f t="shared" si="38"/>
        <v>2</v>
      </c>
      <c r="X809" s="369">
        <f>VLOOKUP(Z809,'[1]IGC Availability'!$A:$O,15,FALSE)</f>
        <v>0</v>
      </c>
      <c r="Y809" s="364" t="str" cm="1">
        <f t="array" ref="Y809">IF(X809="","",
IFERROR(
    IF(
        X809&gt;= _xlfn.XLOOKUP(
            F809 &amp; "|" &amp; G809,
            'Min table'!$A$2:$A$17 &amp; "|" &amp; 'Min table'!$B$2:$B$17,
            'Min table'!$C$2:$C$17,
            "MISSING"
        ),
        "Show",
        "Hide"
    ),
"MISSING"))</f>
        <v>Hide</v>
      </c>
      <c r="Z809" s="364" t="s">
        <v>871</v>
      </c>
      <c r="AA809" s="360" t="s">
        <v>1697</v>
      </c>
      <c r="AC809" s="348" t="s">
        <v>855</v>
      </c>
      <c r="AD809" s="348"/>
    </row>
    <row r="810" spans="3:30" hidden="1" x14ac:dyDescent="0.3">
      <c r="C810" s="314"/>
      <c r="D810" s="8"/>
      <c r="E810" s="8"/>
      <c r="F810" s="20" t="s">
        <v>69</v>
      </c>
      <c r="G810" s="19" t="s">
        <v>747</v>
      </c>
      <c r="H810" s="384"/>
      <c r="I810" s="385"/>
      <c r="J810" s="427" t="s">
        <v>1698</v>
      </c>
      <c r="K810" s="386"/>
      <c r="L810" s="1"/>
      <c r="M810" s="2"/>
      <c r="N810" s="432"/>
      <c r="O810" s="18" t="str" cm="1">
        <f t="array" ref="O810">_xlfn.IFS(
    G810="Premium","$8.50",
    G810="Boutique","$11.50",
    G810="Collectors","$20.00",
    G810="Special Pricing","SPECIAL PRICING"
)</f>
        <v>$20.00</v>
      </c>
      <c r="P810" s="21" t="str">
        <f t="shared" si="39"/>
        <v/>
      </c>
      <c r="Q810" s="18" t="s">
        <v>115</v>
      </c>
      <c r="R810" s="403"/>
      <c r="S810" s="382" t="str" cm="1">
        <f t="array" ref="S810">_xlfn.IFS(
    G810="Premium","$17.99 - $22.99",
    G810="Boutique","$26.99 - $29.99",
    G810="Collectors","$99.99 - $114.99",
    G810="Special Pricing","SPECIAL PRICING"
)</f>
        <v>$99.99 - $114.99</v>
      </c>
      <c r="T810" s="404"/>
      <c r="U810" s="88"/>
      <c r="V810" s="10"/>
      <c r="W810" s="390">
        <f t="shared" si="38"/>
        <v>2</v>
      </c>
      <c r="X810" s="369">
        <f>VLOOKUP(Z810,'[1]IGC Availability'!$A:$O,15,FALSE)</f>
        <v>0</v>
      </c>
      <c r="Y810" s="364" t="str" cm="1">
        <f t="array" ref="Y810">IF(X810="","",
IFERROR(
    IF(
        X810&gt;= _xlfn.XLOOKUP(
            F810 &amp; "|" &amp; G810,
            'Min table'!$A$2:$A$17 &amp; "|" &amp; 'Min table'!$B$2:$B$17,
            'Min table'!$C$2:$C$17,
            "MISSING"
        ),
        "Show",
        "Hide"
    ),
"MISSING"))</f>
        <v>Hide</v>
      </c>
      <c r="Z810" s="364" t="s">
        <v>872</v>
      </c>
      <c r="AA810" s="360" t="s">
        <v>1698</v>
      </c>
      <c r="AC810" s="348" t="s">
        <v>856</v>
      </c>
      <c r="AD810" s="348"/>
    </row>
    <row r="811" spans="3:30" hidden="1" x14ac:dyDescent="0.3">
      <c r="C811" s="314"/>
      <c r="D811" s="8"/>
      <c r="E811" s="8"/>
      <c r="F811" s="20" t="s">
        <v>69</v>
      </c>
      <c r="G811" s="19" t="s">
        <v>722</v>
      </c>
      <c r="H811" s="423"/>
      <c r="I811" s="424"/>
      <c r="J811" s="427" t="s">
        <v>1699</v>
      </c>
      <c r="K811" s="416"/>
      <c r="L811" s="1"/>
      <c r="M811" s="2"/>
      <c r="N811" s="432"/>
      <c r="O811" s="18" t="str" cm="1">
        <f t="array" ref="O811">_xlfn.IFS(
    G811="Premium","$8.50",
    G811="Boutique","$11.50",
    G811="Collectors","$20.00",
    G811="Special Pricing","SPECIAL PRICING"
)</f>
        <v>$11.50</v>
      </c>
      <c r="P811" s="21" t="str">
        <f t="shared" si="39"/>
        <v/>
      </c>
      <c r="Q811" s="20" t="s">
        <v>115</v>
      </c>
      <c r="R811" s="403"/>
      <c r="S811" s="382" t="str" cm="1">
        <f t="array" ref="S811">_xlfn.IFS(
    G811="Premium","$17.99 - $22.99",
    G811="Boutique","$26.99 - $29.99",
    G811="Collectors","$99.99 - $114.99",
    G811="Special Pricing","SPECIAL PRICING"
)</f>
        <v>$26.99 - $29.99</v>
      </c>
      <c r="T811" s="404"/>
      <c r="U811" s="88"/>
      <c r="V811" s="10"/>
      <c r="W811" s="390">
        <f t="shared" si="38"/>
        <v>3</v>
      </c>
      <c r="X811" s="369">
        <f>VLOOKUP(Z811,'[1]IGC Availability'!$A:$O,15,FALSE)</f>
        <v>0</v>
      </c>
      <c r="Y811" s="364" t="str" cm="1">
        <f t="array" ref="Y811">IF(X811="","",
IFERROR(
    IF(
        X811&gt;= _xlfn.XLOOKUP(
            F811 &amp; "|" &amp; G811,
            'Min table'!$A$2:$A$17 &amp; "|" &amp; 'Min table'!$B$2:$B$17,
            'Min table'!$C$2:$C$17,
            "MISSING"
        ),
        "Show",
        "Hide"
    ),
"MISSING"))</f>
        <v>Hide</v>
      </c>
      <c r="Z811" s="364" t="s">
        <v>873</v>
      </c>
      <c r="AA811" s="360" t="s">
        <v>1699</v>
      </c>
      <c r="AC811" s="348" t="s">
        <v>857</v>
      </c>
      <c r="AD811" s="348"/>
    </row>
    <row r="812" spans="3:30" hidden="1" x14ac:dyDescent="0.3">
      <c r="C812" s="314"/>
      <c r="D812" s="8"/>
      <c r="E812" s="8"/>
      <c r="F812" s="20" t="s">
        <v>69</v>
      </c>
      <c r="G812" s="405" t="s">
        <v>722</v>
      </c>
      <c r="H812" s="384"/>
      <c r="I812" s="385"/>
      <c r="J812" s="427" t="s">
        <v>1700</v>
      </c>
      <c r="K812" s="386"/>
      <c r="L812" s="408"/>
      <c r="M812" s="2"/>
      <c r="N812" s="432"/>
      <c r="O812" s="18" t="str" cm="1">
        <f t="array" ref="O812">_xlfn.IFS(
    G812="Premium","$8.50",
    G812="Boutique","$11.50",
    G812="Collectors","$20.00",
    G812="Special Pricing","SPECIAL PRICING"
)</f>
        <v>$11.50</v>
      </c>
      <c r="P812" s="21" t="str">
        <f t="shared" si="39"/>
        <v/>
      </c>
      <c r="Q812" s="18" t="s">
        <v>115</v>
      </c>
      <c r="R812" s="403"/>
      <c r="S812" s="382" t="str" cm="1">
        <f t="array" ref="S812">_xlfn.IFS(
    G812="Premium","$17.99 - $22.99",
    G812="Boutique","$26.99 - $29.99",
    G812="Collectors","$99.99 - $114.99",
    G812="Special Pricing","SPECIAL PRICING"
)</f>
        <v>$26.99 - $29.99</v>
      </c>
      <c r="T812" s="404"/>
      <c r="U812" s="88"/>
      <c r="V812" s="10"/>
      <c r="W812" s="390">
        <f t="shared" si="38"/>
        <v>3</v>
      </c>
      <c r="X812" s="369">
        <f>VLOOKUP(Z812,'[1]IGC Availability'!$A:$O,15,FALSE)</f>
        <v>0</v>
      </c>
      <c r="Y812" s="364" t="str" cm="1">
        <f t="array" ref="Y812">IF(X812="","",
IFERROR(
    IF(
        X812&gt;= _xlfn.XLOOKUP(
            F812 &amp; "|" &amp; G812,
            'Min table'!$A$2:$A$17 &amp; "|" &amp; 'Min table'!$B$2:$B$17,
            'Min table'!$C$2:$C$17,
            "MISSING"
        ),
        "Show",
        "Hide"
    ),
"MISSING"))</f>
        <v>Hide</v>
      </c>
      <c r="Z812" s="364" t="s">
        <v>874</v>
      </c>
      <c r="AA812" s="360" t="s">
        <v>1700</v>
      </c>
      <c r="AC812" s="348" t="s">
        <v>858</v>
      </c>
      <c r="AD812" s="348"/>
    </row>
    <row r="813" spans="3:30" hidden="1" x14ac:dyDescent="0.3">
      <c r="C813" s="314"/>
      <c r="D813" s="8"/>
      <c r="E813" s="8"/>
      <c r="F813" s="20" t="s">
        <v>69</v>
      </c>
      <c r="G813" s="19" t="s">
        <v>722</v>
      </c>
      <c r="H813" s="425"/>
      <c r="I813" s="426"/>
      <c r="J813" s="427" t="s">
        <v>1701</v>
      </c>
      <c r="K813" s="410"/>
      <c r="L813" s="1"/>
      <c r="M813" s="2"/>
      <c r="N813" s="432"/>
      <c r="O813" s="18" t="str" cm="1">
        <f t="array" ref="O813">_xlfn.IFS(
    G813="Premium","$8.50",
    G813="Boutique","$11.50",
    G813="Collectors","$20.00",
    G813="Special Pricing","SPECIAL PRICING"
)</f>
        <v>$11.50</v>
      </c>
      <c r="P813" s="21" t="str">
        <f t="shared" si="39"/>
        <v/>
      </c>
      <c r="Q813" s="18" t="s">
        <v>115</v>
      </c>
      <c r="R813" s="403"/>
      <c r="S813" s="382" t="str" cm="1">
        <f t="array" ref="S813">_xlfn.IFS(
    G813="Premium","$17.99 - $22.99",
    G813="Boutique","$26.99 - $29.99",
    G813="Collectors","$99.99 - $114.99",
    G813="Special Pricing","SPECIAL PRICING"
)</f>
        <v>$26.99 - $29.99</v>
      </c>
      <c r="T813" s="404"/>
      <c r="U813" s="88"/>
      <c r="V813" s="10"/>
      <c r="W813" s="390">
        <f t="shared" si="38"/>
        <v>3</v>
      </c>
      <c r="X813" s="369">
        <f>VLOOKUP(Z813,'[1]IGC Availability'!$A:$O,15,FALSE)</f>
        <v>0</v>
      </c>
      <c r="Y813" s="364" t="str" cm="1">
        <f t="array" ref="Y813">IF(X813="","",
IFERROR(
    IF(
        X813&gt;= _xlfn.XLOOKUP(
            F813 &amp; "|" &amp; G813,
            'Min table'!$A$2:$A$17 &amp; "|" &amp; 'Min table'!$B$2:$B$17,
            'Min table'!$C$2:$C$17,
            "MISSING"
        ),
        "Show",
        "Hide"
    ),
"MISSING"))</f>
        <v>Hide</v>
      </c>
      <c r="Z813" s="364" t="s">
        <v>875</v>
      </c>
      <c r="AA813" s="360" t="s">
        <v>1701</v>
      </c>
      <c r="AC813" s="348" t="s">
        <v>860</v>
      </c>
      <c r="AD813" s="348"/>
    </row>
    <row r="814" spans="3:30" hidden="1" x14ac:dyDescent="0.3">
      <c r="C814" s="314"/>
      <c r="D814" s="8"/>
      <c r="E814" s="8"/>
      <c r="F814" s="20" t="s">
        <v>69</v>
      </c>
      <c r="G814" s="19" t="s">
        <v>722</v>
      </c>
      <c r="H814" s="384"/>
      <c r="I814" s="385"/>
      <c r="J814" s="427" t="s">
        <v>1702</v>
      </c>
      <c r="K814" s="386"/>
      <c r="L814" s="1"/>
      <c r="M814" s="2"/>
      <c r="N814" s="432"/>
      <c r="O814" s="18" t="str" cm="1">
        <f t="array" ref="O814">_xlfn.IFS(
    G814="Premium","$8.50",
    G814="Boutique","$11.50",
    G814="Collectors","$20.00",
    G814="Special Pricing","SPECIAL PRICING"
)</f>
        <v>$11.50</v>
      </c>
      <c r="P814" s="21" t="str">
        <f t="shared" si="39"/>
        <v/>
      </c>
      <c r="Q814" s="18" t="s">
        <v>115</v>
      </c>
      <c r="R814" s="403"/>
      <c r="S814" s="382" t="str" cm="1">
        <f t="array" ref="S814">_xlfn.IFS(
    G814="Premium","$17.99 - $22.99",
    G814="Boutique","$26.99 - $29.99",
    G814="Collectors","$99.99 - $114.99",
    G814="Special Pricing","SPECIAL PRICING"
)</f>
        <v>$26.99 - $29.99</v>
      </c>
      <c r="T814" s="404"/>
      <c r="U814" s="88"/>
      <c r="V814" s="10"/>
      <c r="W814" s="390">
        <f t="shared" si="38"/>
        <v>3</v>
      </c>
      <c r="X814" s="369">
        <f>VLOOKUP(Z814,'[1]IGC Availability'!$A:$O,15,FALSE)</f>
        <v>0</v>
      </c>
      <c r="Y814" s="364" t="str" cm="1">
        <f t="array" ref="Y814">IF(X814="","",
IFERROR(
    IF(
        X814&gt;= _xlfn.XLOOKUP(
            F814 &amp; "|" &amp; G814,
            'Min table'!$A$2:$A$17 &amp; "|" &amp; 'Min table'!$B$2:$B$17,
            'Min table'!$C$2:$C$17,
            "MISSING"
        ),
        "Show",
        "Hide"
    ),
"MISSING"))</f>
        <v>Hide</v>
      </c>
      <c r="Z814" s="364" t="s">
        <v>876</v>
      </c>
      <c r="AA814" s="360" t="s">
        <v>1702</v>
      </c>
      <c r="AC814" s="348" t="s">
        <v>861</v>
      </c>
      <c r="AD814" s="348"/>
    </row>
    <row r="815" spans="3:30" hidden="1" x14ac:dyDescent="0.3">
      <c r="C815" s="314"/>
      <c r="D815" s="8"/>
      <c r="E815" s="8"/>
      <c r="F815" s="20" t="s">
        <v>69</v>
      </c>
      <c r="G815" s="19" t="s">
        <v>724</v>
      </c>
      <c r="H815" s="384"/>
      <c r="I815" s="385"/>
      <c r="J815" s="427" t="s">
        <v>1703</v>
      </c>
      <c r="K815" s="386"/>
      <c r="L815" s="1"/>
      <c r="M815" s="2"/>
      <c r="N815" s="432"/>
      <c r="O815" s="18" t="str" cm="1">
        <f t="array" ref="O815">_xlfn.IFS(
    G815="Premium","$8.50",
    G815="Boutique","$11.50",
    G815="Collectors","$20.00",
    G815="Special Pricing","SPECIAL PRICING"
)</f>
        <v>$8.50</v>
      </c>
      <c r="P815" s="21" t="str">
        <f t="shared" si="39"/>
        <v/>
      </c>
      <c r="Q815" s="18" t="s">
        <v>1269</v>
      </c>
      <c r="R815" s="403"/>
      <c r="S815" s="382" t="str" cm="1">
        <f t="array" ref="S815">_xlfn.IFS(
    G815="Premium","$17.99 - $22.99",
    G815="Boutique","$26.99 - $29.99",
    G815="Collectors","$99.99 - $114.99",
    G815="Special Pricing","SPECIAL PRICING"
)</f>
        <v>$17.99 - $22.99</v>
      </c>
      <c r="T815" s="404"/>
      <c r="U815" s="88"/>
      <c r="V815" s="10"/>
      <c r="W815" s="390">
        <f t="shared" si="38"/>
        <v>4</v>
      </c>
      <c r="X815" s="369">
        <f>VLOOKUP(Z815,'[1]IGC Availability'!$A:$O,15,FALSE)</f>
        <v>0</v>
      </c>
      <c r="Y815" s="364" t="str" cm="1">
        <f t="array" ref="Y815">IF(X815="","",
IFERROR(
    IF(
        X815&gt;= _xlfn.XLOOKUP(
            F815 &amp; "|" &amp; G815,
            'Min table'!$A$2:$A$17 &amp; "|" &amp; 'Min table'!$B$2:$B$17,
            'Min table'!$C$2:$C$17,
            "MISSING"
        ),
        "Show",
        "Hide"
    ),
"MISSING"))</f>
        <v>Hide</v>
      </c>
      <c r="Z815" s="364" t="s">
        <v>877</v>
      </c>
      <c r="AA815" s="360" t="s">
        <v>1703</v>
      </c>
      <c r="AC815" s="348" t="s">
        <v>862</v>
      </c>
      <c r="AD815" s="348"/>
    </row>
    <row r="816" spans="3:30" hidden="1" x14ac:dyDescent="0.3">
      <c r="C816" s="314"/>
      <c r="D816" s="8"/>
      <c r="E816" s="8"/>
      <c r="F816" s="20" t="s">
        <v>69</v>
      </c>
      <c r="G816" s="19" t="s">
        <v>747</v>
      </c>
      <c r="H816" s="384"/>
      <c r="I816" s="385"/>
      <c r="J816" s="427" t="s">
        <v>1704</v>
      </c>
      <c r="K816" s="386"/>
      <c r="L816" s="1"/>
      <c r="M816" s="2"/>
      <c r="N816" s="432"/>
      <c r="O816" s="18" t="str" cm="1">
        <f t="array" ref="O816">_xlfn.IFS(
    G816="Premium","$8.50",
    G816="Boutique","$11.50",
    G816="Collectors","$20.00",
    G816="Special Pricing","SPECIAL PRICING"
)</f>
        <v>$20.00</v>
      </c>
      <c r="P816" s="21" t="str">
        <f t="shared" si="39"/>
        <v/>
      </c>
      <c r="Q816" s="18" t="s">
        <v>115</v>
      </c>
      <c r="R816" s="403"/>
      <c r="S816" s="382" t="str" cm="1">
        <f t="array" ref="S816">_xlfn.IFS(
    G816="Premium","$17.99 - $22.99",
    G816="Boutique","$26.99 - $29.99",
    G816="Collectors","$99.99 - $114.99",
    G816="Special Pricing","SPECIAL PRICING"
)</f>
        <v>$99.99 - $114.99</v>
      </c>
      <c r="T816" s="404"/>
      <c r="U816" s="88"/>
      <c r="V816" s="10"/>
      <c r="W816" s="390">
        <f t="shared" si="38"/>
        <v>2</v>
      </c>
      <c r="X816" s="369">
        <f>VLOOKUP(Z816,'[1]IGC Availability'!$A:$O,15,FALSE)</f>
        <v>0</v>
      </c>
      <c r="Y816" s="364" t="str" cm="1">
        <f t="array" ref="Y816">IF(X816="","",
IFERROR(
    IF(
        X816&gt;= _xlfn.XLOOKUP(
            F816 &amp; "|" &amp; G816,
            'Min table'!$A$2:$A$17 &amp; "|" &amp; 'Min table'!$B$2:$B$17,
            'Min table'!$C$2:$C$17,
            "MISSING"
        ),
        "Show",
        "Hide"
    ),
"MISSING"))</f>
        <v>Hide</v>
      </c>
      <c r="Z816" s="364" t="s">
        <v>878</v>
      </c>
      <c r="AA816" s="360" t="s">
        <v>1704</v>
      </c>
      <c r="AC816" s="348" t="s">
        <v>863</v>
      </c>
      <c r="AD816" s="348"/>
    </row>
    <row r="817" spans="3:30" hidden="1" x14ac:dyDescent="0.3">
      <c r="C817" s="314"/>
      <c r="D817" s="8"/>
      <c r="E817" s="8"/>
      <c r="F817" s="20" t="s">
        <v>69</v>
      </c>
      <c r="G817" s="19" t="s">
        <v>747</v>
      </c>
      <c r="H817" s="384"/>
      <c r="I817" s="385"/>
      <c r="J817" s="427" t="s">
        <v>1705</v>
      </c>
      <c r="K817" s="386"/>
      <c r="L817" s="1"/>
      <c r="M817" s="2"/>
      <c r="N817" s="432"/>
      <c r="O817" s="18" t="str" cm="1">
        <f t="array" ref="O817">_xlfn.IFS(
    G817="Premium","$8.50",
    G817="Boutique","$11.50",
    G817="Collectors","$20.00",
    G817="Special Pricing","SPECIAL PRICING"
)</f>
        <v>$20.00</v>
      </c>
      <c r="P817" s="21" t="str">
        <f t="shared" si="39"/>
        <v/>
      </c>
      <c r="Q817" s="18" t="s">
        <v>880</v>
      </c>
      <c r="R817" s="403"/>
      <c r="S817" s="382" t="str" cm="1">
        <f t="array" ref="S817">_xlfn.IFS(
    G817="Premium","$17.99 - $22.99",
    G817="Boutique","$26.99 - $29.99",
    G817="Collectors","$99.99 - $114.99",
    G817="Special Pricing","SPECIAL PRICING"
)</f>
        <v>$99.99 - $114.99</v>
      </c>
      <c r="T817" s="404"/>
      <c r="U817" s="88"/>
      <c r="V817" s="10"/>
      <c r="W817" s="390">
        <f t="shared" si="38"/>
        <v>2</v>
      </c>
      <c r="X817" s="369">
        <f>VLOOKUP(Z817,'[1]IGC Availability'!$A:$O,15,FALSE)</f>
        <v>0</v>
      </c>
      <c r="Y817" s="364" t="str" cm="1">
        <f t="array" ref="Y817">IF(X817="","",
IFERROR(
    IF(
        X817&gt;= _xlfn.XLOOKUP(
            F817 &amp; "|" &amp; G817,
            'Min table'!$A$2:$A$17 &amp; "|" &amp; 'Min table'!$B$2:$B$17,
            'Min table'!$C$2:$C$17,
            "MISSING"
        ),
        "Show",
        "Hide"
    ),
"MISSING"))</f>
        <v>Hide</v>
      </c>
      <c r="Z817" s="364" t="s">
        <v>879</v>
      </c>
      <c r="AA817" s="360" t="s">
        <v>1705</v>
      </c>
      <c r="AC817" s="348" t="s">
        <v>864</v>
      </c>
      <c r="AD817" s="348"/>
    </row>
    <row r="818" spans="3:30" hidden="1" x14ac:dyDescent="0.3">
      <c r="C818" s="314"/>
      <c r="D818" s="8"/>
      <c r="E818" s="8"/>
      <c r="F818" s="20" t="s">
        <v>69</v>
      </c>
      <c r="G818" s="19" t="s">
        <v>747</v>
      </c>
      <c r="H818" s="384"/>
      <c r="I818" s="385"/>
      <c r="J818" s="427" t="s">
        <v>1706</v>
      </c>
      <c r="K818" s="386"/>
      <c r="L818" s="1"/>
      <c r="M818" s="2"/>
      <c r="N818" s="435"/>
      <c r="O818" s="18" t="str" cm="1">
        <f t="array" ref="O818">_xlfn.IFS(
    G818="Premium","$8.50",
    G818="Boutique","$11.50",
    G818="Collectors","$20.00",
    G818="Special Pricing","SPECIAL PRICING"
)</f>
        <v>$20.00</v>
      </c>
      <c r="P818" s="21" t="str">
        <f t="shared" si="39"/>
        <v/>
      </c>
      <c r="Q818" s="18" t="s">
        <v>782</v>
      </c>
      <c r="R818" s="403"/>
      <c r="S818" s="382" t="str" cm="1">
        <f t="array" ref="S818">_xlfn.IFS(
    G818="Premium","$17.99 - $22.99",
    G818="Boutique","$26.99 - $29.99",
    G818="Collectors","$99.99 - $114.99",
    G818="Special Pricing","SPECIAL PRICING"
)</f>
        <v>$99.99 - $114.99</v>
      </c>
      <c r="T818" s="404"/>
      <c r="U818" s="88"/>
      <c r="V818" s="10"/>
      <c r="W818" s="390">
        <f t="shared" si="38"/>
        <v>2</v>
      </c>
      <c r="X818" s="369">
        <f>VLOOKUP(Z818,'[1]IGC Availability'!$A:$O,15,FALSE)</f>
        <v>7.9</v>
      </c>
      <c r="Y818" s="364" t="str" cm="1">
        <f t="array" ref="Y818">IF(X818="","",
IFERROR(
    IF(
        X818&gt;= _xlfn.XLOOKUP(
            F818 &amp; "|" &amp; G818,
            'Min table'!$A$2:$A$17 &amp; "|" &amp; 'Min table'!$B$2:$B$17,
            'Min table'!$C$2:$C$17,
            "MISSING"
        ),
        "Show",
        "Hide"
    ),
"MISSING"))</f>
        <v>Show</v>
      </c>
      <c r="Z818" s="364" t="s">
        <v>882</v>
      </c>
      <c r="AA818" s="360" t="s">
        <v>1706</v>
      </c>
      <c r="AC818" s="348" t="s">
        <v>865</v>
      </c>
      <c r="AD818" s="348"/>
    </row>
    <row r="819" spans="3:30" hidden="1" x14ac:dyDescent="0.3">
      <c r="C819" s="314"/>
      <c r="D819" s="8"/>
      <c r="E819" s="8"/>
      <c r="F819" s="20" t="s">
        <v>69</v>
      </c>
      <c r="G819" s="19" t="s">
        <v>724</v>
      </c>
      <c r="H819" s="384"/>
      <c r="I819" s="385"/>
      <c r="J819" s="427" t="s">
        <v>1707</v>
      </c>
      <c r="K819" s="386"/>
      <c r="L819" s="1"/>
      <c r="M819" s="2"/>
      <c r="N819" s="432"/>
      <c r="O819" s="18" t="str" cm="1">
        <f t="array" ref="O819">_xlfn.IFS(
    G819="Premium","$8.50",
    G819="Boutique","$11.50",
    G819="Collectors","$20.00",
    G819="Special Pricing","SPECIAL PRICING"
)</f>
        <v>$8.50</v>
      </c>
      <c r="P819" s="21" t="str">
        <f t="shared" si="39"/>
        <v/>
      </c>
      <c r="Q819" s="18" t="s">
        <v>1905</v>
      </c>
      <c r="R819" s="403"/>
      <c r="S819" s="382" t="str" cm="1">
        <f t="array" ref="S819">_xlfn.IFS(
    G819="Premium","$17.99 - $22.99",
    G819="Boutique","$26.99 - $29.99",
    G819="Collectors","$99.99 - $114.99",
    G819="Special Pricing","SPECIAL PRICING"
)</f>
        <v>$17.99 - $22.99</v>
      </c>
      <c r="T819" s="404"/>
      <c r="U819" s="88"/>
      <c r="V819" s="10"/>
      <c r="W819" s="390">
        <f t="shared" si="38"/>
        <v>4</v>
      </c>
      <c r="X819" s="369">
        <f>VLOOKUP(Z819,'[1]IGC Availability'!$A:$O,15,FALSE)</f>
        <v>0</v>
      </c>
      <c r="Y819" s="364" t="str" cm="1">
        <f t="array" ref="Y819">IF(X819="","",
IFERROR(
    IF(
        X819&gt;= _xlfn.XLOOKUP(
            F819 &amp; "|" &amp; G819,
            'Min table'!$A$2:$A$17 &amp; "|" &amp; 'Min table'!$B$2:$B$17,
            'Min table'!$C$2:$C$17,
            "MISSING"
        ),
        "Show",
        "Hide"
    ),
"MISSING"))</f>
        <v>Hide</v>
      </c>
      <c r="Z819" s="364" t="s">
        <v>883</v>
      </c>
      <c r="AA819" s="360" t="s">
        <v>1707</v>
      </c>
      <c r="AC819" s="348" t="s">
        <v>866</v>
      </c>
      <c r="AD819" s="348"/>
    </row>
    <row r="820" spans="3:30" hidden="1" x14ac:dyDescent="0.3">
      <c r="C820" s="314"/>
      <c r="D820" s="8"/>
      <c r="E820" s="8"/>
      <c r="F820" s="20" t="s">
        <v>69</v>
      </c>
      <c r="G820" s="19" t="s">
        <v>724</v>
      </c>
      <c r="H820" s="384"/>
      <c r="I820" s="385"/>
      <c r="J820" s="427" t="s">
        <v>1708</v>
      </c>
      <c r="K820" s="386"/>
      <c r="L820" s="1"/>
      <c r="M820" s="2"/>
      <c r="N820" s="432"/>
      <c r="O820" s="18" t="str" cm="1">
        <f t="array" ref="O820">_xlfn.IFS(
    G820="Premium","$8.50",
    G820="Boutique","$11.50",
    G820="Collectors","$20.00",
    G820="Special Pricing","SPECIAL PRICING"
)</f>
        <v>$8.50</v>
      </c>
      <c r="P820" s="21" t="str">
        <f t="shared" si="39"/>
        <v/>
      </c>
      <c r="Q820" s="18" t="s">
        <v>1779</v>
      </c>
      <c r="R820" s="403"/>
      <c r="S820" s="382" t="str" cm="1">
        <f t="array" ref="S820">_xlfn.IFS(
    G820="Premium","$17.99 - $22.99",
    G820="Boutique","$26.99 - $29.99",
    G820="Collectors","$99.99 - $114.99",
    G820="Special Pricing","SPECIAL PRICING"
)</f>
        <v>$17.99 - $22.99</v>
      </c>
      <c r="T820" s="404"/>
      <c r="U820" s="88"/>
      <c r="V820" s="10"/>
      <c r="W820" s="390">
        <f t="shared" ref="W820:W883" si="40">IF(G820="Special Pricing",1,
 IF(G820="Collectors",2,
 IF(G820="Boutique",3,
 IF(G820="Premium",4,99))))</f>
        <v>4</v>
      </c>
      <c r="X820" s="369">
        <f>VLOOKUP(Z820,'[1]IGC Availability'!$A:$O,15,FALSE)</f>
        <v>0</v>
      </c>
      <c r="Y820" s="364" t="str" cm="1">
        <f t="array" ref="Y820">IF(X820="","",
IFERROR(
    IF(
        X820&gt;= _xlfn.XLOOKUP(
            F820 &amp; "|" &amp; G820,
            'Min table'!$A$2:$A$17 &amp; "|" &amp; 'Min table'!$B$2:$B$17,
            'Min table'!$C$2:$C$17,
            "MISSING"
        ),
        "Show",
        "Hide"
    ),
"MISSING"))</f>
        <v>Hide</v>
      </c>
      <c r="Z820" s="364" t="s">
        <v>884</v>
      </c>
      <c r="AA820" s="360" t="s">
        <v>1708</v>
      </c>
      <c r="AC820" s="348" t="s">
        <v>867</v>
      </c>
      <c r="AD820" s="348"/>
    </row>
    <row r="821" spans="3:30" hidden="1" x14ac:dyDescent="0.3">
      <c r="C821" s="314"/>
      <c r="D821" s="8"/>
      <c r="E821" s="8"/>
      <c r="F821" s="20" t="s">
        <v>69</v>
      </c>
      <c r="G821" s="19" t="s">
        <v>724</v>
      </c>
      <c r="H821" s="384"/>
      <c r="I821" s="385"/>
      <c r="J821" s="427" t="s">
        <v>1709</v>
      </c>
      <c r="K821" s="386"/>
      <c r="L821" s="1"/>
      <c r="M821" s="2"/>
      <c r="N821" s="432"/>
      <c r="O821" s="18" t="str" cm="1">
        <f t="array" ref="O821">_xlfn.IFS(
    G821="Premium","$8.50",
    G821="Boutique","$11.50",
    G821="Collectors","$20.00",
    G821="Special Pricing","SPECIAL PRICING"
)</f>
        <v>$8.50</v>
      </c>
      <c r="P821" s="21" t="str">
        <f t="shared" ref="P821:P884" si="41">IF(AND(L821="",M821="",N821=""),"", (L821*O821) + (M821*(O821+2.25)) + (N821*(O821+2.25)))</f>
        <v/>
      </c>
      <c r="Q821" s="18" t="s">
        <v>768</v>
      </c>
      <c r="R821" s="403"/>
      <c r="S821" s="382" t="str" cm="1">
        <f t="array" ref="S821">_xlfn.IFS(
    G821="Premium","$17.99 - $22.99",
    G821="Boutique","$26.99 - $29.99",
    G821="Collectors","$99.99 - $114.99",
    G821="Special Pricing","SPECIAL PRICING"
)</f>
        <v>$17.99 - $22.99</v>
      </c>
      <c r="T821" s="404"/>
      <c r="U821" s="88"/>
      <c r="V821" s="10"/>
      <c r="W821" s="390">
        <f t="shared" si="40"/>
        <v>4</v>
      </c>
      <c r="X821" s="369">
        <f>VLOOKUP(Z821,'[1]IGC Availability'!$A:$O,15,FALSE)</f>
        <v>0</v>
      </c>
      <c r="Y821" s="364" t="str" cm="1">
        <f t="array" ref="Y821">IF(X821="","",
IFERROR(
    IF(
        X821&gt;= _xlfn.XLOOKUP(
            F821 &amp; "|" &amp; G821,
            'Min table'!$A$2:$A$17 &amp; "|" &amp; 'Min table'!$B$2:$B$17,
            'Min table'!$C$2:$C$17,
            "MISSING"
        ),
        "Show",
        "Hide"
    ),
"MISSING"))</f>
        <v>Hide</v>
      </c>
      <c r="Z821" s="364" t="s">
        <v>885</v>
      </c>
      <c r="AA821" s="360" t="s">
        <v>1709</v>
      </c>
      <c r="AC821" s="348" t="s">
        <v>868</v>
      </c>
      <c r="AD821" s="348"/>
    </row>
    <row r="822" spans="3:30" hidden="1" x14ac:dyDescent="0.3">
      <c r="C822" s="314"/>
      <c r="D822" s="8"/>
      <c r="E822" s="8"/>
      <c r="F822" s="20" t="s">
        <v>69</v>
      </c>
      <c r="G822" s="19" t="s">
        <v>724</v>
      </c>
      <c r="H822" s="384"/>
      <c r="I822" s="385"/>
      <c r="J822" s="427" t="s">
        <v>1710</v>
      </c>
      <c r="K822" s="386"/>
      <c r="L822" s="1"/>
      <c r="M822" s="2"/>
      <c r="N822" s="432"/>
      <c r="O822" s="18" t="str" cm="1">
        <f t="array" ref="O822">_xlfn.IFS(
    G822="Premium","$8.50",
    G822="Boutique","$11.50",
    G822="Collectors","$20.00",
    G822="Special Pricing","SPECIAL PRICING"
)</f>
        <v>$8.50</v>
      </c>
      <c r="P822" s="21" t="str">
        <f t="shared" si="41"/>
        <v/>
      </c>
      <c r="Q822" s="18" t="s">
        <v>887</v>
      </c>
      <c r="R822" s="403"/>
      <c r="S822" s="382" t="str" cm="1">
        <f t="array" ref="S822">_xlfn.IFS(
    G822="Premium","$17.99 - $22.99",
    G822="Boutique","$26.99 - $29.99",
    G822="Collectors","$99.99 - $114.99",
    G822="Special Pricing","SPECIAL PRICING"
)</f>
        <v>$17.99 - $22.99</v>
      </c>
      <c r="T822" s="404"/>
      <c r="U822" s="88"/>
      <c r="V822" s="10"/>
      <c r="W822" s="390">
        <f t="shared" si="40"/>
        <v>4</v>
      </c>
      <c r="X822" s="369">
        <f>VLOOKUP(Z822,'[1]IGC Availability'!$A:$O,15,FALSE)</f>
        <v>0</v>
      </c>
      <c r="Y822" s="364" t="str" cm="1">
        <f t="array" ref="Y822">IF(X822="","",
IFERROR(
    IF(
        X822&gt;= _xlfn.XLOOKUP(
            F822 &amp; "|" &amp; G822,
            'Min table'!$A$2:$A$17 &amp; "|" &amp; 'Min table'!$B$2:$B$17,
            'Min table'!$C$2:$C$17,
            "MISSING"
        ),
        "Show",
        "Hide"
    ),
"MISSING"))</f>
        <v>Hide</v>
      </c>
      <c r="Z822" s="364" t="s">
        <v>886</v>
      </c>
      <c r="AA822" s="360" t="s">
        <v>1710</v>
      </c>
      <c r="AC822" s="348" t="s">
        <v>869</v>
      </c>
      <c r="AD822" s="348"/>
    </row>
    <row r="823" spans="3:30" hidden="1" x14ac:dyDescent="0.3">
      <c r="C823" s="314"/>
      <c r="D823" s="8"/>
      <c r="E823" s="8"/>
      <c r="F823" s="20" t="s">
        <v>69</v>
      </c>
      <c r="G823" s="19" t="s">
        <v>724</v>
      </c>
      <c r="H823" s="384"/>
      <c r="I823" s="385"/>
      <c r="J823" s="427" t="s">
        <v>1711</v>
      </c>
      <c r="K823" s="386"/>
      <c r="L823" s="1"/>
      <c r="M823" s="2"/>
      <c r="N823" s="432"/>
      <c r="O823" s="18" t="str" cm="1">
        <f t="array" ref="O823">_xlfn.IFS(
    G823="Premium","$8.50",
    G823="Boutique","$11.50",
    G823="Collectors","$20.00",
    G823="Special Pricing","SPECIAL PRICING"
)</f>
        <v>$8.50</v>
      </c>
      <c r="P823" s="21" t="str">
        <f t="shared" si="41"/>
        <v/>
      </c>
      <c r="Q823" s="18" t="s">
        <v>1794</v>
      </c>
      <c r="R823" s="403"/>
      <c r="S823" s="382" t="str" cm="1">
        <f t="array" ref="S823">_xlfn.IFS(
    G823="Premium","$17.99 - $22.99",
    G823="Boutique","$26.99 - $29.99",
    G823="Collectors","$99.99 - $114.99",
    G823="Special Pricing","SPECIAL PRICING"
)</f>
        <v>$17.99 - $22.99</v>
      </c>
      <c r="T823" s="404"/>
      <c r="U823" s="88"/>
      <c r="V823" s="10"/>
      <c r="W823" s="390">
        <f t="shared" si="40"/>
        <v>4</v>
      </c>
      <c r="X823" s="369">
        <f>VLOOKUP(Z823,'[1]IGC Availability'!$A:$O,15,FALSE)</f>
        <v>0</v>
      </c>
      <c r="Y823" s="364" t="str" cm="1">
        <f t="array" ref="Y823">IF(X823="","",
IFERROR(
    IF(
        X823&gt;= _xlfn.XLOOKUP(
            F823 &amp; "|" &amp; G823,
            'Min table'!$A$2:$A$17 &amp; "|" &amp; 'Min table'!$B$2:$B$17,
            'Min table'!$C$2:$C$17,
            "MISSING"
        ),
        "Show",
        "Hide"
    ),
"MISSING"))</f>
        <v>Hide</v>
      </c>
      <c r="Z823" s="364" t="s">
        <v>888</v>
      </c>
      <c r="AA823" s="360" t="s">
        <v>1711</v>
      </c>
      <c r="AC823" s="348" t="s">
        <v>870</v>
      </c>
      <c r="AD823" s="348"/>
    </row>
    <row r="824" spans="3:30" hidden="1" x14ac:dyDescent="0.3">
      <c r="C824" s="314"/>
      <c r="D824" s="8"/>
      <c r="E824" s="8"/>
      <c r="F824" s="20" t="s">
        <v>69</v>
      </c>
      <c r="G824" s="19" t="s">
        <v>724</v>
      </c>
      <c r="H824" s="384"/>
      <c r="I824" s="385"/>
      <c r="J824" s="427" t="s">
        <v>1712</v>
      </c>
      <c r="K824" s="386"/>
      <c r="L824" s="1"/>
      <c r="M824" s="2"/>
      <c r="N824" s="432"/>
      <c r="O824" s="18" t="str" cm="1">
        <f t="array" ref="O824">_xlfn.IFS(
    G824="Premium","$8.50",
    G824="Boutique","$11.50",
    G824="Collectors","$20.00",
    G824="Special Pricing","SPECIAL PRICING"
)</f>
        <v>$8.50</v>
      </c>
      <c r="P824" s="21" t="str">
        <f t="shared" si="41"/>
        <v/>
      </c>
      <c r="Q824" s="20" t="s">
        <v>1487</v>
      </c>
      <c r="R824" s="403"/>
      <c r="S824" s="382" t="str" cm="1">
        <f t="array" ref="S824">_xlfn.IFS(
    G824="Premium","$17.99 - $22.99",
    G824="Boutique","$26.99 - $29.99",
    G824="Collectors","$99.99 - $114.99",
    G824="Special Pricing","SPECIAL PRICING"
)</f>
        <v>$17.99 - $22.99</v>
      </c>
      <c r="T824" s="404"/>
      <c r="U824" s="88"/>
      <c r="V824" s="10"/>
      <c r="W824" s="390">
        <f t="shared" si="40"/>
        <v>4</v>
      </c>
      <c r="X824" s="369">
        <f>VLOOKUP(Z824,'[1]IGC Availability'!$A:$O,15,FALSE)</f>
        <v>0</v>
      </c>
      <c r="Y824" s="364" t="str" cm="1">
        <f t="array" ref="Y824">IF(X824="","",
IFERROR(
    IF(
        X824&gt;= _xlfn.XLOOKUP(
            F824 &amp; "|" &amp; G824,
            'Min table'!$A$2:$A$17 &amp; "|" &amp; 'Min table'!$B$2:$B$17,
            'Min table'!$C$2:$C$17,
            "MISSING"
        ),
        "Show",
        "Hide"
    ),
"MISSING"))</f>
        <v>Hide</v>
      </c>
      <c r="Z824" s="364" t="s">
        <v>889</v>
      </c>
      <c r="AA824" s="360" t="s">
        <v>1712</v>
      </c>
      <c r="AC824" s="348" t="s">
        <v>871</v>
      </c>
      <c r="AD824" s="348"/>
    </row>
    <row r="825" spans="3:30" hidden="1" x14ac:dyDescent="0.3">
      <c r="C825" s="314"/>
      <c r="D825" s="8"/>
      <c r="E825" s="8"/>
      <c r="F825" s="20" t="s">
        <v>69</v>
      </c>
      <c r="G825" s="19" t="s">
        <v>724</v>
      </c>
      <c r="H825" s="384"/>
      <c r="I825" s="385"/>
      <c r="J825" s="427" t="s">
        <v>890</v>
      </c>
      <c r="K825" s="386"/>
      <c r="L825" s="1"/>
      <c r="M825" s="2"/>
      <c r="N825" s="432"/>
      <c r="O825" s="18" t="str" cm="1">
        <f t="array" ref="O825">_xlfn.IFS(
    G825="Premium","$8.50",
    G825="Boutique","$11.50",
    G825="Collectors","$20.00",
    G825="Special Pricing","SPECIAL PRICING"
)</f>
        <v>$8.50</v>
      </c>
      <c r="P825" s="21" t="str">
        <f t="shared" si="41"/>
        <v/>
      </c>
      <c r="Q825" s="18" t="s">
        <v>1487</v>
      </c>
      <c r="R825" s="403"/>
      <c r="S825" s="382" t="str" cm="1">
        <f t="array" ref="S825">_xlfn.IFS(
    G825="Premium","$17.99 - $22.99",
    G825="Boutique","$26.99 - $29.99",
    G825="Collectors","$99.99 - $114.99",
    G825="Special Pricing","SPECIAL PRICING"
)</f>
        <v>$17.99 - $22.99</v>
      </c>
      <c r="T825" s="404"/>
      <c r="U825" s="88"/>
      <c r="V825" s="10"/>
      <c r="W825" s="390">
        <f t="shared" si="40"/>
        <v>4</v>
      </c>
      <c r="X825" s="369">
        <f>VLOOKUP(Z825,'[1]IGC Availability'!$A:$O,15,FALSE)</f>
        <v>0</v>
      </c>
      <c r="Y825" s="364" t="str" cm="1">
        <f t="array" ref="Y825">IF(X825="","",
IFERROR(
    IF(
        X825&gt;= _xlfn.XLOOKUP(
            F825 &amp; "|" &amp; G825,
            'Min table'!$A$2:$A$17 &amp; "|" &amp; 'Min table'!$B$2:$B$17,
            'Min table'!$C$2:$C$17,
            "MISSING"
        ),
        "Show",
        "Hide"
    ),
"MISSING"))</f>
        <v>Hide</v>
      </c>
      <c r="Z825" s="364" t="s">
        <v>891</v>
      </c>
      <c r="AA825" s="360" t="s">
        <v>890</v>
      </c>
      <c r="AC825" s="348" t="s">
        <v>872</v>
      </c>
      <c r="AD825" s="348"/>
    </row>
    <row r="826" spans="3:30" hidden="1" x14ac:dyDescent="0.3">
      <c r="C826" s="314"/>
      <c r="D826" s="8"/>
      <c r="E826" s="8"/>
      <c r="F826" s="20" t="s">
        <v>69</v>
      </c>
      <c r="G826" s="19" t="s">
        <v>724</v>
      </c>
      <c r="H826" s="384"/>
      <c r="I826" s="385"/>
      <c r="J826" s="427" t="s">
        <v>1713</v>
      </c>
      <c r="K826" s="386"/>
      <c r="L826" s="1"/>
      <c r="M826" s="2"/>
      <c r="N826" s="432"/>
      <c r="O826" s="18" t="str" cm="1">
        <f t="array" ref="O826">_xlfn.IFS(
    G826="Premium","$8.50",
    G826="Boutique","$11.50",
    G826="Collectors","$20.00",
    G826="Special Pricing","SPECIAL PRICING"
)</f>
        <v>$8.50</v>
      </c>
      <c r="P826" s="21" t="str">
        <f t="shared" si="41"/>
        <v/>
      </c>
      <c r="Q826" s="18" t="s">
        <v>1487</v>
      </c>
      <c r="R826" s="403"/>
      <c r="S826" s="382" t="str" cm="1">
        <f t="array" ref="S826">_xlfn.IFS(
    G826="Premium","$17.99 - $22.99",
    G826="Boutique","$26.99 - $29.99",
    G826="Collectors","$99.99 - $114.99",
    G826="Special Pricing","SPECIAL PRICING"
)</f>
        <v>$17.99 - $22.99</v>
      </c>
      <c r="T826" s="404"/>
      <c r="U826" s="88"/>
      <c r="V826" s="10"/>
      <c r="W826" s="390">
        <f t="shared" si="40"/>
        <v>4</v>
      </c>
      <c r="X826" s="369">
        <f>VLOOKUP(Z826,'[1]IGC Availability'!$A:$O,15,FALSE)</f>
        <v>0</v>
      </c>
      <c r="Y826" s="364" t="str" cm="1">
        <f t="array" ref="Y826">IF(X826="","",
IFERROR(
    IF(
        X826&gt;= _xlfn.XLOOKUP(
            F826 &amp; "|" &amp; G826,
            'Min table'!$A$2:$A$17 &amp; "|" &amp; 'Min table'!$B$2:$B$17,
            'Min table'!$C$2:$C$17,
            "MISSING"
        ),
        "Show",
        "Hide"
    ),
"MISSING"))</f>
        <v>Hide</v>
      </c>
      <c r="Z826" s="364" t="s">
        <v>892</v>
      </c>
      <c r="AA826" s="360" t="s">
        <v>1713</v>
      </c>
      <c r="AC826" s="348" t="s">
        <v>873</v>
      </c>
      <c r="AD826" s="348"/>
    </row>
    <row r="827" spans="3:30" hidden="1" x14ac:dyDescent="0.3">
      <c r="C827" s="314"/>
      <c r="D827" s="8"/>
      <c r="E827" s="8"/>
      <c r="F827" s="20" t="s">
        <v>69</v>
      </c>
      <c r="G827" s="19" t="s">
        <v>724</v>
      </c>
      <c r="H827" s="384"/>
      <c r="I827" s="385"/>
      <c r="J827" s="427" t="s">
        <v>1714</v>
      </c>
      <c r="K827" s="386"/>
      <c r="L827" s="1"/>
      <c r="M827" s="2"/>
      <c r="N827" s="432"/>
      <c r="O827" s="18" t="str" cm="1">
        <f t="array" ref="O827">_xlfn.IFS(
    G827="Premium","$8.50",
    G827="Boutique","$11.50",
    G827="Collectors","$20.00",
    G827="Special Pricing","SPECIAL PRICING"
)</f>
        <v>$8.50</v>
      </c>
      <c r="P827" s="21" t="str">
        <f t="shared" si="41"/>
        <v/>
      </c>
      <c r="Q827" s="20" t="s">
        <v>1264</v>
      </c>
      <c r="R827" s="403"/>
      <c r="S827" s="382" t="str" cm="1">
        <f t="array" ref="S827">_xlfn.IFS(
    G827="Premium","$17.99 - $22.99",
    G827="Boutique","$26.99 - $29.99",
    G827="Collectors","$99.99 - $114.99",
    G827="Special Pricing","SPECIAL PRICING"
)</f>
        <v>$17.99 - $22.99</v>
      </c>
      <c r="T827" s="404"/>
      <c r="U827" s="88"/>
      <c r="V827" s="10"/>
      <c r="W827" s="390">
        <f t="shared" si="40"/>
        <v>4</v>
      </c>
      <c r="X827" s="369">
        <f>VLOOKUP(Z827,'[1]IGC Availability'!$A:$O,15,FALSE)</f>
        <v>-0.2</v>
      </c>
      <c r="Y827" s="364" t="str" cm="1">
        <f t="array" ref="Y827">IF(X827="","",
IFERROR(
    IF(
        X827&gt;= _xlfn.XLOOKUP(
            F827 &amp; "|" &amp; G827,
            'Min table'!$A$2:$A$17 &amp; "|" &amp; 'Min table'!$B$2:$B$17,
            'Min table'!$C$2:$C$17,
            "MISSING"
        ),
        "Show",
        "Hide"
    ),
"MISSING"))</f>
        <v>Hide</v>
      </c>
      <c r="Z827" s="364" t="s">
        <v>1871</v>
      </c>
      <c r="AA827" s="360" t="s">
        <v>1714</v>
      </c>
      <c r="AC827" s="348" t="s">
        <v>874</v>
      </c>
      <c r="AD827" s="348"/>
    </row>
    <row r="828" spans="3:30" hidden="1" x14ac:dyDescent="0.3">
      <c r="C828" s="314"/>
      <c r="D828" s="8"/>
      <c r="E828" s="8"/>
      <c r="F828" s="20" t="s">
        <v>69</v>
      </c>
      <c r="G828" s="19" t="s">
        <v>724</v>
      </c>
      <c r="H828" s="384"/>
      <c r="I828" s="385"/>
      <c r="J828" s="427" t="s">
        <v>1715</v>
      </c>
      <c r="K828" s="386"/>
      <c r="L828" s="1"/>
      <c r="M828" s="2"/>
      <c r="N828" s="432"/>
      <c r="O828" s="18" t="str" cm="1">
        <f t="array" ref="O828">_xlfn.IFS(
    G828="Premium","$8.50",
    G828="Boutique","$11.50",
    G828="Collectors","$20.00",
    G828="Special Pricing","SPECIAL PRICING"
)</f>
        <v>$8.50</v>
      </c>
      <c r="P828" s="21" t="str">
        <f t="shared" si="41"/>
        <v/>
      </c>
      <c r="Q828" s="18" t="s">
        <v>1487</v>
      </c>
      <c r="R828" s="403"/>
      <c r="S828" s="382" t="str" cm="1">
        <f t="array" ref="S828">_xlfn.IFS(
    G828="Premium","$17.99 - $22.99",
    G828="Boutique","$26.99 - $29.99",
    G828="Collectors","$99.99 - $114.99",
    G828="Special Pricing","SPECIAL PRICING"
)</f>
        <v>$17.99 - $22.99</v>
      </c>
      <c r="T828" s="404"/>
      <c r="U828" s="88"/>
      <c r="V828" s="10"/>
      <c r="W828" s="390">
        <f t="shared" si="40"/>
        <v>4</v>
      </c>
      <c r="X828" s="369">
        <f>VLOOKUP(Z828,'[1]IGC Availability'!$A:$O,15,FALSE)</f>
        <v>0</v>
      </c>
      <c r="Y828" s="364" t="str" cm="1">
        <f t="array" ref="Y828">IF(X828="","",
IFERROR(
    IF(
        X828&gt;= _xlfn.XLOOKUP(
            F828 &amp; "|" &amp; G828,
            'Min table'!$A$2:$A$17 &amp; "|" &amp; 'Min table'!$B$2:$B$17,
            'Min table'!$C$2:$C$17,
            "MISSING"
        ),
        "Show",
        "Hide"
    ),
"MISSING"))</f>
        <v>Hide</v>
      </c>
      <c r="Z828" s="364" t="s">
        <v>893</v>
      </c>
      <c r="AA828" s="360" t="s">
        <v>1715</v>
      </c>
      <c r="AC828" s="348" t="s">
        <v>875</v>
      </c>
      <c r="AD828" s="348"/>
    </row>
    <row r="829" spans="3:30" hidden="1" x14ac:dyDescent="0.3">
      <c r="C829" s="314"/>
      <c r="D829" s="8"/>
      <c r="E829" s="8"/>
      <c r="F829" s="20" t="s">
        <v>69</v>
      </c>
      <c r="G829" s="19" t="s">
        <v>724</v>
      </c>
      <c r="H829" s="384"/>
      <c r="I829" s="385"/>
      <c r="J829" s="427" t="s">
        <v>1716</v>
      </c>
      <c r="K829" s="386"/>
      <c r="L829" s="1"/>
      <c r="M829" s="2"/>
      <c r="N829" s="432"/>
      <c r="O829" s="18" t="str" cm="1">
        <f t="array" ref="O829">_xlfn.IFS(
    G829="Premium","$8.50",
    G829="Boutique","$11.50",
    G829="Collectors","$20.00",
    G829="Special Pricing","SPECIAL PRICING"
)</f>
        <v>$8.50</v>
      </c>
      <c r="P829" s="21" t="str">
        <f t="shared" si="41"/>
        <v/>
      </c>
      <c r="Q829" s="20" t="s">
        <v>1264</v>
      </c>
      <c r="R829" s="403"/>
      <c r="S829" s="382" t="str" cm="1">
        <f t="array" ref="S829">_xlfn.IFS(
    G829="Premium","$17.99 - $22.99",
    G829="Boutique","$26.99 - $29.99",
    G829="Collectors","$99.99 - $114.99",
    G829="Special Pricing","SPECIAL PRICING"
)</f>
        <v>$17.99 - $22.99</v>
      </c>
      <c r="T829" s="404"/>
      <c r="U829" s="88"/>
      <c r="V829" s="10"/>
      <c r="W829" s="390">
        <f t="shared" si="40"/>
        <v>4</v>
      </c>
      <c r="X829" s="369">
        <f>VLOOKUP(Z829,'[1]IGC Availability'!$A:$O,15,FALSE)</f>
        <v>1.2000000000000002</v>
      </c>
      <c r="Y829" s="364" t="str" cm="1">
        <f t="array" ref="Y829">IF(X829="","",
IFERROR(
    IF(
        X829&gt;= _xlfn.XLOOKUP(
            F829 &amp; "|" &amp; G829,
            'Min table'!$A$2:$A$17 &amp; "|" &amp; 'Min table'!$B$2:$B$17,
            'Min table'!$C$2:$C$17,
            "MISSING"
        ),
        "Show",
        "Hide"
    ),
"MISSING"))</f>
        <v>Hide</v>
      </c>
      <c r="Z829" s="364" t="s">
        <v>1872</v>
      </c>
      <c r="AA829" s="360" t="s">
        <v>1716</v>
      </c>
      <c r="AC829" s="348" t="s">
        <v>876</v>
      </c>
      <c r="AD829" s="348"/>
    </row>
    <row r="830" spans="3:30" hidden="1" x14ac:dyDescent="0.3">
      <c r="C830" s="314"/>
      <c r="D830" s="8"/>
      <c r="E830" s="8"/>
      <c r="F830" s="20" t="s">
        <v>69</v>
      </c>
      <c r="G830" s="19" t="s">
        <v>724</v>
      </c>
      <c r="H830" s="384"/>
      <c r="I830" s="385"/>
      <c r="J830" s="427" t="s">
        <v>1717</v>
      </c>
      <c r="K830" s="386"/>
      <c r="L830" s="1"/>
      <c r="M830" s="2"/>
      <c r="N830" s="432"/>
      <c r="O830" s="18" t="str" cm="1">
        <f t="array" ref="O830">_xlfn.IFS(
    G830="Premium","$8.50",
    G830="Boutique","$11.50",
    G830="Collectors","$20.00",
    G830="Special Pricing","SPECIAL PRICING"
)</f>
        <v>$8.50</v>
      </c>
      <c r="P830" s="21" t="str">
        <f t="shared" si="41"/>
        <v/>
      </c>
      <c r="Q830" s="20" t="s">
        <v>1487</v>
      </c>
      <c r="R830" s="403"/>
      <c r="S830" s="382" t="str" cm="1">
        <f t="array" ref="S830">_xlfn.IFS(
    G830="Premium","$17.99 - $22.99",
    G830="Boutique","$26.99 - $29.99",
    G830="Collectors","$99.99 - $114.99",
    G830="Special Pricing","SPECIAL PRICING"
)</f>
        <v>$17.99 - $22.99</v>
      </c>
      <c r="T830" s="404"/>
      <c r="U830" s="88"/>
      <c r="V830" s="10"/>
      <c r="W830" s="390">
        <f t="shared" si="40"/>
        <v>4</v>
      </c>
      <c r="X830" s="369">
        <f>VLOOKUP(Z830,'[1]IGC Availability'!$A:$O,15,FALSE)</f>
        <v>0</v>
      </c>
      <c r="Y830" s="364" t="str" cm="1">
        <f t="array" ref="Y830">IF(X830="","",
IFERROR(
    IF(
        X830&gt;= _xlfn.XLOOKUP(
            F830 &amp; "|" &amp; G830,
            'Min table'!$A$2:$A$17 &amp; "|" &amp; 'Min table'!$B$2:$B$17,
            'Min table'!$C$2:$C$17,
            "MISSING"
        ),
        "Show",
        "Hide"
    ),
"MISSING"))</f>
        <v>Hide</v>
      </c>
      <c r="Z830" s="364" t="s">
        <v>896</v>
      </c>
      <c r="AA830" s="360" t="s">
        <v>1717</v>
      </c>
      <c r="AC830" s="348" t="s">
        <v>877</v>
      </c>
      <c r="AD830" s="348"/>
    </row>
    <row r="831" spans="3:30" hidden="1" x14ac:dyDescent="0.3">
      <c r="C831" s="314"/>
      <c r="D831" s="8"/>
      <c r="E831" s="8"/>
      <c r="F831" s="20" t="s">
        <v>69</v>
      </c>
      <c r="G831" s="19" t="s">
        <v>724</v>
      </c>
      <c r="H831" s="384"/>
      <c r="I831" s="385"/>
      <c r="J831" s="427" t="s">
        <v>1120</v>
      </c>
      <c r="K831" s="386"/>
      <c r="L831" s="1"/>
      <c r="M831" s="2"/>
      <c r="N831" s="432"/>
      <c r="O831" s="18" t="str" cm="1">
        <f t="array" ref="O831">_xlfn.IFS(
    G831="Premium","$8.50",
    G831="Boutique","$11.50",
    G831="Collectors","$20.00",
    G831="Special Pricing","SPECIAL PRICING"
)</f>
        <v>$8.50</v>
      </c>
      <c r="P831" s="21" t="str">
        <f t="shared" si="41"/>
        <v/>
      </c>
      <c r="Q831" s="20" t="s">
        <v>1487</v>
      </c>
      <c r="R831" s="403"/>
      <c r="S831" s="382" t="str" cm="1">
        <f t="array" ref="S831">_xlfn.IFS(
    G831="Premium","$17.99 - $22.99",
    G831="Boutique","$26.99 - $29.99",
    G831="Collectors","$99.99 - $114.99",
    G831="Special Pricing","SPECIAL PRICING"
)</f>
        <v>$17.99 - $22.99</v>
      </c>
      <c r="T831" s="404"/>
      <c r="U831" s="88"/>
      <c r="V831" s="10"/>
      <c r="W831" s="390">
        <f t="shared" si="40"/>
        <v>4</v>
      </c>
      <c r="X831" s="369">
        <f>VLOOKUP(Z831,'[1]IGC Availability'!$A:$O,15,FALSE)</f>
        <v>0</v>
      </c>
      <c r="Y831" s="364" t="str" cm="1">
        <f t="array" ref="Y831">IF(X831="","",
IFERROR(
    IF(
        X831&gt;= _xlfn.XLOOKUP(
            F831 &amp; "|" &amp; G831,
            'Min table'!$A$2:$A$17 &amp; "|" &amp; 'Min table'!$B$2:$B$17,
            'Min table'!$C$2:$C$17,
            "MISSING"
        ),
        "Show",
        "Hide"
    ),
"MISSING"))</f>
        <v>Hide</v>
      </c>
      <c r="Z831" s="364" t="s">
        <v>1873</v>
      </c>
      <c r="AA831" s="360" t="s">
        <v>1120</v>
      </c>
      <c r="AC831" s="348" t="s">
        <v>878</v>
      </c>
      <c r="AD831" s="348"/>
    </row>
    <row r="832" spans="3:30" hidden="1" x14ac:dyDescent="0.3">
      <c r="C832" s="314"/>
      <c r="D832" s="8"/>
      <c r="E832" s="8"/>
      <c r="F832" s="20" t="s">
        <v>69</v>
      </c>
      <c r="G832" s="19" t="s">
        <v>722</v>
      </c>
      <c r="H832" s="384"/>
      <c r="I832" s="385"/>
      <c r="J832" s="427" t="s">
        <v>1718</v>
      </c>
      <c r="K832" s="386"/>
      <c r="L832" s="1"/>
      <c r="M832" s="2"/>
      <c r="N832" s="435"/>
      <c r="O832" s="18" t="str" cm="1">
        <f t="array" ref="O832">_xlfn.IFS(
    G832="Premium","$8.50",
    G832="Boutique","$11.50",
    G832="Collectors","$20.00",
    G832="Special Pricing","SPECIAL PRICING"
)</f>
        <v>$11.50</v>
      </c>
      <c r="P832" s="21" t="str">
        <f t="shared" si="41"/>
        <v/>
      </c>
      <c r="Q832" s="18" t="s">
        <v>1487</v>
      </c>
      <c r="R832" s="403"/>
      <c r="S832" s="382" t="str" cm="1">
        <f t="array" ref="S832">_xlfn.IFS(
    G832="Premium","$17.99 - $22.99",
    G832="Boutique","$26.99 - $29.99",
    G832="Collectors","$99.99 - $114.99",
    G832="Special Pricing","SPECIAL PRICING"
)</f>
        <v>$26.99 - $29.99</v>
      </c>
      <c r="T832" s="404"/>
      <c r="U832" s="88"/>
      <c r="V832" s="10"/>
      <c r="W832" s="390">
        <f t="shared" si="40"/>
        <v>3</v>
      </c>
      <c r="X832" s="369">
        <f>VLOOKUP(Z832,'[1]IGC Availability'!$A:$O,15,FALSE)</f>
        <v>1.6</v>
      </c>
      <c r="Y832" s="364" t="str" cm="1">
        <f t="array" ref="Y832">IF(X832="","",
IFERROR(
    IF(
        X832&gt;= _xlfn.XLOOKUP(
            F832 &amp; "|" &amp; G832,
            'Min table'!$A$2:$A$17 &amp; "|" &amp; 'Min table'!$B$2:$B$17,
            'Min table'!$C$2:$C$17,
            "MISSING"
        ),
        "Show",
        "Hide"
    ),
"MISSING"))</f>
        <v>Hide</v>
      </c>
      <c r="Z832" s="364" t="s">
        <v>897</v>
      </c>
      <c r="AA832" s="360" t="s">
        <v>1718</v>
      </c>
      <c r="AC832" s="348" t="s">
        <v>879</v>
      </c>
      <c r="AD832" s="348"/>
    </row>
    <row r="833" spans="3:30" hidden="1" x14ac:dyDescent="0.3">
      <c r="C833" s="314"/>
      <c r="D833" s="8"/>
      <c r="E833" s="8"/>
      <c r="F833" s="20" t="s">
        <v>69</v>
      </c>
      <c r="G833" s="19" t="s">
        <v>724</v>
      </c>
      <c r="H833" s="384"/>
      <c r="I833" s="385"/>
      <c r="J833" s="427" t="s">
        <v>1719</v>
      </c>
      <c r="K833" s="386"/>
      <c r="L833" s="1"/>
      <c r="M833" s="2"/>
      <c r="N833" s="432"/>
      <c r="O833" s="18" t="str" cm="1">
        <f t="array" ref="O833">_xlfn.IFS(
    G833="Premium","$8.50",
    G833="Boutique","$11.50",
    G833="Collectors","$20.00",
    G833="Special Pricing","SPECIAL PRICING"
)</f>
        <v>$8.50</v>
      </c>
      <c r="P833" s="21" t="str">
        <f t="shared" si="41"/>
        <v/>
      </c>
      <c r="Q833" s="18" t="s">
        <v>1264</v>
      </c>
      <c r="R833" s="403"/>
      <c r="S833" s="382" t="str" cm="1">
        <f t="array" ref="S833">_xlfn.IFS(
    G833="Premium","$17.99 - $22.99",
    G833="Boutique","$26.99 - $29.99",
    G833="Collectors","$99.99 - $114.99",
    G833="Special Pricing","SPECIAL PRICING"
)</f>
        <v>$17.99 - $22.99</v>
      </c>
      <c r="T833" s="404"/>
      <c r="U833" s="88"/>
      <c r="V833" s="10"/>
      <c r="W833" s="390">
        <f t="shared" si="40"/>
        <v>4</v>
      </c>
      <c r="X833" s="369">
        <f>VLOOKUP(Z833,'[1]IGC Availability'!$A:$O,15,FALSE)</f>
        <v>-0.4</v>
      </c>
      <c r="Y833" s="364" t="str" cm="1">
        <f t="array" ref="Y833">IF(X833="","",
IFERROR(
    IF(
        X833&gt;= _xlfn.XLOOKUP(
            F833 &amp; "|" &amp; G833,
            'Min table'!$A$2:$A$17 &amp; "|" &amp; 'Min table'!$B$2:$B$17,
            'Min table'!$C$2:$C$17,
            "MISSING"
        ),
        "Show",
        "Hide"
    ),
"MISSING"))</f>
        <v>Hide</v>
      </c>
      <c r="Z833" s="364" t="s">
        <v>1874</v>
      </c>
      <c r="AA833" s="360" t="s">
        <v>1719</v>
      </c>
      <c r="AC833" s="348" t="s">
        <v>882</v>
      </c>
      <c r="AD833" s="348"/>
    </row>
    <row r="834" spans="3:30" hidden="1" x14ac:dyDescent="0.3">
      <c r="C834" s="314"/>
      <c r="D834" s="8"/>
      <c r="E834" s="8"/>
      <c r="F834" s="20" t="s">
        <v>69</v>
      </c>
      <c r="G834" s="19" t="s">
        <v>724</v>
      </c>
      <c r="H834" s="384"/>
      <c r="I834" s="385"/>
      <c r="J834" s="427" t="s">
        <v>899</v>
      </c>
      <c r="K834" s="386"/>
      <c r="L834" s="1"/>
      <c r="M834" s="2"/>
      <c r="N834" s="432"/>
      <c r="O834" s="18" t="str" cm="1">
        <f t="array" ref="O834">_xlfn.IFS(
    G834="Premium","$8.50",
    G834="Boutique","$11.50",
    G834="Collectors","$20.00",
    G834="Special Pricing","SPECIAL PRICING"
)</f>
        <v>$8.50</v>
      </c>
      <c r="P834" s="21" t="str">
        <f t="shared" si="41"/>
        <v/>
      </c>
      <c r="Q834" s="18" t="s">
        <v>1487</v>
      </c>
      <c r="R834" s="403"/>
      <c r="S834" s="382" t="str" cm="1">
        <f t="array" ref="S834">_xlfn.IFS(
    G834="Premium","$17.99 - $22.99",
    G834="Boutique","$26.99 - $29.99",
    G834="Collectors","$99.99 - $114.99",
    G834="Special Pricing","SPECIAL PRICING"
)</f>
        <v>$17.99 - $22.99</v>
      </c>
      <c r="T834" s="404"/>
      <c r="U834" s="88"/>
      <c r="V834" s="10"/>
      <c r="W834" s="390">
        <f t="shared" si="40"/>
        <v>4</v>
      </c>
      <c r="X834" s="369">
        <f>VLOOKUP(Z834,'[1]IGC Availability'!$A:$O,15,FALSE)</f>
        <v>0</v>
      </c>
      <c r="Y834" s="364" t="str" cm="1">
        <f t="array" ref="Y834">IF(X834="","",
IFERROR(
    IF(
        X834&gt;= _xlfn.XLOOKUP(
            F834 &amp; "|" &amp; G834,
            'Min table'!$A$2:$A$17 &amp; "|" &amp; 'Min table'!$B$2:$B$17,
            'Min table'!$C$2:$C$17,
            "MISSING"
        ),
        "Show",
        "Hide"
    ),
"MISSING"))</f>
        <v>Hide</v>
      </c>
      <c r="Z834" s="364" t="s">
        <v>900</v>
      </c>
      <c r="AA834" s="360" t="s">
        <v>899</v>
      </c>
      <c r="AC834" s="348" t="s">
        <v>883</v>
      </c>
      <c r="AD834" s="348"/>
    </row>
    <row r="835" spans="3:30" hidden="1" x14ac:dyDescent="0.3">
      <c r="C835" s="314"/>
      <c r="D835" s="8"/>
      <c r="E835" s="8"/>
      <c r="F835" s="20" t="s">
        <v>69</v>
      </c>
      <c r="G835" s="19" t="s">
        <v>722</v>
      </c>
      <c r="H835" s="384"/>
      <c r="I835" s="385"/>
      <c r="J835" s="427" t="s">
        <v>1720</v>
      </c>
      <c r="K835" s="386"/>
      <c r="L835" s="1"/>
      <c r="M835" s="2"/>
      <c r="N835" s="432"/>
      <c r="O835" s="18" t="str" cm="1">
        <f t="array" ref="O835">_xlfn.IFS(
    G835="Premium","$8.50",
    G835="Boutique","$11.50",
    G835="Collectors","$20.00",
    G835="Special Pricing","SPECIAL PRICING"
)</f>
        <v>$11.50</v>
      </c>
      <c r="P835" s="21" t="str">
        <f t="shared" si="41"/>
        <v/>
      </c>
      <c r="Q835" s="18" t="s">
        <v>1795</v>
      </c>
      <c r="R835" s="403"/>
      <c r="S835" s="382" t="str" cm="1">
        <f t="array" ref="S835">_xlfn.IFS(
    G835="Premium","$17.99 - $22.99",
    G835="Boutique","$26.99 - $29.99",
    G835="Collectors","$99.99 - $114.99",
    G835="Special Pricing","SPECIAL PRICING"
)</f>
        <v>$26.99 - $29.99</v>
      </c>
      <c r="T835" s="404"/>
      <c r="U835" s="88"/>
      <c r="V835" s="10"/>
      <c r="W835" s="390">
        <f t="shared" si="40"/>
        <v>3</v>
      </c>
      <c r="X835" s="369">
        <f>VLOOKUP(Z835,'[1]IGC Availability'!$A:$O,15,FALSE)</f>
        <v>0</v>
      </c>
      <c r="Y835" s="364" t="str" cm="1">
        <f t="array" ref="Y835">IF(X835="","",
IFERROR(
    IF(
        X835&gt;= _xlfn.XLOOKUP(
            F835 &amp; "|" &amp; G835,
            'Min table'!$A$2:$A$17 &amp; "|" &amp; 'Min table'!$B$2:$B$17,
            'Min table'!$C$2:$C$17,
            "MISSING"
        ),
        "Show",
        "Hide"
    ),
"MISSING"))</f>
        <v>Hide</v>
      </c>
      <c r="Z835" s="364" t="s">
        <v>901</v>
      </c>
      <c r="AA835" s="360" t="s">
        <v>1720</v>
      </c>
      <c r="AC835" s="348" t="s">
        <v>884</v>
      </c>
      <c r="AD835" s="348"/>
    </row>
    <row r="836" spans="3:30" hidden="1" x14ac:dyDescent="0.3">
      <c r="C836" s="314"/>
      <c r="D836" s="8"/>
      <c r="E836" s="8"/>
      <c r="F836" s="20" t="s">
        <v>69</v>
      </c>
      <c r="G836" s="19" t="s">
        <v>722</v>
      </c>
      <c r="H836" s="384"/>
      <c r="I836" s="385"/>
      <c r="J836" s="427" t="s">
        <v>1774</v>
      </c>
      <c r="K836" s="386"/>
      <c r="L836" s="1"/>
      <c r="M836" s="2"/>
      <c r="N836" s="435"/>
      <c r="O836" s="18" t="str" cm="1">
        <f t="array" ref="O836">_xlfn.IFS(
    G836="Premium","$8.50",
    G836="Boutique","$11.50",
    G836="Collectors","$20.00",
    G836="Special Pricing","SPECIAL PRICING"
)</f>
        <v>$11.50</v>
      </c>
      <c r="P836" s="21" t="str">
        <f t="shared" si="41"/>
        <v/>
      </c>
      <c r="Q836" s="18" t="s">
        <v>1778</v>
      </c>
      <c r="R836" s="403"/>
      <c r="S836" s="382" t="str" cm="1">
        <f t="array" ref="S836">_xlfn.IFS(
    G836="Premium","$17.99 - $22.99",
    G836="Boutique","$26.99 - $29.99",
    G836="Collectors","$99.99 - $114.99",
    G836="Special Pricing","SPECIAL PRICING"
)</f>
        <v>$26.99 - $29.99</v>
      </c>
      <c r="T836" s="404"/>
      <c r="U836" s="88"/>
      <c r="V836" s="10"/>
      <c r="W836" s="390">
        <f t="shared" si="40"/>
        <v>3</v>
      </c>
      <c r="X836" s="369">
        <f>VLOOKUP(Z836,'[1]IGC Availability'!$A:$O,15,FALSE)</f>
        <v>0.8</v>
      </c>
      <c r="Y836" s="364" t="str" cm="1">
        <f t="array" ref="Y836">IF(X836="","",
IFERROR(
    IF(
        X836&gt;= _xlfn.XLOOKUP(
            F836 &amp; "|" &amp; G836,
            'Min table'!$A$2:$A$17 &amp; "|" &amp; 'Min table'!$B$2:$B$17,
            'Min table'!$C$2:$C$17,
            "MISSING"
        ),
        "Show",
        "Hide"
    ),
"MISSING"))</f>
        <v>Hide</v>
      </c>
      <c r="Z836" s="364" t="s">
        <v>1875</v>
      </c>
      <c r="AA836" s="360" t="s">
        <v>1774</v>
      </c>
      <c r="AC836" s="348" t="s">
        <v>885</v>
      </c>
      <c r="AD836" s="348"/>
    </row>
    <row r="837" spans="3:30" hidden="1" x14ac:dyDescent="0.3">
      <c r="C837" s="314"/>
      <c r="D837" s="8"/>
      <c r="E837" s="8"/>
      <c r="F837" s="20" t="s">
        <v>69</v>
      </c>
      <c r="G837" s="19" t="s">
        <v>722</v>
      </c>
      <c r="H837" s="384"/>
      <c r="I837" s="385"/>
      <c r="J837" s="427" t="s">
        <v>1721</v>
      </c>
      <c r="K837" s="386"/>
      <c r="L837" s="1"/>
      <c r="M837" s="2"/>
      <c r="N837" s="432"/>
      <c r="O837" s="18" t="str" cm="1">
        <f t="array" ref="O837">_xlfn.IFS(
    G837="Premium","$8.50",
    G837="Boutique","$11.50",
    G837="Collectors","$20.00",
    G837="Special Pricing","SPECIAL PRICING"
)</f>
        <v>$11.50</v>
      </c>
      <c r="P837" s="21" t="str">
        <f t="shared" si="41"/>
        <v/>
      </c>
      <c r="Q837" s="18" t="s">
        <v>1796</v>
      </c>
      <c r="R837" s="403"/>
      <c r="S837" s="382" t="str" cm="1">
        <f t="array" ref="S837">_xlfn.IFS(
    G837="Premium","$17.99 - $22.99",
    G837="Boutique","$26.99 - $29.99",
    G837="Collectors","$99.99 - $114.99",
    G837="Special Pricing","SPECIAL PRICING"
)</f>
        <v>$26.99 - $29.99</v>
      </c>
      <c r="T837" s="404"/>
      <c r="U837" s="88"/>
      <c r="V837" s="10"/>
      <c r="W837" s="390">
        <f t="shared" si="40"/>
        <v>3</v>
      </c>
      <c r="X837" s="369">
        <f>VLOOKUP(Z837,'[1]IGC Availability'!$A:$O,15,FALSE)</f>
        <v>0</v>
      </c>
      <c r="Y837" s="364" t="str" cm="1">
        <f t="array" ref="Y837">IF(X837="","",
IFERROR(
    IF(
        X837&gt;= _xlfn.XLOOKUP(
            F837 &amp; "|" &amp; G837,
            'Min table'!$A$2:$A$17 &amp; "|" &amp; 'Min table'!$B$2:$B$17,
            'Min table'!$C$2:$C$17,
            "MISSING"
        ),
        "Show",
        "Hide"
    ),
"MISSING"))</f>
        <v>Hide</v>
      </c>
      <c r="Z837" s="364" t="s">
        <v>1876</v>
      </c>
      <c r="AA837" s="360" t="s">
        <v>1721</v>
      </c>
      <c r="AC837" s="348" t="s">
        <v>886</v>
      </c>
      <c r="AD837" s="348"/>
    </row>
    <row r="838" spans="3:30" hidden="1" x14ac:dyDescent="0.3">
      <c r="C838" s="314"/>
      <c r="D838" s="8"/>
      <c r="E838" s="8"/>
      <c r="F838" s="20" t="s">
        <v>69</v>
      </c>
      <c r="G838" s="19" t="s">
        <v>1904</v>
      </c>
      <c r="H838" s="384"/>
      <c r="I838" s="385"/>
      <c r="J838" s="427" t="s">
        <v>1186</v>
      </c>
      <c r="K838" s="386"/>
      <c r="L838" s="1"/>
      <c r="M838" s="2"/>
      <c r="N838" s="432"/>
      <c r="O838" s="18">
        <v>12</v>
      </c>
      <c r="P838" s="21" t="str">
        <f t="shared" si="41"/>
        <v/>
      </c>
      <c r="Q838" s="18" t="s">
        <v>1103</v>
      </c>
      <c r="R838" s="403"/>
      <c r="S838" s="382" t="s">
        <v>223</v>
      </c>
      <c r="T838" s="404"/>
      <c r="U838" s="88"/>
      <c r="V838" s="10"/>
      <c r="W838" s="390">
        <f t="shared" si="40"/>
        <v>99</v>
      </c>
      <c r="X838" s="369">
        <f>VLOOKUP(Z838,'[1]IGC Availability'!$A:$O,15,FALSE)</f>
        <v>0.8</v>
      </c>
      <c r="Y838" s="364" t="str" cm="1">
        <f t="array" ref="Y838">IF(X838="","",
IFERROR(
    IF(
        X838&gt;= _xlfn.XLOOKUP(
            F838 &amp; "|" &amp; G838,
            'Min table'!$A$2:$A$17 &amp; "|" &amp; 'Min table'!$B$2:$B$17,
            'Min table'!$C$2:$C$17,
            "MISSING"
        ),
        "Show",
        "Hide"
    ),
"MISSING"))</f>
        <v>Hide</v>
      </c>
      <c r="Z838" s="364" t="s">
        <v>1877</v>
      </c>
      <c r="AA838" s="360" t="s">
        <v>1186</v>
      </c>
      <c r="AC838" s="348" t="s">
        <v>888</v>
      </c>
      <c r="AD838" s="348"/>
    </row>
    <row r="839" spans="3:30" hidden="1" x14ac:dyDescent="0.3">
      <c r="C839" s="314"/>
      <c r="D839" s="8"/>
      <c r="E839" s="8"/>
      <c r="F839" s="20" t="s">
        <v>69</v>
      </c>
      <c r="G839" s="19" t="s">
        <v>724</v>
      </c>
      <c r="H839" s="384"/>
      <c r="I839" s="385"/>
      <c r="J839" s="427" t="s">
        <v>1069</v>
      </c>
      <c r="K839" s="386"/>
      <c r="L839" s="1"/>
      <c r="M839" s="2"/>
      <c r="N839" s="435"/>
      <c r="O839" s="18" t="str" cm="1">
        <f t="array" ref="O839">_xlfn.IFS(
    G839="Premium","$8.50",
    G839="Boutique","$11.50",
    G839="Collectors","$20.00",
    G839="Special Pricing","SPECIAL PRICING"
)</f>
        <v>$8.50</v>
      </c>
      <c r="P839" s="21" t="str">
        <f t="shared" si="41"/>
        <v/>
      </c>
      <c r="Q839" s="18" t="s">
        <v>1797</v>
      </c>
      <c r="R839" s="403"/>
      <c r="S839" s="382" t="str" cm="1">
        <f t="array" ref="S839">_xlfn.IFS(
    G839="Premium","$17.99 - $22.99",
    G839="Boutique","$26.99 - $29.99",
    G839="Collectors","$99.99 - $114.99",
    G839="Special Pricing","SPECIAL PRICING"
)</f>
        <v>$17.99 - $22.99</v>
      </c>
      <c r="T839" s="404"/>
      <c r="U839" s="88"/>
      <c r="V839" s="10"/>
      <c r="W839" s="390">
        <f t="shared" si="40"/>
        <v>4</v>
      </c>
      <c r="X839" s="369">
        <f>VLOOKUP(Z839,'[1]IGC Availability'!$A:$O,15,FALSE)</f>
        <v>0.5</v>
      </c>
      <c r="Y839" s="364" t="str" cm="1">
        <f t="array" ref="Y839">IF(X839="","",
IFERROR(
    IF(
        X839&gt;= _xlfn.XLOOKUP(
            F839 &amp; "|" &amp; G839,
            'Min table'!$A$2:$A$17 &amp; "|" &amp; 'Min table'!$B$2:$B$17,
            'Min table'!$C$2:$C$17,
            "MISSING"
        ),
        "Show",
        "Hide"
    ),
"MISSING"))</f>
        <v>Hide</v>
      </c>
      <c r="Z839" s="364" t="s">
        <v>1878</v>
      </c>
      <c r="AA839" s="360" t="s">
        <v>1069</v>
      </c>
      <c r="AC839" s="348" t="s">
        <v>889</v>
      </c>
      <c r="AD839" s="348"/>
    </row>
    <row r="840" spans="3:30" hidden="1" x14ac:dyDescent="0.3">
      <c r="C840" s="314"/>
      <c r="D840" s="8"/>
      <c r="E840" s="8"/>
      <c r="F840" s="20" t="s">
        <v>69</v>
      </c>
      <c r="G840" s="19" t="s">
        <v>724</v>
      </c>
      <c r="H840" s="384"/>
      <c r="I840" s="385"/>
      <c r="J840" s="427" t="s">
        <v>1722</v>
      </c>
      <c r="K840" s="386"/>
      <c r="L840" s="1"/>
      <c r="M840" s="2"/>
      <c r="N840" s="432"/>
      <c r="O840" s="18" t="str" cm="1">
        <f t="array" ref="O840">_xlfn.IFS(
    G840="Premium","$8.50",
    G840="Boutique","$11.50",
    G840="Collectors","$20.00",
    G840="Special Pricing","SPECIAL PRICING"
)</f>
        <v>$8.50</v>
      </c>
      <c r="P840" s="21" t="str">
        <f t="shared" si="41"/>
        <v/>
      </c>
      <c r="Q840" s="18" t="s">
        <v>1481</v>
      </c>
      <c r="R840" s="403"/>
      <c r="S840" s="382" t="str" cm="1">
        <f t="array" ref="S840">_xlfn.IFS(
    G840="Premium","$17.99 - $22.99",
    G840="Boutique","$26.99 - $29.99",
    G840="Collectors","$99.99 - $114.99",
    G840="Special Pricing","SPECIAL PRICING"
)</f>
        <v>$17.99 - $22.99</v>
      </c>
      <c r="T840" s="404"/>
      <c r="U840" s="88"/>
      <c r="V840" s="10"/>
      <c r="W840" s="390">
        <f t="shared" si="40"/>
        <v>4</v>
      </c>
      <c r="X840" s="369">
        <f>VLOOKUP(Z840,'[1]IGC Availability'!$A:$O,15,FALSE)</f>
        <v>0</v>
      </c>
      <c r="Y840" s="364" t="str" cm="1">
        <f t="array" ref="Y840">IF(X840="","",
IFERROR(
    IF(
        X840&gt;= _xlfn.XLOOKUP(
            F840 &amp; "|" &amp; G840,
            'Min table'!$A$2:$A$17 &amp; "|" &amp; 'Min table'!$B$2:$B$17,
            'Min table'!$C$2:$C$17,
            "MISSING"
        ),
        "Show",
        "Hide"
    ),
"MISSING"))</f>
        <v>Hide</v>
      </c>
      <c r="Z840" s="364" t="s">
        <v>902</v>
      </c>
      <c r="AA840" s="360" t="s">
        <v>1722</v>
      </c>
      <c r="AC840" s="348" t="s">
        <v>891</v>
      </c>
      <c r="AD840" s="348"/>
    </row>
    <row r="841" spans="3:30" hidden="1" x14ac:dyDescent="0.3">
      <c r="C841" s="314"/>
      <c r="D841" s="8"/>
      <c r="E841" s="8"/>
      <c r="F841" s="20" t="s">
        <v>69</v>
      </c>
      <c r="G841" s="19" t="s">
        <v>724</v>
      </c>
      <c r="H841" s="384"/>
      <c r="I841" s="385"/>
      <c r="J841" s="427" t="s">
        <v>1723</v>
      </c>
      <c r="K841" s="386"/>
      <c r="L841" s="1"/>
      <c r="M841" s="2"/>
      <c r="N841" s="432"/>
      <c r="O841" s="18" t="str" cm="1">
        <f t="array" ref="O841">_xlfn.IFS(
    G841="Premium","$8.50",
    G841="Boutique","$11.50",
    G841="Collectors","$20.00",
    G841="Special Pricing","SPECIAL PRICING"
)</f>
        <v>$8.50</v>
      </c>
      <c r="P841" s="21" t="str">
        <f t="shared" si="41"/>
        <v/>
      </c>
      <c r="Q841" s="18" t="s">
        <v>782</v>
      </c>
      <c r="R841" s="403"/>
      <c r="S841" s="382" t="str" cm="1">
        <f t="array" ref="S841">_xlfn.IFS(
    G841="Premium","$17.99 - $22.99",
    G841="Boutique","$26.99 - $29.99",
    G841="Collectors","$99.99 - $114.99",
    G841="Special Pricing","SPECIAL PRICING"
)</f>
        <v>$17.99 - $22.99</v>
      </c>
      <c r="T841" s="404"/>
      <c r="U841" s="88"/>
      <c r="V841" s="10"/>
      <c r="W841" s="390">
        <f t="shared" si="40"/>
        <v>4</v>
      </c>
      <c r="X841" s="369">
        <f>VLOOKUP(Z841,'[1]IGC Availability'!$A:$O,15,FALSE)</f>
        <v>0</v>
      </c>
      <c r="Y841" s="364" t="str" cm="1">
        <f t="array" ref="Y841">IF(X841="","",
IFERROR(
    IF(
        X841&gt;= _xlfn.XLOOKUP(
            F841 &amp; "|" &amp; G841,
            'Min table'!$A$2:$A$17 &amp; "|" &amp; 'Min table'!$B$2:$B$17,
            'Min table'!$C$2:$C$17,
            "MISSING"
        ),
        "Show",
        "Hide"
    ),
"MISSING"))</f>
        <v>Hide</v>
      </c>
      <c r="Z841" s="364" t="s">
        <v>903</v>
      </c>
      <c r="AA841" s="360" t="s">
        <v>1723</v>
      </c>
      <c r="AC841" s="348" t="s">
        <v>892</v>
      </c>
      <c r="AD841" s="348"/>
    </row>
    <row r="842" spans="3:30" hidden="1" x14ac:dyDescent="0.3">
      <c r="C842" s="314"/>
      <c r="D842" s="8"/>
      <c r="E842" s="8"/>
      <c r="F842" s="20" t="s">
        <v>69</v>
      </c>
      <c r="G842" s="19" t="s">
        <v>724</v>
      </c>
      <c r="H842" s="384"/>
      <c r="I842" s="385"/>
      <c r="J842" s="427" t="s">
        <v>1724</v>
      </c>
      <c r="K842" s="386"/>
      <c r="L842" s="1"/>
      <c r="M842" s="2"/>
      <c r="N842" s="432"/>
      <c r="O842" s="18" t="str" cm="1">
        <f t="array" ref="O842">_xlfn.IFS(
    G842="Premium","$8.50",
    G842="Boutique","$11.50",
    G842="Collectors","$20.00",
    G842="Special Pricing","SPECIAL PRICING"
)</f>
        <v>$8.50</v>
      </c>
      <c r="P842" s="21" t="str">
        <f t="shared" si="41"/>
        <v/>
      </c>
      <c r="Q842" s="18" t="s">
        <v>782</v>
      </c>
      <c r="R842" s="403"/>
      <c r="S842" s="382" t="str" cm="1">
        <f t="array" ref="S842">_xlfn.IFS(
    G842="Premium","$17.99 - $22.99",
    G842="Boutique","$26.99 - $29.99",
    G842="Collectors","$99.99 - $114.99",
    G842="Special Pricing","SPECIAL PRICING"
)</f>
        <v>$17.99 - $22.99</v>
      </c>
      <c r="T842" s="404"/>
      <c r="U842" s="88"/>
      <c r="V842" s="10"/>
      <c r="W842" s="390">
        <f t="shared" si="40"/>
        <v>4</v>
      </c>
      <c r="X842" s="369">
        <f>VLOOKUP(Z842,'[1]IGC Availability'!$A:$O,15,FALSE)</f>
        <v>0</v>
      </c>
      <c r="Y842" s="364" t="str" cm="1">
        <f t="array" ref="Y842">IF(X842="","",
IFERROR(
    IF(
        X842&gt;= _xlfn.XLOOKUP(
            F842 &amp; "|" &amp; G842,
            'Min table'!$A$2:$A$17 &amp; "|" &amp; 'Min table'!$B$2:$B$17,
            'Min table'!$C$2:$C$17,
            "MISSING"
        ),
        "Show",
        "Hide"
    ),
"MISSING"))</f>
        <v>Hide</v>
      </c>
      <c r="Z842" s="364" t="s">
        <v>904</v>
      </c>
      <c r="AA842" s="360" t="s">
        <v>1724</v>
      </c>
      <c r="AC842" s="349" t="s">
        <v>893</v>
      </c>
      <c r="AD842" s="349"/>
    </row>
    <row r="843" spans="3:30" hidden="1" x14ac:dyDescent="0.3">
      <c r="C843" s="314"/>
      <c r="D843" s="8"/>
      <c r="E843" s="8"/>
      <c r="F843" s="20" t="s">
        <v>69</v>
      </c>
      <c r="G843" s="19" t="s">
        <v>722</v>
      </c>
      <c r="H843" s="384"/>
      <c r="I843" s="385"/>
      <c r="J843" s="427" t="s">
        <v>1725</v>
      </c>
      <c r="K843" s="386"/>
      <c r="L843" s="1"/>
      <c r="M843" s="2"/>
      <c r="N843" s="435"/>
      <c r="O843" s="18" t="str" cm="1">
        <f t="array" ref="O843">_xlfn.IFS(
    G843="Premium","$8.50",
    G843="Boutique","$11.50",
    G843="Collectors","$20.00",
    G843="Special Pricing","SPECIAL PRICING"
)</f>
        <v>$11.50</v>
      </c>
      <c r="P843" s="21" t="str">
        <f t="shared" si="41"/>
        <v/>
      </c>
      <c r="Q843" s="18" t="s">
        <v>1263</v>
      </c>
      <c r="R843" s="403"/>
      <c r="S843" s="382" t="str" cm="1">
        <f t="array" ref="S843">_xlfn.IFS(
    G843="Premium","$17.99 - $22.99",
    G843="Boutique","$26.99 - $29.99",
    G843="Collectors","$99.99 - $114.99",
    G843="Special Pricing","SPECIAL PRICING"
)</f>
        <v>$26.99 - $29.99</v>
      </c>
      <c r="T843" s="404"/>
      <c r="U843" s="88"/>
      <c r="V843" s="10"/>
      <c r="W843" s="390">
        <f t="shared" si="40"/>
        <v>3</v>
      </c>
      <c r="X843" s="369">
        <f>VLOOKUP(Z843,'[1]IGC Availability'!$A:$O,15,FALSE)</f>
        <v>6.5</v>
      </c>
      <c r="Y843" s="364" t="str" cm="1">
        <f t="array" ref="Y843">IF(X843="","",
IFERROR(
    IF(
        X843&gt;= _xlfn.XLOOKUP(
            F843 &amp; "|" &amp; G843,
            'Min table'!$A$2:$A$17 &amp; "|" &amp; 'Min table'!$B$2:$B$17,
            'Min table'!$C$2:$C$17,
            "MISSING"
        ),
        "Show",
        "Hide"
    ),
"MISSING"))</f>
        <v>Hide</v>
      </c>
      <c r="Z843" s="364" t="s">
        <v>905</v>
      </c>
      <c r="AA843" s="360" t="s">
        <v>1725</v>
      </c>
      <c r="AC843" s="349" t="s">
        <v>894</v>
      </c>
      <c r="AD843" s="349"/>
    </row>
    <row r="844" spans="3:30" hidden="1" x14ac:dyDescent="0.3">
      <c r="C844" s="314"/>
      <c r="D844" s="8"/>
      <c r="E844" s="8"/>
      <c r="F844" s="20" t="s">
        <v>69</v>
      </c>
      <c r="G844" s="19" t="s">
        <v>724</v>
      </c>
      <c r="H844" s="384"/>
      <c r="I844" s="385"/>
      <c r="J844" s="427" t="s">
        <v>1726</v>
      </c>
      <c r="K844" s="386"/>
      <c r="L844" s="1"/>
      <c r="M844" s="2"/>
      <c r="N844" s="432"/>
      <c r="O844" s="18" t="str" cm="1">
        <f t="array" ref="O844">_xlfn.IFS(
    G844="Premium","$8.50",
    G844="Boutique","$11.50",
    G844="Collectors","$20.00",
    G844="Special Pricing","SPECIAL PRICING"
)</f>
        <v>$8.50</v>
      </c>
      <c r="P844" s="21" t="str">
        <f t="shared" si="41"/>
        <v/>
      </c>
      <c r="Q844" s="18" t="s">
        <v>782</v>
      </c>
      <c r="R844" s="403"/>
      <c r="S844" s="382" t="str" cm="1">
        <f t="array" ref="S844">_xlfn.IFS(
    G844="Premium","$17.99 - $22.99",
    G844="Boutique","$26.99 - $29.99",
    G844="Collectors","$99.99 - $114.99",
    G844="Special Pricing","SPECIAL PRICING"
)</f>
        <v>$17.99 - $22.99</v>
      </c>
      <c r="T844" s="404"/>
      <c r="U844" s="88"/>
      <c r="V844" s="10"/>
      <c r="W844" s="390">
        <f t="shared" si="40"/>
        <v>4</v>
      </c>
      <c r="X844" s="369">
        <f>VLOOKUP(Z844,'[1]IGC Availability'!$A:$O,15,FALSE)</f>
        <v>0</v>
      </c>
      <c r="Y844" s="364" t="str" cm="1">
        <f t="array" ref="Y844">IF(X844="","",
IFERROR(
    IF(
        X844&gt;= _xlfn.XLOOKUP(
            F844 &amp; "|" &amp; G844,
            'Min table'!$A$2:$A$17 &amp; "|" &amp; 'Min table'!$B$2:$B$17,
            'Min table'!$C$2:$C$17,
            "MISSING"
        ),
        "Show",
        "Hide"
    ),
"MISSING"))</f>
        <v>Hide</v>
      </c>
      <c r="Z844" s="364" t="s">
        <v>906</v>
      </c>
      <c r="AA844" s="360" t="s">
        <v>1726</v>
      </c>
      <c r="AC844" s="349" t="s">
        <v>895</v>
      </c>
      <c r="AD844" s="349"/>
    </row>
    <row r="845" spans="3:30" hidden="1" x14ac:dyDescent="0.3">
      <c r="C845" s="314"/>
      <c r="D845" s="8"/>
      <c r="E845" s="8"/>
      <c r="F845" s="20" t="s">
        <v>69</v>
      </c>
      <c r="G845" s="19" t="s">
        <v>724</v>
      </c>
      <c r="H845" s="423"/>
      <c r="I845" s="424"/>
      <c r="J845" s="427" t="s">
        <v>1727</v>
      </c>
      <c r="K845" s="416"/>
      <c r="L845" s="1"/>
      <c r="M845" s="2"/>
      <c r="N845" s="432"/>
      <c r="O845" s="18" t="str" cm="1">
        <f t="array" ref="O845">_xlfn.IFS(
    G845="Premium","$8.50",
    G845="Boutique","$11.50",
    G845="Collectors","$20.00",
    G845="Special Pricing","SPECIAL PRICING"
)</f>
        <v>$8.50</v>
      </c>
      <c r="P845" s="21" t="str">
        <f t="shared" si="41"/>
        <v/>
      </c>
      <c r="Q845" s="18" t="s">
        <v>1798</v>
      </c>
      <c r="R845" s="403"/>
      <c r="S845" s="382" t="str" cm="1">
        <f t="array" ref="S845">_xlfn.IFS(
    G845="Premium","$17.99 - $22.99",
    G845="Boutique","$26.99 - $29.99",
    G845="Collectors","$99.99 - $114.99",
    G845="Special Pricing","SPECIAL PRICING"
)</f>
        <v>$17.99 - $22.99</v>
      </c>
      <c r="T845" s="404"/>
      <c r="U845" s="88"/>
      <c r="V845" s="10"/>
      <c r="W845" s="390">
        <f t="shared" si="40"/>
        <v>4</v>
      </c>
      <c r="X845" s="369">
        <f>VLOOKUP(Z845,'[1]IGC Availability'!$A:$O,15,FALSE)</f>
        <v>0</v>
      </c>
      <c r="Y845" s="364" t="str" cm="1">
        <f t="array" ref="Y845">IF(X845="","",
IFERROR(
    IF(
        X845&gt;= _xlfn.XLOOKUP(
            F845 &amp; "|" &amp; G845,
            'Min table'!$A$2:$A$17 &amp; "|" &amp; 'Min table'!$B$2:$B$17,
            'Min table'!$C$2:$C$17,
            "MISSING"
        ),
        "Show",
        "Hide"
    ),
"MISSING"))</f>
        <v>Hide</v>
      </c>
      <c r="Z845" s="364" t="s">
        <v>907</v>
      </c>
      <c r="AA845" s="360" t="s">
        <v>1727</v>
      </c>
      <c r="AC845" s="349" t="s">
        <v>896</v>
      </c>
      <c r="AD845" s="349"/>
    </row>
    <row r="846" spans="3:30" hidden="1" x14ac:dyDescent="0.3">
      <c r="C846" s="314"/>
      <c r="D846" s="8"/>
      <c r="E846" s="8"/>
      <c r="F846" s="20" t="s">
        <v>69</v>
      </c>
      <c r="G846" s="405" t="s">
        <v>722</v>
      </c>
      <c r="H846" s="384"/>
      <c r="I846" s="385" t="s">
        <v>1120</v>
      </c>
      <c r="J846" s="427" t="s">
        <v>1728</v>
      </c>
      <c r="K846" s="386"/>
      <c r="L846" s="408"/>
      <c r="M846" s="2"/>
      <c r="N846" s="432"/>
      <c r="O846" s="18" t="str" cm="1">
        <f t="array" ref="O846">_xlfn.IFS(
    G846="Premium","$8.50",
    G846="Boutique","$11.50",
    G846="Collectors","$20.00",
    G846="Special Pricing","SPECIAL PRICING"
)</f>
        <v>$11.50</v>
      </c>
      <c r="P846" s="21" t="str">
        <f t="shared" si="41"/>
        <v/>
      </c>
      <c r="Q846" s="18" t="s">
        <v>618</v>
      </c>
      <c r="R846" s="403"/>
      <c r="S846" s="382" t="str" cm="1">
        <f t="array" ref="S846">_xlfn.IFS(
    G846="Premium","$17.99 - $22.99",
    G846="Boutique","$26.99 - $29.99",
    G846="Collectors","$99.99 - $114.99",
    G846="Special Pricing","SPECIAL PRICING"
)</f>
        <v>$26.99 - $29.99</v>
      </c>
      <c r="T846" s="404"/>
      <c r="U846" s="88"/>
      <c r="V846" s="10"/>
      <c r="W846" s="390">
        <f t="shared" si="40"/>
        <v>3</v>
      </c>
      <c r="X846" s="369">
        <f>VLOOKUP(Z846,'[1]IGC Availability'!$A:$O,15,FALSE)</f>
        <v>0</v>
      </c>
      <c r="Y846" s="364" t="str" cm="1">
        <f t="array" ref="Y846">IF(X846="","",
IFERROR(
    IF(
        X846&gt;= _xlfn.XLOOKUP(
            F846 &amp; "|" &amp; G846,
            'Min table'!$A$2:$A$17 &amp; "|" &amp; 'Min table'!$B$2:$B$17,
            'Min table'!$C$2:$C$17,
            "MISSING"
        ),
        "Show",
        "Hide"
    ),
"MISSING"))</f>
        <v>Hide</v>
      </c>
      <c r="Z846" s="364" t="s">
        <v>908</v>
      </c>
      <c r="AA846" s="360" t="s">
        <v>1728</v>
      </c>
      <c r="AC846" s="349"/>
      <c r="AD846" s="349"/>
    </row>
    <row r="847" spans="3:30" hidden="1" x14ac:dyDescent="0.3">
      <c r="C847" s="314"/>
      <c r="D847" s="8"/>
      <c r="E847" s="8"/>
      <c r="F847" s="20" t="s">
        <v>69</v>
      </c>
      <c r="G847" s="19" t="s">
        <v>1904</v>
      </c>
      <c r="H847" s="425"/>
      <c r="I847" s="426"/>
      <c r="J847" s="427" t="s">
        <v>1185</v>
      </c>
      <c r="K847" s="410"/>
      <c r="L847" s="1"/>
      <c r="M847" s="2"/>
      <c r="N847" s="432"/>
      <c r="O847" s="18">
        <v>12</v>
      </c>
      <c r="P847" s="21" t="str">
        <f t="shared" si="41"/>
        <v/>
      </c>
      <c r="Q847" s="20" t="s">
        <v>1103</v>
      </c>
      <c r="R847" s="403"/>
      <c r="S847" s="382" t="s">
        <v>223</v>
      </c>
      <c r="T847" s="404"/>
      <c r="U847" s="101"/>
      <c r="V847" s="10"/>
      <c r="W847" s="390">
        <f t="shared" si="40"/>
        <v>99</v>
      </c>
      <c r="X847" s="369">
        <f>VLOOKUP(Z847,'[1]IGC Availability'!$A:$O,15,FALSE)</f>
        <v>0</v>
      </c>
      <c r="Y847" s="364" t="str" cm="1">
        <f t="array" ref="Y847">IF(X847="","",
IFERROR(
    IF(
        X847&gt;= _xlfn.XLOOKUP(
            F847 &amp; "|" &amp; G847,
            'Min table'!$A$2:$A$17 &amp; "|" &amp; 'Min table'!$B$2:$B$17,
            'Min table'!$C$2:$C$17,
            "MISSING"
        ),
        "Show",
        "Hide"
    ),
"MISSING"))</f>
        <v>Hide</v>
      </c>
      <c r="Z847" s="364" t="s">
        <v>1879</v>
      </c>
      <c r="AA847" s="360" t="s">
        <v>1729</v>
      </c>
      <c r="AC847" s="349" t="s">
        <v>897</v>
      </c>
      <c r="AD847" s="349"/>
    </row>
    <row r="848" spans="3:30" hidden="1" x14ac:dyDescent="0.3">
      <c r="C848" s="314"/>
      <c r="D848" s="8"/>
      <c r="E848" s="8"/>
      <c r="F848" s="20" t="s">
        <v>69</v>
      </c>
      <c r="G848" s="19" t="s">
        <v>1903</v>
      </c>
      <c r="H848" s="384"/>
      <c r="I848" s="385"/>
      <c r="J848" s="427" t="s">
        <v>1908</v>
      </c>
      <c r="K848" s="386"/>
      <c r="L848" s="1"/>
      <c r="M848" s="2"/>
      <c r="N848" s="432"/>
      <c r="O848" s="18">
        <v>15</v>
      </c>
      <c r="P848" s="21" t="str">
        <f t="shared" si="41"/>
        <v/>
      </c>
      <c r="Q848" s="20" t="s">
        <v>1103</v>
      </c>
      <c r="R848" s="403"/>
      <c r="S848" s="382" t="s">
        <v>1996</v>
      </c>
      <c r="T848" s="404"/>
      <c r="U848" s="88"/>
      <c r="V848" s="10"/>
      <c r="W848" s="390">
        <f t="shared" si="40"/>
        <v>99</v>
      </c>
      <c r="X848" s="369">
        <f>VLOOKUP(Z848,'[1]IGC Availability'!$A:$O,15,FALSE)</f>
        <v>0</v>
      </c>
      <c r="Y848" s="364" t="str" cm="1">
        <f t="array" ref="Y848">IF(X848="","",
IFERROR(
    IF(
        X848&gt;= _xlfn.XLOOKUP(
            F848 &amp; "|" &amp; G848,
            'Min table'!$A$2:$A$17 &amp; "|" &amp; 'Min table'!$B$2:$B$17,
            'Min table'!$C$2:$C$17,
            "MISSING"
        ),
        "Show",
        "Hide"
    ),
"MISSING"))</f>
        <v>Hide</v>
      </c>
      <c r="Z848" s="364" t="s">
        <v>1880</v>
      </c>
      <c r="AA848" s="360" t="s">
        <v>1730</v>
      </c>
      <c r="AC848" s="349" t="s">
        <v>898</v>
      </c>
      <c r="AD848" s="349"/>
    </row>
    <row r="849" spans="3:30" hidden="1" x14ac:dyDescent="0.3">
      <c r="C849" s="314"/>
      <c r="D849" s="8"/>
      <c r="E849" s="8"/>
      <c r="F849" s="20" t="s">
        <v>69</v>
      </c>
      <c r="G849" s="19" t="s">
        <v>1050</v>
      </c>
      <c r="H849" s="384"/>
      <c r="I849" s="385"/>
      <c r="J849" s="427" t="s">
        <v>1731</v>
      </c>
      <c r="K849" s="386"/>
      <c r="L849" s="1"/>
      <c r="M849" s="2"/>
      <c r="N849" s="432"/>
      <c r="O849" s="18">
        <v>75</v>
      </c>
      <c r="P849" s="21" t="str">
        <f t="shared" si="41"/>
        <v/>
      </c>
      <c r="Q849" s="20" t="s">
        <v>1906</v>
      </c>
      <c r="R849" s="403"/>
      <c r="S849" s="382" t="str" cm="1">
        <f t="array" ref="S849">_xlfn.IFS(
    G849="Premium","$17.99 - $22.99",
    G849="Boutique","$26.99 - $29.99",
    G849="Collectors","$99.99 - $114.99",
    G849="Special Pricing","SPECIAL PRICING"
)</f>
        <v>SPECIAL PRICING</v>
      </c>
      <c r="T849" s="404"/>
      <c r="U849" s="88"/>
      <c r="V849" s="10"/>
      <c r="W849" s="390">
        <f t="shared" si="40"/>
        <v>1</v>
      </c>
      <c r="X849" s="369">
        <f>VLOOKUP(Z849,'[1]IGC Availability'!$A:$O,15,FALSE)</f>
        <v>-1.2000000000000002</v>
      </c>
      <c r="Y849" s="364" t="str" cm="1">
        <f t="array" ref="Y849">IF(X849="","",
IFERROR(
    IF(
        X849&gt;= _xlfn.XLOOKUP(
            F849 &amp; "|" &amp; G849,
            'Min table'!$A$2:$A$17 &amp; "|" &amp; 'Min table'!$B$2:$B$17,
            'Min table'!$C$2:$C$17,
            "MISSING"
        ),
        "Show",
        "Hide"
    ),
"MISSING"))</f>
        <v>Hide</v>
      </c>
      <c r="Z849" s="364" t="s">
        <v>910</v>
      </c>
      <c r="AA849" s="360" t="s">
        <v>1731</v>
      </c>
      <c r="AC849" s="349" t="s">
        <v>900</v>
      </c>
      <c r="AD849" s="349"/>
    </row>
    <row r="850" spans="3:30" hidden="1" x14ac:dyDescent="0.3">
      <c r="C850" s="314"/>
      <c r="D850" s="8"/>
      <c r="E850" s="8"/>
      <c r="F850" s="20" t="s">
        <v>69</v>
      </c>
      <c r="G850" s="19" t="s">
        <v>722</v>
      </c>
      <c r="H850" s="384"/>
      <c r="I850" s="385"/>
      <c r="J850" s="427" t="s">
        <v>1732</v>
      </c>
      <c r="K850" s="386"/>
      <c r="L850" s="1"/>
      <c r="M850" s="2"/>
      <c r="N850" s="432"/>
      <c r="O850" s="18" t="str" cm="1">
        <f t="array" ref="O850">_xlfn.IFS(
    G850="Premium","$8.50",
    G850="Boutique","$11.50",
    G850="Collectors","$20.00",
    G850="Special Pricing","SPECIAL PRICING"
)</f>
        <v>$11.50</v>
      </c>
      <c r="P850" s="21" t="str">
        <f t="shared" si="41"/>
        <v/>
      </c>
      <c r="Q850" s="18" t="s">
        <v>1487</v>
      </c>
      <c r="R850" s="403"/>
      <c r="S850" s="382" t="str" cm="1">
        <f t="array" ref="S850">_xlfn.IFS(
    G850="Premium","$17.99 - $22.99",
    G850="Boutique","$26.99 - $29.99",
    G850="Collectors","$99.99 - $114.99",
    G850="Special Pricing","SPECIAL PRICING"
)</f>
        <v>$26.99 - $29.99</v>
      </c>
      <c r="T850" s="404"/>
      <c r="U850" s="101"/>
      <c r="V850" s="10"/>
      <c r="W850" s="390">
        <f t="shared" si="40"/>
        <v>3</v>
      </c>
      <c r="X850" s="369">
        <f>VLOOKUP(Z850,'[1]IGC Availability'!$A:$O,15,FALSE)</f>
        <v>0</v>
      </c>
      <c r="Y850" s="364" t="str" cm="1">
        <f t="array" ref="Y850">IF(X850="","",
IFERROR(
    IF(
        X850&gt;= _xlfn.XLOOKUP(
            F850 &amp; "|" &amp; G850,
            'Min table'!$A$2:$A$17 &amp; "|" &amp; 'Min table'!$B$2:$B$17,
            'Min table'!$C$2:$C$17,
            "MISSING"
        ),
        "Show",
        "Hide"
    ),
"MISSING"))</f>
        <v>Hide</v>
      </c>
      <c r="Z850" s="364" t="s">
        <v>911</v>
      </c>
      <c r="AA850" s="360" t="s">
        <v>1732</v>
      </c>
      <c r="AC850" s="349"/>
      <c r="AD850" s="349"/>
    </row>
    <row r="851" spans="3:30" hidden="1" x14ac:dyDescent="0.3">
      <c r="C851" s="314"/>
      <c r="D851" s="8"/>
      <c r="E851" s="8"/>
      <c r="F851" s="20" t="s">
        <v>69</v>
      </c>
      <c r="G851" s="19" t="s">
        <v>724</v>
      </c>
      <c r="H851" s="384"/>
      <c r="I851" s="385"/>
      <c r="J851" s="427" t="s">
        <v>1733</v>
      </c>
      <c r="K851" s="386"/>
      <c r="L851" s="1"/>
      <c r="M851" s="2"/>
      <c r="N851" s="432"/>
      <c r="O851" s="18" t="str" cm="1">
        <f t="array" ref="O851">_xlfn.IFS(
    G851="Premium","$8.50",
    G851="Boutique","$11.50",
    G851="Collectors","$20.00",
    G851="Special Pricing","SPECIAL PRICING"
)</f>
        <v>$8.50</v>
      </c>
      <c r="P851" s="21" t="str">
        <f t="shared" si="41"/>
        <v/>
      </c>
      <c r="Q851" s="20" t="s">
        <v>437</v>
      </c>
      <c r="R851" s="403"/>
      <c r="S851" s="382" t="str" cm="1">
        <f t="array" ref="S851">_xlfn.IFS(
    G851="Premium","$17.99 - $22.99",
    G851="Boutique","$26.99 - $29.99",
    G851="Collectors","$99.99 - $114.99",
    G851="Special Pricing","SPECIAL PRICING"
)</f>
        <v>$17.99 - $22.99</v>
      </c>
      <c r="T851" s="404"/>
      <c r="U851" s="88"/>
      <c r="V851" s="10"/>
      <c r="W851" s="390">
        <f t="shared" si="40"/>
        <v>4</v>
      </c>
      <c r="X851" s="369">
        <f>VLOOKUP(Z851,'[1]IGC Availability'!$A:$O,15,FALSE)</f>
        <v>0</v>
      </c>
      <c r="Y851" s="364" t="str" cm="1">
        <f t="array" ref="Y851">IF(X851="","",
IFERROR(
    IF(
        X851&gt;= _xlfn.XLOOKUP(
            F851 &amp; "|" &amp; G851,
            'Min table'!$A$2:$A$17 &amp; "|" &amp; 'Min table'!$B$2:$B$17,
            'Min table'!$C$2:$C$17,
            "MISSING"
        ),
        "Show",
        "Hide"
    ),
"MISSING"))</f>
        <v>Hide</v>
      </c>
      <c r="Z851" s="364" t="s">
        <v>913</v>
      </c>
      <c r="AA851" s="360" t="s">
        <v>1733</v>
      </c>
      <c r="AC851" s="349" t="s">
        <v>901</v>
      </c>
      <c r="AD851" s="349"/>
    </row>
    <row r="852" spans="3:30" hidden="1" x14ac:dyDescent="0.3">
      <c r="C852" s="314"/>
      <c r="D852" s="8"/>
      <c r="E852" s="8"/>
      <c r="F852" s="20" t="s">
        <v>69</v>
      </c>
      <c r="G852" s="19" t="s">
        <v>722</v>
      </c>
      <c r="H852" s="384"/>
      <c r="I852" s="385"/>
      <c r="J852" s="427" t="s">
        <v>1734</v>
      </c>
      <c r="K852" s="386"/>
      <c r="L852" s="1"/>
      <c r="M852" s="2"/>
      <c r="N852" s="432"/>
      <c r="O852" s="18" t="str" cm="1">
        <f t="array" ref="O852">_xlfn.IFS(
    G852="Premium","$8.50",
    G852="Boutique","$11.50",
    G852="Collectors","$20.00",
    G852="Special Pricing","SPECIAL PRICING"
)</f>
        <v>$11.50</v>
      </c>
      <c r="P852" s="21" t="str">
        <f t="shared" si="41"/>
        <v/>
      </c>
      <c r="Q852" s="18" t="s">
        <v>1487</v>
      </c>
      <c r="R852" s="403"/>
      <c r="S852" s="382" t="str" cm="1">
        <f t="array" ref="S852">_xlfn.IFS(
    G852="Premium","$17.99 - $22.99",
    G852="Boutique","$26.99 - $29.99",
    G852="Collectors","$99.99 - $114.99",
    G852="Special Pricing","SPECIAL PRICING"
)</f>
        <v>$26.99 - $29.99</v>
      </c>
      <c r="T852" s="404"/>
      <c r="U852" s="88"/>
      <c r="V852" s="10"/>
      <c r="W852" s="390">
        <f t="shared" si="40"/>
        <v>3</v>
      </c>
      <c r="X852" s="369">
        <f>VLOOKUP(Z852,'[1]IGC Availability'!$A:$O,15,FALSE)</f>
        <v>0</v>
      </c>
      <c r="Y852" s="364" t="str" cm="1">
        <f t="array" ref="Y852">IF(X852="","",
IFERROR(
    IF(
        X852&gt;= _xlfn.XLOOKUP(
            F852 &amp; "|" &amp; G852,
            'Min table'!$A$2:$A$17 &amp; "|" &amp; 'Min table'!$B$2:$B$17,
            'Min table'!$C$2:$C$17,
            "MISSING"
        ),
        "Show",
        "Hide"
    ),
"MISSING"))</f>
        <v>Hide</v>
      </c>
      <c r="Z852" s="364" t="s">
        <v>914</v>
      </c>
      <c r="AA852" s="360" t="s">
        <v>1734</v>
      </c>
      <c r="AC852" s="351"/>
      <c r="AD852" s="351"/>
    </row>
    <row r="853" spans="3:30" hidden="1" x14ac:dyDescent="0.3">
      <c r="C853" s="314"/>
      <c r="D853" s="8"/>
      <c r="E853" s="8"/>
      <c r="F853" s="20" t="s">
        <v>69</v>
      </c>
      <c r="G853" s="19" t="s">
        <v>1050</v>
      </c>
      <c r="H853" s="384"/>
      <c r="I853" s="385"/>
      <c r="J853" s="427" t="s">
        <v>1735</v>
      </c>
      <c r="K853" s="386"/>
      <c r="L853" s="1"/>
      <c r="M853" s="2"/>
      <c r="N853" s="435"/>
      <c r="O853" s="18">
        <v>95</v>
      </c>
      <c r="P853" s="21" t="str">
        <f t="shared" si="41"/>
        <v/>
      </c>
      <c r="Q853" s="18" t="s">
        <v>1907</v>
      </c>
      <c r="R853" s="403"/>
      <c r="S853" s="382" t="str" cm="1">
        <f t="array" ref="S853">_xlfn.IFS(
    G853="Premium","$17.99 - $22.99",
    G853="Boutique","$26.99 - $29.99",
    G853="Collectors","$99.99 - $114.99",
    G853="Special Pricing","SPECIAL PRICING"
)</f>
        <v>SPECIAL PRICING</v>
      </c>
      <c r="T853" s="404"/>
      <c r="U853" s="88"/>
      <c r="V853" s="10"/>
      <c r="W853" s="390">
        <f t="shared" si="40"/>
        <v>1</v>
      </c>
      <c r="X853" s="369">
        <f>VLOOKUP(Z853,'[1]IGC Availability'!$A:$O,15,FALSE)</f>
        <v>0</v>
      </c>
      <c r="Y853" s="364" t="str" cm="1">
        <f t="array" ref="Y853">IF(X853="","",
IFERROR(
    IF(
        X853&gt;= _xlfn.XLOOKUP(
            F853 &amp; "|" &amp; G853,
            'Min table'!$A$2:$A$17 &amp; "|" &amp; 'Min table'!$B$2:$B$17,
            'Min table'!$C$2:$C$17,
            "MISSING"
        ),
        "Show",
        "Hide"
    ),
"MISSING"))</f>
        <v>Hide</v>
      </c>
      <c r="Z853" s="364" t="s">
        <v>915</v>
      </c>
      <c r="AA853" s="360" t="s">
        <v>1735</v>
      </c>
      <c r="AC853" s="351"/>
      <c r="AD853" s="351"/>
    </row>
    <row r="854" spans="3:30" hidden="1" x14ac:dyDescent="0.3">
      <c r="C854" s="314"/>
      <c r="D854" s="8"/>
      <c r="E854" s="8"/>
      <c r="F854" s="20" t="s">
        <v>69</v>
      </c>
      <c r="G854" s="19" t="s">
        <v>724</v>
      </c>
      <c r="H854" s="384"/>
      <c r="I854" s="385"/>
      <c r="J854" s="427" t="s">
        <v>1736</v>
      </c>
      <c r="K854" s="386"/>
      <c r="L854" s="1"/>
      <c r="M854" s="2"/>
      <c r="N854" s="432"/>
      <c r="O854" s="18" t="str" cm="1">
        <f t="array" ref="O854">_xlfn.IFS(
    G854="Premium","$8.50",
    G854="Boutique","$11.50",
    G854="Collectors","$20.00",
    G854="Special Pricing","SPECIAL PRICING"
)</f>
        <v>$8.50</v>
      </c>
      <c r="P854" s="21" t="str">
        <f t="shared" si="41"/>
        <v/>
      </c>
      <c r="Q854" s="18" t="s">
        <v>782</v>
      </c>
      <c r="R854" s="403"/>
      <c r="S854" s="382" t="str" cm="1">
        <f t="array" ref="S854">_xlfn.IFS(
    G854="Premium","$17.99 - $22.99",
    G854="Boutique","$26.99 - $29.99",
    G854="Collectors","$99.99 - $114.99",
    G854="Special Pricing","SPECIAL PRICING"
)</f>
        <v>$17.99 - $22.99</v>
      </c>
      <c r="T854" s="404"/>
      <c r="U854" s="88"/>
      <c r="V854" s="10"/>
      <c r="W854" s="390">
        <f t="shared" si="40"/>
        <v>4</v>
      </c>
      <c r="X854" s="369">
        <f>VLOOKUP(Z854,'[1]IGC Availability'!$A:$O,15,FALSE)</f>
        <v>0</v>
      </c>
      <c r="Y854" s="364" t="str" cm="1">
        <f t="array" ref="Y854">IF(X854="","",
IFERROR(
    IF(
        X854&gt;= _xlfn.XLOOKUP(
            F854 &amp; "|" &amp; G854,
            'Min table'!$A$2:$A$17 &amp; "|" &amp; 'Min table'!$B$2:$B$17,
            'Min table'!$C$2:$C$17,
            "MISSING"
        ),
        "Show",
        "Hide"
    ),
"MISSING"))</f>
        <v>Hide</v>
      </c>
      <c r="Z854" s="364" t="s">
        <v>916</v>
      </c>
      <c r="AA854" s="360" t="s">
        <v>1736</v>
      </c>
      <c r="AC854" s="349" t="s">
        <v>902</v>
      </c>
      <c r="AD854" s="349"/>
    </row>
    <row r="855" spans="3:30" hidden="1" x14ac:dyDescent="0.3">
      <c r="C855" s="314"/>
      <c r="D855" s="8"/>
      <c r="E855" s="8"/>
      <c r="F855" s="20" t="s">
        <v>69</v>
      </c>
      <c r="G855" s="19" t="s">
        <v>722</v>
      </c>
      <c r="H855" s="384"/>
      <c r="I855" s="385"/>
      <c r="J855" s="427" t="s">
        <v>1199</v>
      </c>
      <c r="K855" s="386"/>
      <c r="L855" s="1"/>
      <c r="M855" s="2"/>
      <c r="N855" s="435"/>
      <c r="O855" s="18" t="str" cm="1">
        <f t="array" ref="O855">_xlfn.IFS(
    G855="Premium","$8.50",
    G855="Boutique","$11.50",
    G855="Collectors","$20.00",
    G855="Special Pricing","SPECIAL PRICING"
)</f>
        <v>$11.50</v>
      </c>
      <c r="P855" s="21" t="str">
        <f t="shared" si="41"/>
        <v/>
      </c>
      <c r="Q855" s="20" t="s">
        <v>1799</v>
      </c>
      <c r="R855" s="403"/>
      <c r="S855" s="382" t="str" cm="1">
        <f t="array" ref="S855">_xlfn.IFS(
    G855="Premium","$17.99 - $22.99",
    G855="Boutique","$26.99 - $29.99",
    G855="Collectors","$99.99 - $114.99",
    G855="Special Pricing","SPECIAL PRICING"
)</f>
        <v>$26.99 - $29.99</v>
      </c>
      <c r="T855" s="404"/>
      <c r="U855" s="88"/>
      <c r="V855" s="10"/>
      <c r="W855" s="390">
        <f t="shared" si="40"/>
        <v>3</v>
      </c>
      <c r="X855" s="369">
        <f>VLOOKUP(Z855,'[1]IGC Availability'!$A:$O,15,FALSE)</f>
        <v>0.4</v>
      </c>
      <c r="Y855" s="364" t="str" cm="1">
        <f t="array" ref="Y855">IF(X855="","",
IFERROR(
    IF(
        X855&gt;= _xlfn.XLOOKUP(
            F855 &amp; "|" &amp; G855,
            'Min table'!$A$2:$A$17 &amp; "|" &amp; 'Min table'!$B$2:$B$17,
            'Min table'!$C$2:$C$17,
            "MISSING"
        ),
        "Show",
        "Hide"
    ),
"MISSING"))</f>
        <v>Hide</v>
      </c>
      <c r="Z855" s="364" t="s">
        <v>1881</v>
      </c>
      <c r="AA855" s="360" t="s">
        <v>1199</v>
      </c>
      <c r="AC855" s="349" t="s">
        <v>903</v>
      </c>
      <c r="AD855" s="349"/>
    </row>
    <row r="856" spans="3:30" hidden="1" x14ac:dyDescent="0.3">
      <c r="C856" s="314"/>
      <c r="D856" s="8"/>
      <c r="E856" s="8"/>
      <c r="F856" s="20" t="s">
        <v>69</v>
      </c>
      <c r="G856" s="19" t="s">
        <v>722</v>
      </c>
      <c r="H856" s="384"/>
      <c r="I856" s="385"/>
      <c r="J856" s="427" t="s">
        <v>1122</v>
      </c>
      <c r="K856" s="386"/>
      <c r="L856" s="1"/>
      <c r="M856" s="2"/>
      <c r="N856" s="432"/>
      <c r="O856" s="18" t="str" cm="1">
        <f t="array" ref="O856">_xlfn.IFS(
    G856="Premium","$8.50",
    G856="Boutique","$11.50",
    G856="Collectors","$20.00",
    G856="Special Pricing","SPECIAL PRICING"
)</f>
        <v>$11.50</v>
      </c>
      <c r="P856" s="21" t="str">
        <f t="shared" si="41"/>
        <v/>
      </c>
      <c r="Q856" s="20" t="s">
        <v>782</v>
      </c>
      <c r="R856" s="403"/>
      <c r="S856" s="382" t="str" cm="1">
        <f t="array" ref="S856">_xlfn.IFS(
    G856="Premium","$17.99 - $22.99",
    G856="Boutique","$26.99 - $29.99",
    G856="Collectors","$99.99 - $114.99",
    G856="Special Pricing","SPECIAL PRICING"
)</f>
        <v>$26.99 - $29.99</v>
      </c>
      <c r="T856" s="404"/>
      <c r="U856" s="88"/>
      <c r="V856" s="10"/>
      <c r="W856" s="390">
        <f t="shared" si="40"/>
        <v>3</v>
      </c>
      <c r="X856" s="369">
        <f>VLOOKUP(Z856,'[1]IGC Availability'!$A:$O,15,FALSE)</f>
        <v>0</v>
      </c>
      <c r="Y856" s="364" t="str" cm="1">
        <f t="array" ref="Y856">IF(X856="","",
IFERROR(
    IF(
        X856&gt;= _xlfn.XLOOKUP(
            F856 &amp; "|" &amp; G856,
            'Min table'!$A$2:$A$17 &amp; "|" &amp; 'Min table'!$B$2:$B$17,
            'Min table'!$C$2:$C$17,
            "MISSING"
        ),
        "Show",
        "Hide"
    ),
"MISSING"))</f>
        <v>Hide</v>
      </c>
      <c r="Z856" s="364" t="s">
        <v>1882</v>
      </c>
      <c r="AA856" s="360" t="s">
        <v>1122</v>
      </c>
      <c r="AC856" s="348" t="s">
        <v>904</v>
      </c>
      <c r="AD856" s="348"/>
    </row>
    <row r="857" spans="3:30" hidden="1" x14ac:dyDescent="0.3">
      <c r="C857" s="314"/>
      <c r="D857" s="8"/>
      <c r="E857" s="8"/>
      <c r="F857" s="20" t="s">
        <v>69</v>
      </c>
      <c r="G857" s="19" t="s">
        <v>1903</v>
      </c>
      <c r="H857" s="384"/>
      <c r="I857" s="385"/>
      <c r="J857" s="427" t="s">
        <v>1184</v>
      </c>
      <c r="K857" s="386"/>
      <c r="L857" s="1"/>
      <c r="M857" s="2"/>
      <c r="N857" s="432"/>
      <c r="O857" s="18">
        <v>15</v>
      </c>
      <c r="P857" s="21" t="str">
        <f t="shared" si="41"/>
        <v/>
      </c>
      <c r="Q857" s="20" t="s">
        <v>1103</v>
      </c>
      <c r="R857" s="403"/>
      <c r="S857" s="382" t="s">
        <v>1996</v>
      </c>
      <c r="T857" s="404"/>
      <c r="U857" s="88"/>
      <c r="V857" s="10"/>
      <c r="W857" s="390">
        <f t="shared" si="40"/>
        <v>99</v>
      </c>
      <c r="X857" s="369">
        <f>VLOOKUP(Z857,'[1]IGC Availability'!$A:$O,15,FALSE)</f>
        <v>3</v>
      </c>
      <c r="Y857" s="364" t="str" cm="1">
        <f t="array" ref="Y857">IF(X857="","",
IFERROR(
    IF(
        X857&gt;= _xlfn.XLOOKUP(
            F857 &amp; "|" &amp; G857,
            'Min table'!$A$2:$A$17 &amp; "|" &amp; 'Min table'!$B$2:$B$17,
            'Min table'!$C$2:$C$17,
            "MISSING"
        ),
        "Show",
        "Hide"
    ),
"MISSING"))</f>
        <v>Hide</v>
      </c>
      <c r="Z857" s="364" t="s">
        <v>1883</v>
      </c>
      <c r="AA857" s="360" t="s">
        <v>1184</v>
      </c>
      <c r="AC857" s="348" t="s">
        <v>905</v>
      </c>
      <c r="AD857" s="348"/>
    </row>
    <row r="858" spans="3:30" hidden="1" x14ac:dyDescent="0.3">
      <c r="C858" s="314"/>
      <c r="D858" s="8"/>
      <c r="E858" s="8"/>
      <c r="F858" s="20" t="s">
        <v>69</v>
      </c>
      <c r="G858" s="19" t="s">
        <v>724</v>
      </c>
      <c r="H858" s="384"/>
      <c r="I858" s="385"/>
      <c r="J858" s="427" t="s">
        <v>1737</v>
      </c>
      <c r="K858" s="386"/>
      <c r="L858" s="1"/>
      <c r="M858" s="2"/>
      <c r="N858" s="432"/>
      <c r="O858" s="18" t="str" cm="1">
        <f t="array" ref="O858">_xlfn.IFS(
    G858="Premium","$8.50",
    G858="Boutique","$11.50",
    G858="Collectors","$20.00",
    G858="Special Pricing","SPECIAL PRICING"
)</f>
        <v>$8.50</v>
      </c>
      <c r="P858" s="21" t="str">
        <f t="shared" si="41"/>
        <v/>
      </c>
      <c r="Q858" s="20" t="s">
        <v>1800</v>
      </c>
      <c r="R858" s="403"/>
      <c r="S858" s="382" t="str" cm="1">
        <f t="array" ref="S858">_xlfn.IFS(
    G858="Premium","$17.99 - $22.99",
    G858="Boutique","$26.99 - $29.99",
    G858="Collectors","$99.99 - $114.99",
    G858="Special Pricing","SPECIAL PRICING"
)</f>
        <v>$17.99 - $22.99</v>
      </c>
      <c r="T858" s="404"/>
      <c r="U858" s="88"/>
      <c r="V858" s="10"/>
      <c r="W858" s="390">
        <f t="shared" si="40"/>
        <v>4</v>
      </c>
      <c r="X858" s="369">
        <f>VLOOKUP(Z858,'[1]IGC Availability'!$A:$O,15,FALSE)</f>
        <v>0</v>
      </c>
      <c r="Y858" s="364" t="str" cm="1">
        <f t="array" ref="Y858">IF(X858="","",
IFERROR(
    IF(
        X858&gt;= _xlfn.XLOOKUP(
            F858 &amp; "|" &amp; G858,
            'Min table'!$A$2:$A$17 &amp; "|" &amp; 'Min table'!$B$2:$B$17,
            'Min table'!$C$2:$C$17,
            "MISSING"
        ),
        "Show",
        "Hide"
    ),
"MISSING"))</f>
        <v>Hide</v>
      </c>
      <c r="Z858" s="364" t="s">
        <v>909</v>
      </c>
      <c r="AA858" s="360" t="s">
        <v>1737</v>
      </c>
      <c r="AC858" s="348" t="s">
        <v>906</v>
      </c>
      <c r="AD858" s="348"/>
    </row>
    <row r="859" spans="3:30" hidden="1" x14ac:dyDescent="0.3">
      <c r="C859" s="314"/>
      <c r="D859" s="8"/>
      <c r="E859" s="8"/>
      <c r="F859" s="20" t="s">
        <v>69</v>
      </c>
      <c r="G859" s="19" t="s">
        <v>724</v>
      </c>
      <c r="H859" s="384"/>
      <c r="I859" s="385"/>
      <c r="J859" s="427" t="s">
        <v>1060</v>
      </c>
      <c r="K859" s="386"/>
      <c r="L859" s="1"/>
      <c r="M859" s="2"/>
      <c r="N859" s="432"/>
      <c r="O859" s="18" t="str" cm="1">
        <f t="array" ref="O859">_xlfn.IFS(
    G859="Premium","$8.50",
    G859="Boutique","$11.50",
    G859="Collectors","$20.00",
    G859="Special Pricing","SPECIAL PRICING"
)</f>
        <v>$8.50</v>
      </c>
      <c r="P859" s="21" t="str">
        <f t="shared" si="41"/>
        <v/>
      </c>
      <c r="Q859" s="20" t="s">
        <v>782</v>
      </c>
      <c r="R859" s="403"/>
      <c r="S859" s="382" t="str" cm="1">
        <f t="array" ref="S859">_xlfn.IFS(
    G859="Premium","$17.99 - $22.99",
    G859="Boutique","$26.99 - $29.99",
    G859="Collectors","$99.99 - $114.99",
    G859="Special Pricing","SPECIAL PRICING"
)</f>
        <v>$17.99 - $22.99</v>
      </c>
      <c r="T859" s="404"/>
      <c r="U859" s="88"/>
      <c r="V859" s="10"/>
      <c r="W859" s="390">
        <f t="shared" si="40"/>
        <v>4</v>
      </c>
      <c r="X859" s="369">
        <f>VLOOKUP(Z859,'[1]IGC Availability'!$A:$O,15,FALSE)</f>
        <v>0</v>
      </c>
      <c r="Y859" s="364" t="str" cm="1">
        <f t="array" ref="Y859">IF(X859="","",
IFERROR(
    IF(
        X859&gt;= _xlfn.XLOOKUP(
            F859 &amp; "|" &amp; G859,
            'Min table'!$A$2:$A$17 &amp; "|" &amp; 'Min table'!$B$2:$B$17,
            'Min table'!$C$2:$C$17,
            "MISSING"
        ),
        "Show",
        "Hide"
    ),
"MISSING"))</f>
        <v>Hide</v>
      </c>
      <c r="Z859" s="364" t="s">
        <v>1884</v>
      </c>
      <c r="AA859" s="360" t="s">
        <v>1060</v>
      </c>
      <c r="AC859" s="348" t="s">
        <v>907</v>
      </c>
      <c r="AD859" s="348"/>
    </row>
    <row r="860" spans="3:30" hidden="1" x14ac:dyDescent="0.3">
      <c r="C860" s="314"/>
      <c r="D860" s="8"/>
      <c r="E860" s="8"/>
      <c r="F860" s="20" t="s">
        <v>69</v>
      </c>
      <c r="G860" s="19" t="s">
        <v>1904</v>
      </c>
      <c r="H860" s="384"/>
      <c r="I860" s="385"/>
      <c r="J860" s="427" t="s">
        <v>1910</v>
      </c>
      <c r="K860" s="386"/>
      <c r="L860" s="1"/>
      <c r="M860" s="2"/>
      <c r="N860" s="432"/>
      <c r="O860" s="18">
        <v>12</v>
      </c>
      <c r="P860" s="21" t="str">
        <f t="shared" si="41"/>
        <v/>
      </c>
      <c r="Q860" s="20" t="s">
        <v>1103</v>
      </c>
      <c r="R860" s="403"/>
      <c r="S860" s="382" t="s">
        <v>223</v>
      </c>
      <c r="T860" s="404"/>
      <c r="U860" s="88"/>
      <c r="V860" s="10"/>
      <c r="W860" s="390">
        <f t="shared" si="40"/>
        <v>99</v>
      </c>
      <c r="X860" s="369">
        <f>VLOOKUP(Z860,'[1]IGC Availability'!$A:$O,15,FALSE)</f>
        <v>0</v>
      </c>
      <c r="Y860" s="364" t="str" cm="1">
        <f t="array" ref="Y860">IF(X860="","",
IFERROR(
    IF(
        X860&gt;= _xlfn.XLOOKUP(
            F860 &amp; "|" &amp; G860,
            'Min table'!$A$2:$A$17 &amp; "|" &amp; 'Min table'!$B$2:$B$17,
            'Min table'!$C$2:$C$17,
            "MISSING"
        ),
        "Show",
        "Hide"
    ),
"MISSING"))</f>
        <v>Hide</v>
      </c>
      <c r="Z860" s="364" t="s">
        <v>1885</v>
      </c>
      <c r="AA860" s="360" t="s">
        <v>1738</v>
      </c>
      <c r="AC860" s="348"/>
      <c r="AD860" s="348"/>
    </row>
    <row r="861" spans="3:30" x14ac:dyDescent="0.3">
      <c r="C861" s="314"/>
      <c r="D861" s="8"/>
      <c r="E861" s="8"/>
      <c r="F861" s="20" t="s">
        <v>69</v>
      </c>
      <c r="G861" s="19" t="s">
        <v>722</v>
      </c>
      <c r="H861" s="384"/>
      <c r="I861" s="385"/>
      <c r="J861" s="427" t="s">
        <v>1739</v>
      </c>
      <c r="K861" s="386"/>
      <c r="L861" s="1"/>
      <c r="M861" s="2"/>
      <c r="N861" s="435"/>
      <c r="O861" s="18" t="str" cm="1">
        <f t="array" ref="O861">_xlfn.IFS(
    G861="Premium","$8.50",
    G861="Boutique","$11.50",
    G861="Collectors","$20.00",
    G861="Special Pricing","SPECIAL PRICING"
)</f>
        <v>$11.50</v>
      </c>
      <c r="P861" s="21" t="str">
        <f t="shared" si="41"/>
        <v/>
      </c>
      <c r="Q861" s="20" t="s">
        <v>1265</v>
      </c>
      <c r="R861" s="403"/>
      <c r="S861" s="382" t="str" cm="1">
        <f t="array" ref="S861">_xlfn.IFS(
    G861="Premium","$17.99 - $22.99",
    G861="Boutique","$26.99 - $29.99",
    G861="Collectors","$99.99 - $114.99",
    G861="Special Pricing","SPECIAL PRICING"
)</f>
        <v>$26.99 - $29.99</v>
      </c>
      <c r="T861" s="404"/>
      <c r="U861" s="88"/>
      <c r="V861" s="10"/>
      <c r="W861" s="390">
        <f t="shared" si="40"/>
        <v>3</v>
      </c>
      <c r="X861" s="369">
        <f>VLOOKUP(Z861,'[1]IGC Availability'!$A:$O,15,FALSE)</f>
        <v>22.400000000000002</v>
      </c>
      <c r="Y861" s="364" t="str" cm="1">
        <f t="array" ref="Y861">IF(X861="","",
IFERROR(
    IF(
        X861&gt;= _xlfn.XLOOKUP(
            F861 &amp; "|" &amp; G861,
            'Min table'!$A$2:$A$17 &amp; "|" &amp; 'Min table'!$B$2:$B$17,
            'Min table'!$C$2:$C$17,
            "MISSING"
        ),
        "Show",
        "Hide"
    ),
"MISSING"))</f>
        <v>Show</v>
      </c>
      <c r="Z861" s="364" t="s">
        <v>924</v>
      </c>
      <c r="AA861" s="360" t="s">
        <v>1739</v>
      </c>
      <c r="AC861" s="348" t="s">
        <v>908</v>
      </c>
      <c r="AD861" s="348"/>
    </row>
    <row r="862" spans="3:30" hidden="1" x14ac:dyDescent="0.3">
      <c r="C862" s="314"/>
      <c r="D862" s="8"/>
      <c r="E862" s="8"/>
      <c r="F862" s="20" t="s">
        <v>69</v>
      </c>
      <c r="G862" s="19" t="s">
        <v>724</v>
      </c>
      <c r="H862" s="384"/>
      <c r="I862" s="385"/>
      <c r="J862" s="379" t="s">
        <v>1740</v>
      </c>
      <c r="K862" s="386"/>
      <c r="L862" s="1"/>
      <c r="M862" s="2"/>
      <c r="N862" s="432"/>
      <c r="O862" s="18" t="str" cm="1">
        <f t="array" ref="O862">_xlfn.IFS(
    G862="Premium","$8.50",
    G862="Boutique","$11.50",
    G862="Collectors","$20.00",
    G862="Special Pricing","SPECIAL PRICING"
)</f>
        <v>$8.50</v>
      </c>
      <c r="P862" s="21" t="str">
        <f t="shared" si="41"/>
        <v/>
      </c>
      <c r="Q862" s="18" t="s">
        <v>1270</v>
      </c>
      <c r="R862" s="403"/>
      <c r="S862" s="382" t="str" cm="1">
        <f t="array" ref="S862">_xlfn.IFS(
    G862="Premium","$17.99 - $22.99",
    G862="Boutique","$26.99 - $29.99",
    G862="Collectors","$99.99 - $114.99",
    G862="Special Pricing","SPECIAL PRICING"
)</f>
        <v>$17.99 - $22.99</v>
      </c>
      <c r="T862" s="404"/>
      <c r="U862" s="88"/>
      <c r="V862" s="10"/>
      <c r="W862" s="390">
        <f t="shared" si="40"/>
        <v>4</v>
      </c>
      <c r="X862" s="369">
        <f>VLOOKUP(Z862,'[1]IGC Availability'!$A:$O,15,FALSE)</f>
        <v>0</v>
      </c>
      <c r="Y862" s="364" t="str" cm="1">
        <f t="array" ref="Y862">IF(X862="","",
IFERROR(
    IF(
        X862&gt;= _xlfn.XLOOKUP(
            F862 &amp; "|" &amp; G862,
            'Min table'!$A$2:$A$17 &amp; "|" &amp; 'Min table'!$B$2:$B$17,
            'Min table'!$C$2:$C$17,
            "MISSING"
        ),
        "Show",
        "Hide"
    ),
"MISSING"))</f>
        <v>Hide</v>
      </c>
      <c r="Z862" s="364" t="s">
        <v>1886</v>
      </c>
      <c r="AA862" s="349" t="s">
        <v>1740</v>
      </c>
      <c r="AC862" s="349"/>
      <c r="AD862" s="349"/>
    </row>
    <row r="863" spans="3:30" hidden="1" x14ac:dyDescent="0.3">
      <c r="C863" s="314"/>
      <c r="D863" s="8"/>
      <c r="E863" s="8"/>
      <c r="F863" s="20" t="s">
        <v>69</v>
      </c>
      <c r="G863" s="19" t="s">
        <v>724</v>
      </c>
      <c r="H863" s="384"/>
      <c r="I863" s="385"/>
      <c r="J863" s="379" t="s">
        <v>1741</v>
      </c>
      <c r="K863" s="386"/>
      <c r="L863" s="1"/>
      <c r="M863" s="2"/>
      <c r="N863" s="432"/>
      <c r="O863" s="18" t="str" cm="1">
        <f t="array" ref="O863">_xlfn.IFS(
    G863="Premium","$8.50",
    G863="Boutique","$11.50",
    G863="Collectors","$20.00",
    G863="Special Pricing","SPECIAL PRICING"
)</f>
        <v>$8.50</v>
      </c>
      <c r="P863" s="21" t="str">
        <f t="shared" si="41"/>
        <v/>
      </c>
      <c r="Q863" s="18" t="s">
        <v>1776</v>
      </c>
      <c r="R863" s="403"/>
      <c r="S863" s="382" t="str" cm="1">
        <f t="array" ref="S863">_xlfn.IFS(
    G863="Premium","$17.99 - $22.99",
    G863="Boutique","$26.99 - $29.99",
    G863="Collectors","$99.99 - $114.99",
    G863="Special Pricing","SPECIAL PRICING"
)</f>
        <v>$17.99 - $22.99</v>
      </c>
      <c r="T863" s="404"/>
      <c r="U863" s="88"/>
      <c r="V863" s="10"/>
      <c r="W863" s="390">
        <f t="shared" si="40"/>
        <v>4</v>
      </c>
      <c r="X863" s="369">
        <f>VLOOKUP(Z863,'[1]IGC Availability'!$A:$O,15,FALSE)</f>
        <v>0</v>
      </c>
      <c r="Y863" s="364" t="str" cm="1">
        <f t="array" ref="Y863">IF(X863="","",
IFERROR(
    IF(
        X863&gt;= _xlfn.XLOOKUP(
            F863 &amp; "|" &amp; G863,
            'Min table'!$A$2:$A$17 &amp; "|" &amp; 'Min table'!$B$2:$B$17,
            'Min table'!$C$2:$C$17,
            "MISSING"
        ),
        "Show",
        "Hide"
    ),
"MISSING"))</f>
        <v>Hide</v>
      </c>
      <c r="Z863" s="364" t="s">
        <v>1887</v>
      </c>
      <c r="AA863" s="348" t="s">
        <v>1741</v>
      </c>
      <c r="AC863" s="348" t="s">
        <v>567</v>
      </c>
      <c r="AD863" s="348"/>
    </row>
    <row r="864" spans="3:30" hidden="1" x14ac:dyDescent="0.3">
      <c r="C864" s="314"/>
      <c r="D864" s="8"/>
      <c r="E864" s="8"/>
      <c r="F864" s="20" t="s">
        <v>69</v>
      </c>
      <c r="G864" s="19" t="s">
        <v>1904</v>
      </c>
      <c r="H864" s="384"/>
      <c r="I864" s="385"/>
      <c r="J864" s="379" t="s">
        <v>1909</v>
      </c>
      <c r="K864" s="386"/>
      <c r="L864" s="1"/>
      <c r="M864" s="2"/>
      <c r="N864" s="432"/>
      <c r="O864" s="18">
        <v>13.15</v>
      </c>
      <c r="P864" s="21" t="str">
        <f t="shared" si="41"/>
        <v/>
      </c>
      <c r="Q864" s="18" t="s">
        <v>1102</v>
      </c>
      <c r="R864" s="403"/>
      <c r="S864" s="382" t="s">
        <v>223</v>
      </c>
      <c r="T864" s="404"/>
      <c r="U864" s="88"/>
      <c r="V864" s="10"/>
      <c r="W864" s="390">
        <f t="shared" si="40"/>
        <v>99</v>
      </c>
      <c r="X864" s="369">
        <f>VLOOKUP(Z864,'[1]IGC Availability'!$A:$O,15,FALSE)</f>
        <v>0</v>
      </c>
      <c r="Y864" s="364" t="str" cm="1">
        <f t="array" ref="Y864">IF(X864="","",
IFERROR(
    IF(
        X864&gt;= _xlfn.XLOOKUP(
            F864 &amp; "|" &amp; G864,
            'Min table'!$A$2:$A$17 &amp; "|" &amp; 'Min table'!$B$2:$B$17,
            'Min table'!$C$2:$C$17,
            "MISSING"
        ),
        "Show",
        "Hide"
    ),
"MISSING"))</f>
        <v>Hide</v>
      </c>
      <c r="Z864" s="364" t="s">
        <v>1888</v>
      </c>
      <c r="AA864" s="348" t="s">
        <v>1742</v>
      </c>
      <c r="AC864" s="348"/>
      <c r="AD864" s="348"/>
    </row>
    <row r="865" spans="3:30" hidden="1" x14ac:dyDescent="0.3">
      <c r="C865" s="314"/>
      <c r="D865" s="8"/>
      <c r="E865" s="8"/>
      <c r="F865" s="20" t="s">
        <v>69</v>
      </c>
      <c r="G865" s="19" t="s">
        <v>724</v>
      </c>
      <c r="H865" s="384"/>
      <c r="I865" s="385"/>
      <c r="J865" s="379" t="s">
        <v>1911</v>
      </c>
      <c r="K865" s="386"/>
      <c r="L865" s="1"/>
      <c r="M865" s="2"/>
      <c r="N865" s="432"/>
      <c r="O865" s="18" t="str" cm="1">
        <f t="array" ref="O865">_xlfn.IFS(
    G865="Premium","$8.50",
    G865="Boutique","$11.50",
    G865="Collectors","$20.00",
    G865="Special Pricing","SPECIAL PRICING"
)</f>
        <v>$8.50</v>
      </c>
      <c r="P865" s="21" t="str">
        <f t="shared" si="41"/>
        <v/>
      </c>
      <c r="Q865" s="18" t="s">
        <v>1089</v>
      </c>
      <c r="R865" s="403"/>
      <c r="S865" s="382" t="str" cm="1">
        <f t="array" ref="S865">_xlfn.IFS(
    G865="Premium","$17.99 - $22.99",
    G865="Boutique","$26.99 - $29.99",
    G865="Collectors","$99.99 - $114.99",
    G865="Special Pricing","SPECIAL PRICING"
)</f>
        <v>$17.99 - $22.99</v>
      </c>
      <c r="T865" s="404"/>
      <c r="U865" s="88"/>
      <c r="V865" s="10"/>
      <c r="W865" s="390">
        <f t="shared" si="40"/>
        <v>4</v>
      </c>
      <c r="X865" s="369">
        <f>VLOOKUP(Z865,'[1]IGC Availability'!$A:$O,15,FALSE)</f>
        <v>0</v>
      </c>
      <c r="Y865" s="364" t="str" cm="1">
        <f t="array" ref="Y865">IF(X865="","",
IFERROR(
    IF(
        X865&gt;= _xlfn.XLOOKUP(
            F865 &amp; "|" &amp; G865,
            'Min table'!$A$2:$A$17 &amp; "|" &amp; 'Min table'!$B$2:$B$17,
            'Min table'!$C$2:$C$17,
            "MISSING"
        ),
        "Show",
        "Hide"
    ),
"MISSING"))</f>
        <v>Hide</v>
      </c>
      <c r="Z865" s="364" t="s">
        <v>1889</v>
      </c>
      <c r="AA865" s="348" t="s">
        <v>1743</v>
      </c>
      <c r="AC865" s="348" t="s">
        <v>909</v>
      </c>
      <c r="AD865" s="348"/>
    </row>
    <row r="866" spans="3:30" hidden="1" x14ac:dyDescent="0.3">
      <c r="C866" s="314"/>
      <c r="D866" s="8"/>
      <c r="E866" s="8"/>
      <c r="F866" s="20" t="s">
        <v>69</v>
      </c>
      <c r="G866" s="19" t="s">
        <v>1904</v>
      </c>
      <c r="H866" s="384"/>
      <c r="I866" s="385"/>
      <c r="J866" s="379" t="s">
        <v>1123</v>
      </c>
      <c r="K866" s="386"/>
      <c r="L866" s="1"/>
      <c r="M866" s="2"/>
      <c r="N866" s="432"/>
      <c r="O866" s="18">
        <v>12</v>
      </c>
      <c r="P866" s="21" t="str">
        <f t="shared" si="41"/>
        <v/>
      </c>
      <c r="Q866" s="18" t="s">
        <v>1102</v>
      </c>
      <c r="R866" s="403"/>
      <c r="S866" s="382" t="s">
        <v>223</v>
      </c>
      <c r="T866" s="404"/>
      <c r="U866" s="88"/>
      <c r="V866" s="10"/>
      <c r="W866" s="390">
        <f t="shared" si="40"/>
        <v>99</v>
      </c>
      <c r="X866" s="369">
        <f>VLOOKUP(Z866,'[1]IGC Availability'!$A:$O,15,FALSE)</f>
        <v>3</v>
      </c>
      <c r="Y866" s="364" t="str" cm="1">
        <f t="array" ref="Y866">IF(X866="","",
IFERROR(
    IF(
        X866&gt;= _xlfn.XLOOKUP(
            F866 &amp; "|" &amp; G866,
            'Min table'!$A$2:$A$17 &amp; "|" &amp; 'Min table'!$B$2:$B$17,
            'Min table'!$C$2:$C$17,
            "MISSING"
        ),
        "Show",
        "Hide"
    ),
"MISSING"))</f>
        <v>Hide</v>
      </c>
      <c r="Z866" s="364" t="s">
        <v>1890</v>
      </c>
      <c r="AA866" s="348" t="s">
        <v>1123</v>
      </c>
      <c r="AC866" s="348" t="s">
        <v>910</v>
      </c>
      <c r="AD866" s="348"/>
    </row>
    <row r="867" spans="3:30" hidden="1" x14ac:dyDescent="0.3">
      <c r="C867" s="314"/>
      <c r="D867" s="8"/>
      <c r="E867" s="8"/>
      <c r="F867" s="20" t="s">
        <v>69</v>
      </c>
      <c r="G867" s="19" t="s">
        <v>722</v>
      </c>
      <c r="H867" s="384"/>
      <c r="I867" s="385"/>
      <c r="J867" s="379" t="s">
        <v>1124</v>
      </c>
      <c r="K867" s="386"/>
      <c r="L867" s="1"/>
      <c r="M867" s="2"/>
      <c r="N867" s="432"/>
      <c r="O867" s="18" t="str" cm="1">
        <f t="array" ref="O867">_xlfn.IFS(
    G867="Premium","$8.50",
    G867="Boutique","$11.50",
    G867="Collectors","$20.00",
    G867="Special Pricing","SPECIAL PRICING"
)</f>
        <v>$11.50</v>
      </c>
      <c r="P867" s="21" t="str">
        <f t="shared" si="41"/>
        <v/>
      </c>
      <c r="Q867" s="18" t="s">
        <v>782</v>
      </c>
      <c r="R867" s="403"/>
      <c r="S867" s="382" t="str" cm="1">
        <f t="array" ref="S867">_xlfn.IFS(
    G867="Premium","$17.99 - $22.99",
    G867="Boutique","$26.99 - $29.99",
    G867="Collectors","$99.99 - $114.99",
    G867="Special Pricing","SPECIAL PRICING"
)</f>
        <v>$26.99 - $29.99</v>
      </c>
      <c r="T867" s="404"/>
      <c r="U867" s="88"/>
      <c r="V867" s="10"/>
      <c r="W867" s="390">
        <f t="shared" si="40"/>
        <v>3</v>
      </c>
      <c r="X867" s="369">
        <f>VLOOKUP(Z867,'[1]IGC Availability'!$A:$O,15,FALSE)</f>
        <v>0</v>
      </c>
      <c r="Y867" s="364" t="str" cm="1">
        <f t="array" ref="Y867">IF(X867="","",
IFERROR(
    IF(
        X867&gt;= _xlfn.XLOOKUP(
            F867 &amp; "|" &amp; G867,
            'Min table'!$A$2:$A$17 &amp; "|" &amp; 'Min table'!$B$2:$B$17,
            'Min table'!$C$2:$C$17,
            "MISSING"
        ),
        "Show",
        "Hide"
    ),
"MISSING"))</f>
        <v>Hide</v>
      </c>
      <c r="Z867" s="364" t="s">
        <v>1891</v>
      </c>
      <c r="AA867" s="348" t="s">
        <v>1124</v>
      </c>
      <c r="AC867" s="348" t="s">
        <v>911</v>
      </c>
      <c r="AD867" s="348"/>
    </row>
    <row r="868" spans="3:30" hidden="1" x14ac:dyDescent="0.3">
      <c r="C868" s="314"/>
      <c r="D868" s="8"/>
      <c r="E868" s="8"/>
      <c r="F868" s="20" t="s">
        <v>69</v>
      </c>
      <c r="G868" s="19" t="s">
        <v>724</v>
      </c>
      <c r="H868" s="384"/>
      <c r="I868" s="385"/>
      <c r="J868" s="379" t="s">
        <v>1744</v>
      </c>
      <c r="K868" s="386"/>
      <c r="L868" s="1"/>
      <c r="M868" s="2"/>
      <c r="N868" s="435"/>
      <c r="O868" s="18" t="str" cm="1">
        <f t="array" ref="O868">_xlfn.IFS(
    G868="Premium","$8.50",
    G868="Boutique","$11.50",
    G868="Collectors","$20.00",
    G868="Special Pricing","SPECIAL PRICING"
)</f>
        <v>$8.50</v>
      </c>
      <c r="P868" s="21" t="str">
        <f t="shared" si="41"/>
        <v/>
      </c>
      <c r="Q868" s="20" t="s">
        <v>1801</v>
      </c>
      <c r="R868" s="403"/>
      <c r="S868" s="382" t="str" cm="1">
        <f t="array" ref="S868">_xlfn.IFS(
    G868="Premium","$17.99 - $22.99",
    G868="Boutique","$26.99 - $29.99",
    G868="Collectors","$99.99 - $114.99",
    G868="Special Pricing","SPECIAL PRICING"
)</f>
        <v>$17.99 - $22.99</v>
      </c>
      <c r="T868" s="404"/>
      <c r="U868" s="88"/>
      <c r="V868" s="10"/>
      <c r="W868" s="390">
        <f t="shared" si="40"/>
        <v>4</v>
      </c>
      <c r="X868" s="369">
        <f>VLOOKUP(Z868,'[1]IGC Availability'!$A:$O,15,FALSE)</f>
        <v>19.400000000000002</v>
      </c>
      <c r="Y868" s="364" t="str" cm="1">
        <f t="array" ref="Y868">IF(X868="","",
IFERROR(
    IF(
        X868&gt;= _xlfn.XLOOKUP(
            F868 &amp; "|" &amp; G868,
            'Min table'!$A$2:$A$17 &amp; "|" &amp; 'Min table'!$B$2:$B$17,
            'Min table'!$C$2:$C$17,
            "MISSING"
        ),
        "Show",
        "Hide"
    ),
"MISSING"))</f>
        <v>Hide</v>
      </c>
      <c r="Z868" s="364" t="s">
        <v>1892</v>
      </c>
      <c r="AA868" s="348" t="s">
        <v>1744</v>
      </c>
      <c r="AC868" s="348" t="s">
        <v>912</v>
      </c>
      <c r="AD868" s="348"/>
    </row>
    <row r="869" spans="3:30" hidden="1" x14ac:dyDescent="0.3">
      <c r="C869" s="314"/>
      <c r="D869" s="8"/>
      <c r="E869" s="8"/>
      <c r="F869" s="20" t="s">
        <v>69</v>
      </c>
      <c r="G869" s="19" t="s">
        <v>724</v>
      </c>
      <c r="H869" s="384"/>
      <c r="I869" s="385"/>
      <c r="J869" s="379" t="s">
        <v>1745</v>
      </c>
      <c r="K869" s="386"/>
      <c r="L869" s="1"/>
      <c r="M869" s="2"/>
      <c r="N869" s="432"/>
      <c r="O869" s="18" t="str" cm="1">
        <f t="array" ref="O869">_xlfn.IFS(
    G869="Premium","$8.50",
    G869="Boutique","$11.50",
    G869="Collectors","$20.00",
    G869="Special Pricing","SPECIAL PRICING"
)</f>
        <v>$8.50</v>
      </c>
      <c r="P869" s="21" t="str">
        <f t="shared" si="41"/>
        <v/>
      </c>
      <c r="Q869" s="20" t="s">
        <v>782</v>
      </c>
      <c r="R869" s="403"/>
      <c r="S869" s="382" t="str" cm="1">
        <f t="array" ref="S869">_xlfn.IFS(
    G869="Premium","$17.99 - $22.99",
    G869="Boutique","$26.99 - $29.99",
    G869="Collectors","$99.99 - $114.99",
    G869="Special Pricing","SPECIAL PRICING"
)</f>
        <v>$17.99 - $22.99</v>
      </c>
      <c r="T869" s="404"/>
      <c r="U869" s="88"/>
      <c r="V869" s="10"/>
      <c r="W869" s="390">
        <f t="shared" si="40"/>
        <v>4</v>
      </c>
      <c r="X869" s="369">
        <f>VLOOKUP(Z869,'[1]IGC Availability'!$A:$O,15,FALSE)</f>
        <v>0.9</v>
      </c>
      <c r="Y869" s="364" t="str" cm="1">
        <f t="array" ref="Y869">IF(X869="","",
IFERROR(
    IF(
        X869&gt;= _xlfn.XLOOKUP(
            F869 &amp; "|" &amp; G869,
            'Min table'!$A$2:$A$17 &amp; "|" &amp; 'Min table'!$B$2:$B$17,
            'Min table'!$C$2:$C$17,
            "MISSING"
        ),
        "Show",
        "Hide"
    ),
"MISSING"))</f>
        <v>Hide</v>
      </c>
      <c r="Z869" s="364" t="s">
        <v>931</v>
      </c>
      <c r="AA869" s="348" t="s">
        <v>1745</v>
      </c>
      <c r="AC869" s="348" t="s">
        <v>913</v>
      </c>
      <c r="AD869" s="348"/>
    </row>
    <row r="870" spans="3:30" hidden="1" x14ac:dyDescent="0.3">
      <c r="C870" s="314"/>
      <c r="D870" s="8"/>
      <c r="E870" s="8"/>
      <c r="F870" s="20" t="s">
        <v>69</v>
      </c>
      <c r="G870" s="19" t="s">
        <v>1256</v>
      </c>
      <c r="H870" s="384"/>
      <c r="I870" s="385"/>
      <c r="J870" s="379" t="s">
        <v>1140</v>
      </c>
      <c r="K870" s="386"/>
      <c r="L870" s="1"/>
      <c r="M870" s="2"/>
      <c r="N870" s="432"/>
      <c r="O870" s="18">
        <v>23.5</v>
      </c>
      <c r="P870" s="21" t="str">
        <f t="shared" si="41"/>
        <v/>
      </c>
      <c r="Q870" s="18" t="s">
        <v>1102</v>
      </c>
      <c r="R870" s="403"/>
      <c r="S870" s="382" t="s">
        <v>318</v>
      </c>
      <c r="T870" s="404"/>
      <c r="U870" s="88"/>
      <c r="V870" s="10"/>
      <c r="W870" s="390">
        <f t="shared" si="40"/>
        <v>99</v>
      </c>
      <c r="X870" s="369">
        <f>VLOOKUP(Z870,'[1]IGC Availability'!$A:$O,15,FALSE)</f>
        <v>0</v>
      </c>
      <c r="Y870" s="364" t="str" cm="1">
        <f t="array" ref="Y870">IF(X870="","",
IFERROR(
    IF(
        X870&gt;= _xlfn.XLOOKUP(
            F870 &amp; "|" &amp; G870,
            'Min table'!$A$2:$A$17 &amp; "|" &amp; 'Min table'!$B$2:$B$17,
            'Min table'!$C$2:$C$17,
            "MISSING"
        ),
        "Show",
        "Hide"
    ),
"MISSING"))</f>
        <v>Hide</v>
      </c>
      <c r="Z870" s="364" t="s">
        <v>1893</v>
      </c>
      <c r="AA870" s="348" t="s">
        <v>1746</v>
      </c>
      <c r="AC870" s="348" t="s">
        <v>914</v>
      </c>
      <c r="AD870" s="348"/>
    </row>
    <row r="871" spans="3:30" hidden="1" x14ac:dyDescent="0.3">
      <c r="C871" s="314"/>
      <c r="D871" s="8"/>
      <c r="E871" s="8"/>
      <c r="F871" s="20" t="s">
        <v>69</v>
      </c>
      <c r="G871" s="19" t="s">
        <v>724</v>
      </c>
      <c r="H871" s="384"/>
      <c r="I871" s="385"/>
      <c r="J871" s="379" t="s">
        <v>1747</v>
      </c>
      <c r="K871" s="386"/>
      <c r="L871" s="1"/>
      <c r="M871" s="2"/>
      <c r="N871" s="432"/>
      <c r="O871" s="18" t="str" cm="1">
        <f t="array" ref="O871">_xlfn.IFS(
    G871="Premium","$8.50",
    G871="Boutique","$11.50",
    G871="Collectors","$20.00",
    G871="Special Pricing","SPECIAL PRICING"
)</f>
        <v>$8.50</v>
      </c>
      <c r="P871" s="21" t="str">
        <f t="shared" si="41"/>
        <v/>
      </c>
      <c r="Q871" s="18" t="s">
        <v>1080</v>
      </c>
      <c r="R871" s="403"/>
      <c r="S871" s="382" t="str" cm="1">
        <f t="array" ref="S871">_xlfn.IFS(
    G871="Premium","$17.99 - $22.99",
    G871="Boutique","$26.99 - $29.99",
    G871="Collectors","$99.99 - $114.99",
    G871="Special Pricing","SPECIAL PRICING"
)</f>
        <v>$17.99 - $22.99</v>
      </c>
      <c r="T871" s="404"/>
      <c r="U871" s="88"/>
      <c r="V871" s="10"/>
      <c r="W871" s="390">
        <f t="shared" si="40"/>
        <v>4</v>
      </c>
      <c r="X871" s="369">
        <f>VLOOKUP(Z871,'[1]IGC Availability'!$A:$O,15,FALSE)</f>
        <v>23</v>
      </c>
      <c r="Y871" s="364" t="str" cm="1">
        <f t="array" ref="Y871">IF(X871="","",
IFERROR(
    IF(
        X871&gt;= _xlfn.XLOOKUP(
            F871 &amp; "|" &amp; G871,
            'Min table'!$A$2:$A$17 &amp; "|" &amp; 'Min table'!$B$2:$B$17,
            'Min table'!$C$2:$C$17,
            "MISSING"
        ),
        "Show",
        "Hide"
    ),
"MISSING"))</f>
        <v>Hide</v>
      </c>
      <c r="Z871" s="364" t="s">
        <v>1894</v>
      </c>
      <c r="AA871" s="349" t="s">
        <v>1747</v>
      </c>
      <c r="AC871" s="349" t="s">
        <v>915</v>
      </c>
      <c r="AD871" s="349"/>
    </row>
    <row r="872" spans="3:30" hidden="1" x14ac:dyDescent="0.3">
      <c r="C872" s="314"/>
      <c r="D872" s="8"/>
      <c r="E872" s="8"/>
      <c r="F872" s="20" t="s">
        <v>69</v>
      </c>
      <c r="G872" s="19" t="s">
        <v>722</v>
      </c>
      <c r="H872" s="384"/>
      <c r="I872" s="385"/>
      <c r="J872" s="379" t="s">
        <v>1748</v>
      </c>
      <c r="K872" s="386"/>
      <c r="L872" s="1"/>
      <c r="M872" s="2"/>
      <c r="N872" s="432"/>
      <c r="O872" s="18" t="str" cm="1">
        <f t="array" ref="O872">_xlfn.IFS(
    G872="Premium","$8.50",
    G872="Boutique","$11.50",
    G872="Collectors","$20.00",
    G872="Special Pricing","SPECIAL PRICING"
)</f>
        <v>$11.50</v>
      </c>
      <c r="P872" s="21" t="str">
        <f t="shared" si="41"/>
        <v/>
      </c>
      <c r="Q872" s="20" t="s">
        <v>437</v>
      </c>
      <c r="R872" s="403"/>
      <c r="S872" s="382" t="str" cm="1">
        <f t="array" ref="S872">_xlfn.IFS(
    G872="Premium","$17.99 - $22.99",
    G872="Boutique","$26.99 - $29.99",
    G872="Collectors","$99.99 - $114.99",
    G872="Special Pricing","SPECIAL PRICING"
)</f>
        <v>$26.99 - $29.99</v>
      </c>
      <c r="T872" s="404"/>
      <c r="U872" s="88"/>
      <c r="V872" s="10"/>
      <c r="W872" s="390">
        <f t="shared" si="40"/>
        <v>3</v>
      </c>
      <c r="X872" s="369">
        <f>VLOOKUP(Z872,'[1]IGC Availability'!$A:$O,15,FALSE)</f>
        <v>0</v>
      </c>
      <c r="Y872" s="364" t="str" cm="1">
        <f t="array" ref="Y872">IF(X872="","",
IFERROR(
    IF(
        X872&gt;= _xlfn.XLOOKUP(
            F872 &amp; "|" &amp; G872,
            'Min table'!$A$2:$A$17 &amp; "|" &amp; 'Min table'!$B$2:$B$17,
            'Min table'!$C$2:$C$17,
            "MISSING"
        ),
        "Show",
        "Hide"
    ),
"MISSING"))</f>
        <v>Hide</v>
      </c>
      <c r="Z872" s="364" t="s">
        <v>932</v>
      </c>
      <c r="AA872" s="349" t="s">
        <v>1748</v>
      </c>
      <c r="AC872" s="349" t="s">
        <v>916</v>
      </c>
      <c r="AD872" s="349"/>
    </row>
    <row r="873" spans="3:30" hidden="1" x14ac:dyDescent="0.3">
      <c r="C873" s="314"/>
      <c r="D873" s="8"/>
      <c r="E873" s="8"/>
      <c r="F873" s="20" t="s">
        <v>69</v>
      </c>
      <c r="G873" s="19" t="s">
        <v>722</v>
      </c>
      <c r="H873" s="384"/>
      <c r="I873" s="385"/>
      <c r="J873" s="379" t="s">
        <v>1749</v>
      </c>
      <c r="K873" s="386"/>
      <c r="L873" s="1"/>
      <c r="M873" s="2"/>
      <c r="N873" s="432"/>
      <c r="O873" s="18" t="str" cm="1">
        <f t="array" ref="O873">_xlfn.IFS(
    G873="Premium","$8.50",
    G873="Boutique","$11.50",
    G873="Collectors","$20.00",
    G873="Special Pricing","SPECIAL PRICING"
)</f>
        <v>$11.50</v>
      </c>
      <c r="P873" s="21" t="str">
        <f t="shared" si="41"/>
        <v/>
      </c>
      <c r="Q873" s="20" t="s">
        <v>1802</v>
      </c>
      <c r="R873" s="403"/>
      <c r="S873" s="382" t="str" cm="1">
        <f t="array" ref="S873">_xlfn.IFS(
    G873="Premium","$17.99 - $22.99",
    G873="Boutique","$26.99 - $29.99",
    G873="Collectors","$99.99 - $114.99",
    G873="Special Pricing","SPECIAL PRICING"
)</f>
        <v>$26.99 - $29.99</v>
      </c>
      <c r="T873" s="404"/>
      <c r="U873" s="88"/>
      <c r="V873" s="10"/>
      <c r="W873" s="390">
        <f t="shared" si="40"/>
        <v>3</v>
      </c>
      <c r="X873" s="369">
        <f>VLOOKUP(Z873,'[1]IGC Availability'!$A:$O,15,FALSE)</f>
        <v>0</v>
      </c>
      <c r="Y873" s="364" t="str" cm="1">
        <f t="array" ref="Y873">IF(X873="","",
IFERROR(
    IF(
        X873&gt;= _xlfn.XLOOKUP(
            F873 &amp; "|" &amp; G873,
            'Min table'!$A$2:$A$17 &amp; "|" &amp; 'Min table'!$B$2:$B$17,
            'Min table'!$C$2:$C$17,
            "MISSING"
        ),
        "Show",
        "Hide"
    ),
"MISSING"))</f>
        <v>Hide</v>
      </c>
      <c r="Z873" s="364" t="s">
        <v>933</v>
      </c>
      <c r="AA873" s="349" t="s">
        <v>1749</v>
      </c>
      <c r="AC873" s="349"/>
      <c r="AD873" s="349"/>
    </row>
    <row r="874" spans="3:30" hidden="1" x14ac:dyDescent="0.3">
      <c r="C874" s="314"/>
      <c r="D874" s="8"/>
      <c r="E874" s="8"/>
      <c r="F874" s="20" t="s">
        <v>69</v>
      </c>
      <c r="G874" s="19" t="s">
        <v>724</v>
      </c>
      <c r="H874" s="384"/>
      <c r="I874" s="385"/>
      <c r="J874" s="379" t="s">
        <v>1750</v>
      </c>
      <c r="K874" s="386"/>
      <c r="L874" s="1"/>
      <c r="M874" s="2"/>
      <c r="N874" s="432"/>
      <c r="O874" s="18" t="str" cm="1">
        <f t="array" ref="O874">_xlfn.IFS(
    G874="Premium","$8.50",
    G874="Boutique","$11.50",
    G874="Collectors","$20.00",
    G874="Special Pricing","SPECIAL PRICING"
)</f>
        <v>$8.50</v>
      </c>
      <c r="P874" s="21" t="str">
        <f t="shared" si="41"/>
        <v/>
      </c>
      <c r="Q874" s="20" t="s">
        <v>691</v>
      </c>
      <c r="R874" s="403"/>
      <c r="S874" s="382" t="str" cm="1">
        <f t="array" ref="S874">_xlfn.IFS(
    G874="Premium","$17.99 - $22.99",
    G874="Boutique","$26.99 - $29.99",
    G874="Collectors","$99.99 - $114.99",
    G874="Special Pricing","SPECIAL PRICING"
)</f>
        <v>$17.99 - $22.99</v>
      </c>
      <c r="T874" s="404"/>
      <c r="U874" s="88"/>
      <c r="V874" s="10"/>
      <c r="W874" s="390">
        <f t="shared" si="40"/>
        <v>4</v>
      </c>
      <c r="X874" s="369">
        <f>VLOOKUP(Z874,'[1]IGC Availability'!$A:$O,15,FALSE)</f>
        <v>1.2000000000000002</v>
      </c>
      <c r="Y874" s="364" t="str" cm="1">
        <f t="array" ref="Y874">IF(X874="","",
IFERROR(
    IF(
        X874&gt;= _xlfn.XLOOKUP(
            F874 &amp; "|" &amp; G874,
            'Min table'!$A$2:$A$17 &amp; "|" &amp; 'Min table'!$B$2:$B$17,
            'Min table'!$C$2:$C$17,
            "MISSING"
        ),
        "Show",
        "Hide"
    ),
"MISSING"))</f>
        <v>Hide</v>
      </c>
      <c r="Z874" s="364" t="s">
        <v>1895</v>
      </c>
      <c r="AA874" s="349" t="s">
        <v>1750</v>
      </c>
      <c r="AC874" s="349" t="s">
        <v>917</v>
      </c>
      <c r="AD874" s="349"/>
    </row>
    <row r="875" spans="3:30" hidden="1" x14ac:dyDescent="0.3">
      <c r="C875" s="314"/>
      <c r="D875" s="8"/>
      <c r="E875" s="8"/>
      <c r="F875" s="20" t="s">
        <v>69</v>
      </c>
      <c r="G875" s="19" t="s">
        <v>722</v>
      </c>
      <c r="H875" s="384"/>
      <c r="I875" s="385"/>
      <c r="J875" s="379" t="s">
        <v>1751</v>
      </c>
      <c r="K875" s="386"/>
      <c r="L875" s="1"/>
      <c r="M875" s="2"/>
      <c r="N875" s="435"/>
      <c r="O875" s="18" t="str" cm="1">
        <f t="array" ref="O875">_xlfn.IFS(
    G875="Premium","$8.50",
    G875="Boutique","$11.50",
    G875="Collectors","$20.00",
    G875="Special Pricing","SPECIAL PRICING"
)</f>
        <v>$11.50</v>
      </c>
      <c r="P875" s="21" t="str">
        <f t="shared" si="41"/>
        <v/>
      </c>
      <c r="Q875" s="18" t="s">
        <v>1803</v>
      </c>
      <c r="R875" s="403"/>
      <c r="S875" s="382" t="str" cm="1">
        <f t="array" ref="S875">_xlfn.IFS(
    G875="Premium","$17.99 - $22.99",
    G875="Boutique","$26.99 - $29.99",
    G875="Collectors","$99.99 - $114.99",
    G875="Special Pricing","SPECIAL PRICING"
)</f>
        <v>$26.99 - $29.99</v>
      </c>
      <c r="T875" s="404"/>
      <c r="U875" s="88"/>
      <c r="V875" s="10"/>
      <c r="W875" s="390">
        <f t="shared" si="40"/>
        <v>3</v>
      </c>
      <c r="X875" s="369">
        <f>VLOOKUP(Z875,'[1]IGC Availability'!$A:$O,15,FALSE)</f>
        <v>2.7</v>
      </c>
      <c r="Y875" s="364" t="str" cm="1">
        <f t="array" ref="Y875">IF(X875="","",
IFERROR(
    IF(
        X875&gt;= _xlfn.XLOOKUP(
            F875 &amp; "|" &amp; G875,
            'Min table'!$A$2:$A$17 &amp; "|" &amp; 'Min table'!$B$2:$B$17,
            'Min table'!$C$2:$C$17,
            "MISSING"
        ),
        "Show",
        "Hide"
    ),
"MISSING"))</f>
        <v>Hide</v>
      </c>
      <c r="Z875" s="364" t="s">
        <v>1896</v>
      </c>
      <c r="AA875" s="349" t="s">
        <v>1751</v>
      </c>
      <c r="AC875" s="349" t="s">
        <v>918</v>
      </c>
      <c r="AD875" s="349"/>
    </row>
    <row r="876" spans="3:30" hidden="1" x14ac:dyDescent="0.3">
      <c r="C876" s="314"/>
      <c r="D876" s="8"/>
      <c r="E876" s="8"/>
      <c r="F876" s="20" t="s">
        <v>69</v>
      </c>
      <c r="G876" s="19" t="s">
        <v>722</v>
      </c>
      <c r="H876" s="384"/>
      <c r="I876" s="385"/>
      <c r="J876" s="379" t="s">
        <v>1752</v>
      </c>
      <c r="K876" s="386"/>
      <c r="L876" s="1"/>
      <c r="M876" s="2"/>
      <c r="N876" s="432"/>
      <c r="O876" s="18" t="str" cm="1">
        <f t="array" ref="O876">_xlfn.IFS(
    G876="Premium","$8.50",
    G876="Boutique","$11.50",
    G876="Collectors","$20.00",
    G876="Special Pricing","SPECIAL PRICING"
)</f>
        <v>$11.50</v>
      </c>
      <c r="P876" s="21" t="str">
        <f t="shared" si="41"/>
        <v/>
      </c>
      <c r="Q876" s="18" t="s">
        <v>691</v>
      </c>
      <c r="R876" s="403"/>
      <c r="S876" s="382" t="str" cm="1">
        <f t="array" ref="S876">_xlfn.IFS(
    G876="Premium","$17.99 - $22.99",
    G876="Boutique","$26.99 - $29.99",
    G876="Collectors","$99.99 - $114.99",
    G876="Special Pricing","SPECIAL PRICING"
)</f>
        <v>$26.99 - $29.99</v>
      </c>
      <c r="T876" s="404"/>
      <c r="U876" s="88"/>
      <c r="V876" s="10"/>
      <c r="W876" s="390">
        <f t="shared" si="40"/>
        <v>3</v>
      </c>
      <c r="X876" s="369">
        <f>VLOOKUP(Z876,'[1]IGC Availability'!$A:$O,15,FALSE)</f>
        <v>0</v>
      </c>
      <c r="Y876" s="364" t="str" cm="1">
        <f t="array" ref="Y876">IF(X876="","",
IFERROR(
    IF(
        X876&gt;= _xlfn.XLOOKUP(
            F876 &amp; "|" &amp; G876,
            'Min table'!$A$2:$A$17 &amp; "|" &amp; 'Min table'!$B$2:$B$17,
            'Min table'!$C$2:$C$17,
            "MISSING"
        ),
        "Show",
        "Hide"
    ),
"MISSING"))</f>
        <v>Hide</v>
      </c>
      <c r="Z876" s="364" t="s">
        <v>935</v>
      </c>
      <c r="AA876" s="349" t="s">
        <v>1752</v>
      </c>
      <c r="AC876" s="349">
        <v>0</v>
      </c>
      <c r="AD876" s="349"/>
    </row>
    <row r="877" spans="3:30" hidden="1" x14ac:dyDescent="0.3">
      <c r="C877" s="314"/>
      <c r="D877" s="8"/>
      <c r="E877" s="8"/>
      <c r="F877" s="20" t="s">
        <v>69</v>
      </c>
      <c r="G877" s="19" t="s">
        <v>724</v>
      </c>
      <c r="H877" s="384"/>
      <c r="I877" s="385"/>
      <c r="J877" s="379" t="s">
        <v>1753</v>
      </c>
      <c r="K877" s="386"/>
      <c r="L877" s="1"/>
      <c r="M877" s="2"/>
      <c r="N877" s="432"/>
      <c r="O877" s="18" t="str" cm="1">
        <f t="array" ref="O877">_xlfn.IFS(
    G877="Premium","$8.50",
    G877="Boutique","$11.50",
    G877="Collectors","$20.00",
    G877="Special Pricing","SPECIAL PRICING"
)</f>
        <v>$8.50</v>
      </c>
      <c r="P877" s="21" t="str">
        <f t="shared" si="41"/>
        <v/>
      </c>
      <c r="Q877" s="20" t="s">
        <v>691</v>
      </c>
      <c r="R877" s="403"/>
      <c r="S877" s="382" t="str" cm="1">
        <f t="array" ref="S877">_xlfn.IFS(
    G877="Premium","$17.99 - $22.99",
    G877="Boutique","$26.99 - $29.99",
    G877="Collectors","$99.99 - $114.99",
    G877="Special Pricing","SPECIAL PRICING"
)</f>
        <v>$17.99 - $22.99</v>
      </c>
      <c r="T877" s="404"/>
      <c r="U877" s="88"/>
      <c r="V877" s="10"/>
      <c r="W877" s="390">
        <f t="shared" si="40"/>
        <v>4</v>
      </c>
      <c r="X877" s="369">
        <f>VLOOKUP(Z877,'[1]IGC Availability'!$A:$O,15,FALSE)</f>
        <v>0</v>
      </c>
      <c r="Y877" s="364" t="str" cm="1">
        <f t="array" ref="Y877">IF(X877="","",
IFERROR(
    IF(
        X877&gt;= _xlfn.XLOOKUP(
            F877 &amp; "|" &amp; G877,
            'Min table'!$A$2:$A$17 &amp; "|" &amp; 'Min table'!$B$2:$B$17,
            'Min table'!$C$2:$C$17,
            "MISSING"
        ),
        "Show",
        "Hide"
    ),
"MISSING"))</f>
        <v>Hide</v>
      </c>
      <c r="Z877" s="364" t="s">
        <v>936</v>
      </c>
      <c r="AA877" s="349" t="s">
        <v>1753</v>
      </c>
      <c r="AC877" s="349"/>
      <c r="AD877" s="349"/>
    </row>
    <row r="878" spans="3:30" hidden="1" x14ac:dyDescent="0.3">
      <c r="C878" s="314"/>
      <c r="D878" s="8"/>
      <c r="E878" s="8"/>
      <c r="F878" s="20" t="s">
        <v>69</v>
      </c>
      <c r="G878" s="19" t="s">
        <v>724</v>
      </c>
      <c r="H878" s="384"/>
      <c r="I878" s="385"/>
      <c r="J878" s="379" t="s">
        <v>1754</v>
      </c>
      <c r="K878" s="386"/>
      <c r="L878" s="1"/>
      <c r="M878" s="2"/>
      <c r="N878" s="432"/>
      <c r="O878" s="18" t="str" cm="1">
        <f t="array" ref="O878">_xlfn.IFS(
    G878="Premium","$8.50",
    G878="Boutique","$11.50",
    G878="Collectors","$20.00",
    G878="Special Pricing","SPECIAL PRICING"
)</f>
        <v>$8.50</v>
      </c>
      <c r="P878" s="21" t="str">
        <f t="shared" si="41"/>
        <v/>
      </c>
      <c r="Q878" s="18" t="s">
        <v>938</v>
      </c>
      <c r="R878" s="403"/>
      <c r="S878" s="382" t="str" cm="1">
        <f t="array" ref="S878">_xlfn.IFS(
    G878="Premium","$17.99 - $22.99",
    G878="Boutique","$26.99 - $29.99",
    G878="Collectors","$99.99 - $114.99",
    G878="Special Pricing","SPECIAL PRICING"
)</f>
        <v>$17.99 - $22.99</v>
      </c>
      <c r="T878" s="404"/>
      <c r="U878" s="88"/>
      <c r="V878" s="10"/>
      <c r="W878" s="390">
        <f t="shared" si="40"/>
        <v>4</v>
      </c>
      <c r="X878" s="369">
        <f>VLOOKUP(Z878,'[1]IGC Availability'!$A:$O,15,FALSE)</f>
        <v>0</v>
      </c>
      <c r="Y878" s="364" t="str" cm="1">
        <f t="array" ref="Y878">IF(X878="","",
IFERROR(
    IF(
        X878&gt;= _xlfn.XLOOKUP(
            F878 &amp; "|" &amp; G878,
            'Min table'!$A$2:$A$17 &amp; "|" &amp; 'Min table'!$B$2:$B$17,
            'Min table'!$C$2:$C$17,
            "MISSING"
        ),
        "Show",
        "Hide"
    ),
"MISSING"))</f>
        <v>Hide</v>
      </c>
      <c r="Z878" s="364" t="s">
        <v>937</v>
      </c>
      <c r="AA878" s="349" t="s">
        <v>1754</v>
      </c>
      <c r="AC878" s="349" t="s">
        <v>919</v>
      </c>
      <c r="AD878" s="349"/>
    </row>
    <row r="879" spans="3:30" hidden="1" x14ac:dyDescent="0.3">
      <c r="C879" s="314"/>
      <c r="D879" s="8"/>
      <c r="E879" s="8"/>
      <c r="F879" s="20" t="s">
        <v>69</v>
      </c>
      <c r="G879" s="19" t="s">
        <v>722</v>
      </c>
      <c r="H879" s="384"/>
      <c r="I879" s="385"/>
      <c r="J879" s="379" t="s">
        <v>1435</v>
      </c>
      <c r="K879" s="386"/>
      <c r="L879" s="1"/>
      <c r="M879" s="2"/>
      <c r="N879" s="432"/>
      <c r="O879" s="18" t="str" cm="1">
        <f t="array" ref="O879">_xlfn.IFS(
    G879="Premium","$8.50",
    G879="Boutique","$11.50",
    G879="Collectors","$20.00",
    G879="Special Pricing","SPECIAL PRICING"
)</f>
        <v>$11.50</v>
      </c>
      <c r="P879" s="21" t="str">
        <f t="shared" si="41"/>
        <v/>
      </c>
      <c r="Q879" s="18" t="s">
        <v>940</v>
      </c>
      <c r="R879" s="403"/>
      <c r="S879" s="382" t="str" cm="1">
        <f t="array" ref="S879">_xlfn.IFS(
    G879="Premium","$17.99 - $22.99",
    G879="Boutique","$26.99 - $29.99",
    G879="Collectors","$99.99 - $114.99",
    G879="Special Pricing","SPECIAL PRICING"
)</f>
        <v>$26.99 - $29.99</v>
      </c>
      <c r="T879" s="404"/>
      <c r="U879" s="88"/>
      <c r="V879" s="10"/>
      <c r="W879" s="390">
        <f t="shared" si="40"/>
        <v>3</v>
      </c>
      <c r="X879" s="369">
        <f>VLOOKUP(Z879,'[1]IGC Availability'!$A:$O,15,FALSE)</f>
        <v>0</v>
      </c>
      <c r="Y879" s="364" t="str" cm="1">
        <f t="array" ref="Y879">IF(X879="","",
IFERROR(
    IF(
        X879&gt;= _xlfn.XLOOKUP(
            F879 &amp; "|" &amp; G879,
            'Min table'!$A$2:$A$17 &amp; "|" &amp; 'Min table'!$B$2:$B$17,
            'Min table'!$C$2:$C$17,
            "MISSING"
        ),
        "Show",
        "Hide"
    ),
"MISSING"))</f>
        <v>Hide</v>
      </c>
      <c r="Z879" s="364" t="s">
        <v>939</v>
      </c>
      <c r="AA879" s="349" t="s">
        <v>1435</v>
      </c>
      <c r="AC879" s="349"/>
      <c r="AD879" s="349"/>
    </row>
    <row r="880" spans="3:30" hidden="1" x14ac:dyDescent="0.3">
      <c r="C880" s="314"/>
      <c r="D880" s="8"/>
      <c r="E880" s="8"/>
      <c r="F880" s="20" t="s">
        <v>69</v>
      </c>
      <c r="G880" s="19" t="s">
        <v>722</v>
      </c>
      <c r="H880" s="384"/>
      <c r="I880" s="385"/>
      <c r="J880" s="379" t="s">
        <v>1436</v>
      </c>
      <c r="K880" s="386"/>
      <c r="L880" s="1"/>
      <c r="M880" s="2"/>
      <c r="N880" s="432"/>
      <c r="O880" s="18" t="str" cm="1">
        <f t="array" ref="O880">_xlfn.IFS(
    G880="Premium","$8.50",
    G880="Boutique","$11.50",
    G880="Collectors","$20.00",
    G880="Special Pricing","SPECIAL PRICING"
)</f>
        <v>$11.50</v>
      </c>
      <c r="P880" s="21" t="str">
        <f t="shared" si="41"/>
        <v/>
      </c>
      <c r="Q880" s="18" t="s">
        <v>691</v>
      </c>
      <c r="R880" s="403"/>
      <c r="S880" s="382" t="str" cm="1">
        <f t="array" ref="S880">_xlfn.IFS(
    G880="Premium","$17.99 - $22.99",
    G880="Boutique","$26.99 - $29.99",
    G880="Collectors","$99.99 - $114.99",
    G880="Special Pricing","SPECIAL PRICING"
)</f>
        <v>$26.99 - $29.99</v>
      </c>
      <c r="T880" s="404"/>
      <c r="U880" s="88"/>
      <c r="V880" s="10"/>
      <c r="W880" s="390">
        <f t="shared" si="40"/>
        <v>3</v>
      </c>
      <c r="X880" s="369">
        <f>VLOOKUP(Z880,'[1]IGC Availability'!$A:$O,15,FALSE)</f>
        <v>0</v>
      </c>
      <c r="Y880" s="364" t="str" cm="1">
        <f t="array" ref="Y880">IF(X880="","",
IFERROR(
    IF(
        X880&gt;= _xlfn.XLOOKUP(
            F880 &amp; "|" &amp; G880,
            'Min table'!$A$2:$A$17 &amp; "|" &amp; 'Min table'!$B$2:$B$17,
            'Min table'!$C$2:$C$17,
            "MISSING"
        ),
        "Show",
        "Hide"
    ),
"MISSING"))</f>
        <v>Hide</v>
      </c>
      <c r="Z880" s="364" t="s">
        <v>941</v>
      </c>
      <c r="AA880" s="349" t="s">
        <v>1436</v>
      </c>
      <c r="AC880" s="349" t="s">
        <v>920</v>
      </c>
      <c r="AD880" s="349"/>
    </row>
    <row r="881" spans="3:30" hidden="1" x14ac:dyDescent="0.3">
      <c r="C881" s="314"/>
      <c r="D881" s="8"/>
      <c r="E881" s="8"/>
      <c r="F881" s="20" t="s">
        <v>69</v>
      </c>
      <c r="G881" s="19" t="s">
        <v>724</v>
      </c>
      <c r="H881" s="384"/>
      <c r="I881" s="385"/>
      <c r="J881" s="379" t="s">
        <v>1755</v>
      </c>
      <c r="K881" s="386"/>
      <c r="L881" s="1"/>
      <c r="M881" s="2"/>
      <c r="N881" s="432"/>
      <c r="O881" s="18" t="str" cm="1">
        <f t="array" ref="O881">_xlfn.IFS(
    G881="Premium","$8.50",
    G881="Boutique","$11.50",
    G881="Collectors","$20.00",
    G881="Special Pricing","SPECIAL PRICING"
)</f>
        <v>$8.50</v>
      </c>
      <c r="P881" s="21" t="str">
        <f t="shared" si="41"/>
        <v/>
      </c>
      <c r="Q881" s="18" t="s">
        <v>938</v>
      </c>
      <c r="R881" s="403"/>
      <c r="S881" s="382" t="str" cm="1">
        <f t="array" ref="S881">_xlfn.IFS(
    G881="Premium","$17.99 - $22.99",
    G881="Boutique","$26.99 - $29.99",
    G881="Collectors","$99.99 - $114.99",
    G881="Special Pricing","SPECIAL PRICING"
)</f>
        <v>$17.99 - $22.99</v>
      </c>
      <c r="T881" s="404"/>
      <c r="U881" s="88"/>
      <c r="V881" s="10"/>
      <c r="W881" s="390">
        <f t="shared" si="40"/>
        <v>4</v>
      </c>
      <c r="X881" s="369">
        <f>VLOOKUP(Z881,'[1]IGC Availability'!$A:$O,15,FALSE)</f>
        <v>0</v>
      </c>
      <c r="Y881" s="364" t="str" cm="1">
        <f t="array" ref="Y881">IF(X881="","",
IFERROR(
    IF(
        X881&gt;= _xlfn.XLOOKUP(
            F881 &amp; "|" &amp; G881,
            'Min table'!$A$2:$A$17 &amp; "|" &amp; 'Min table'!$B$2:$B$17,
            'Min table'!$C$2:$C$17,
            "MISSING"
        ),
        "Show",
        "Hide"
    ),
"MISSING"))</f>
        <v>Hide</v>
      </c>
      <c r="Z881" s="364" t="s">
        <v>942</v>
      </c>
      <c r="AA881" s="349" t="s">
        <v>1755</v>
      </c>
      <c r="AC881" s="349" t="s">
        <v>921</v>
      </c>
      <c r="AD881" s="349"/>
    </row>
    <row r="882" spans="3:30" hidden="1" x14ac:dyDescent="0.3">
      <c r="C882" s="314"/>
      <c r="D882" s="8"/>
      <c r="E882" s="8"/>
      <c r="F882" s="20" t="s">
        <v>69</v>
      </c>
      <c r="G882" s="19" t="s">
        <v>724</v>
      </c>
      <c r="H882" s="384"/>
      <c r="I882" s="385"/>
      <c r="J882" s="379" t="s">
        <v>1756</v>
      </c>
      <c r="K882" s="386"/>
      <c r="L882" s="1"/>
      <c r="M882" s="2"/>
      <c r="N882" s="432"/>
      <c r="O882" s="18" t="str" cm="1">
        <f t="array" ref="O882">_xlfn.IFS(
    G882="Premium","$8.50",
    G882="Boutique","$11.50",
    G882="Collectors","$20.00",
    G882="Special Pricing","SPECIAL PRICING"
)</f>
        <v>$8.50</v>
      </c>
      <c r="P882" s="21" t="str">
        <f t="shared" si="41"/>
        <v/>
      </c>
      <c r="Q882" s="18" t="s">
        <v>938</v>
      </c>
      <c r="R882" s="403"/>
      <c r="S882" s="382" t="str" cm="1">
        <f t="array" ref="S882">_xlfn.IFS(
    G882="Premium","$17.99 - $22.99",
    G882="Boutique","$26.99 - $29.99",
    G882="Collectors","$99.99 - $114.99",
    G882="Special Pricing","SPECIAL PRICING"
)</f>
        <v>$17.99 - $22.99</v>
      </c>
      <c r="T882" s="404"/>
      <c r="U882" s="88"/>
      <c r="V882" s="10"/>
      <c r="W882" s="390">
        <f t="shared" si="40"/>
        <v>4</v>
      </c>
      <c r="X882" s="369">
        <f>VLOOKUP(Z882,'[1]IGC Availability'!$A:$O,15,FALSE)</f>
        <v>0</v>
      </c>
      <c r="Y882" s="364" t="str" cm="1">
        <f t="array" ref="Y882">IF(X882="","",
IFERROR(
    IF(
        X882&gt;= _xlfn.XLOOKUP(
            F882 &amp; "|" &amp; G882,
            'Min table'!$A$2:$A$17 &amp; "|" &amp; 'Min table'!$B$2:$B$17,
            'Min table'!$C$2:$C$17,
            "MISSING"
        ),
        "Show",
        "Hide"
    ),
"MISSING"))</f>
        <v>Hide</v>
      </c>
      <c r="Z882" s="364" t="s">
        <v>943</v>
      </c>
      <c r="AA882" s="349" t="s">
        <v>1756</v>
      </c>
      <c r="AC882" s="349" t="s">
        <v>922</v>
      </c>
      <c r="AD882" s="349"/>
    </row>
    <row r="883" spans="3:30" hidden="1" x14ac:dyDescent="0.3">
      <c r="C883" s="314"/>
      <c r="D883" s="8"/>
      <c r="E883" s="8"/>
      <c r="F883" s="20" t="s">
        <v>69</v>
      </c>
      <c r="G883" s="19" t="s">
        <v>724</v>
      </c>
      <c r="H883" s="384"/>
      <c r="I883" s="385"/>
      <c r="J883" s="379" t="s">
        <v>1757</v>
      </c>
      <c r="K883" s="386"/>
      <c r="L883" s="1"/>
      <c r="M883" s="2"/>
      <c r="N883" s="432"/>
      <c r="O883" s="18" t="str" cm="1">
        <f t="array" ref="O883">_xlfn.IFS(
    G883="Premium","$8.50",
    G883="Boutique","$11.50",
    G883="Collectors","$20.00",
    G883="Special Pricing","SPECIAL PRICING"
)</f>
        <v>$8.50</v>
      </c>
      <c r="P883" s="21" t="str">
        <f t="shared" si="41"/>
        <v/>
      </c>
      <c r="Q883" s="18" t="s">
        <v>691</v>
      </c>
      <c r="R883" s="403"/>
      <c r="S883" s="382" t="str" cm="1">
        <f t="array" ref="S883">_xlfn.IFS(
    G883="Premium","$17.99 - $22.99",
    G883="Boutique","$26.99 - $29.99",
    G883="Collectors","$99.99 - $114.99",
    G883="Special Pricing","SPECIAL PRICING"
)</f>
        <v>$17.99 - $22.99</v>
      </c>
      <c r="T883" s="404"/>
      <c r="U883" s="88"/>
      <c r="V883" s="10"/>
      <c r="W883" s="390">
        <f t="shared" si="40"/>
        <v>4</v>
      </c>
      <c r="X883" s="369">
        <f>VLOOKUP(Z883,'[1]IGC Availability'!$A:$O,15,FALSE)</f>
        <v>0</v>
      </c>
      <c r="Y883" s="364" t="str" cm="1">
        <f t="array" ref="Y883">IF(X883="","",
IFERROR(
    IF(
        X883&gt;= _xlfn.XLOOKUP(
            F883 &amp; "|" &amp; G883,
            'Min table'!$A$2:$A$17 &amp; "|" &amp; 'Min table'!$B$2:$B$17,
            'Min table'!$C$2:$C$17,
            "MISSING"
        ),
        "Show",
        "Hide"
    ),
"MISSING"))</f>
        <v>Hide</v>
      </c>
      <c r="Z883" s="364" t="s">
        <v>944</v>
      </c>
      <c r="AA883" s="349" t="s">
        <v>1757</v>
      </c>
      <c r="AC883" s="349" t="s">
        <v>923</v>
      </c>
      <c r="AD883" s="349"/>
    </row>
    <row r="884" spans="3:30" hidden="1" x14ac:dyDescent="0.3">
      <c r="C884" s="314"/>
      <c r="D884" s="8"/>
      <c r="E884" s="8"/>
      <c r="F884" s="20" t="s">
        <v>69</v>
      </c>
      <c r="G884" s="19" t="s">
        <v>722</v>
      </c>
      <c r="H884" s="384"/>
      <c r="I884" s="385"/>
      <c r="J884" s="379" t="s">
        <v>1758</v>
      </c>
      <c r="K884" s="386"/>
      <c r="L884" s="1"/>
      <c r="M884" s="2"/>
      <c r="N884" s="432"/>
      <c r="O884" s="18" t="str" cm="1">
        <f t="array" ref="O884">_xlfn.IFS(
    G884="Premium","$8.50",
    G884="Boutique","$11.50",
    G884="Collectors","$20.00",
    G884="Special Pricing","SPECIAL PRICING"
)</f>
        <v>$11.50</v>
      </c>
      <c r="P884" s="21" t="str">
        <f t="shared" si="41"/>
        <v/>
      </c>
      <c r="Q884" s="18" t="s">
        <v>691</v>
      </c>
      <c r="R884" s="403"/>
      <c r="S884" s="382" t="str" cm="1">
        <f t="array" ref="S884">_xlfn.IFS(
    G884="Premium","$17.99 - $22.99",
    G884="Boutique","$26.99 - $29.99",
    G884="Collectors","$99.99 - $114.99",
    G884="Special Pricing","SPECIAL PRICING"
)</f>
        <v>$26.99 - $29.99</v>
      </c>
      <c r="T884" s="404"/>
      <c r="U884" s="88"/>
      <c r="V884" s="10"/>
      <c r="W884" s="390">
        <f t="shared" ref="W884:W904" si="42">IF(G884="Special Pricing",1,
 IF(G884="Collectors",2,
 IF(G884="Boutique",3,
 IF(G884="Premium",4,99))))</f>
        <v>3</v>
      </c>
      <c r="X884" s="369">
        <f>VLOOKUP(Z884,'[1]IGC Availability'!$A:$O,15,FALSE)</f>
        <v>0</v>
      </c>
      <c r="Y884" s="364" t="str" cm="1">
        <f t="array" ref="Y884">IF(X884="","",
IFERROR(
    IF(
        X884&gt;= _xlfn.XLOOKUP(
            F884 &amp; "|" &amp; G884,
            'Min table'!$A$2:$A$17 &amp; "|" &amp; 'Min table'!$B$2:$B$17,
            'Min table'!$C$2:$C$17,
            "MISSING"
        ),
        "Show",
        "Hide"
    ),
"MISSING"))</f>
        <v>Hide</v>
      </c>
      <c r="Z884" s="364" t="s">
        <v>945</v>
      </c>
      <c r="AA884" s="349" t="s">
        <v>1758</v>
      </c>
      <c r="AC884" s="349"/>
      <c r="AD884" s="349"/>
    </row>
    <row r="885" spans="3:30" hidden="1" x14ac:dyDescent="0.3">
      <c r="C885" s="314"/>
      <c r="D885" s="8"/>
      <c r="E885" s="8"/>
      <c r="F885" s="20" t="s">
        <v>69</v>
      </c>
      <c r="G885" s="19" t="s">
        <v>724</v>
      </c>
      <c r="H885" s="384"/>
      <c r="I885" s="385"/>
      <c r="J885" s="379" t="s">
        <v>1759</v>
      </c>
      <c r="K885" s="386"/>
      <c r="L885" s="1"/>
      <c r="M885" s="2"/>
      <c r="N885" s="432"/>
      <c r="O885" s="18" t="str" cm="1">
        <f t="array" ref="O885">_xlfn.IFS(
    G885="Premium","$8.50",
    G885="Boutique","$11.50",
    G885="Collectors","$20.00",
    G885="Special Pricing","SPECIAL PRICING"
)</f>
        <v>$8.50</v>
      </c>
      <c r="P885" s="21" t="str">
        <f t="shared" ref="P885:P903" si="43">IF(AND(L885="",M885="",N885=""),"", (L885*O885) + (M885*(O885+2.25)) + (N885*(O885+2.25)))</f>
        <v/>
      </c>
      <c r="Q885" s="18" t="s">
        <v>691</v>
      </c>
      <c r="R885" s="403"/>
      <c r="S885" s="382" t="str" cm="1">
        <f t="array" ref="S885">_xlfn.IFS(
    G885="Premium","$17.99 - $22.99",
    G885="Boutique","$26.99 - $29.99",
    G885="Collectors","$99.99 - $114.99",
    G885="Special Pricing","SPECIAL PRICING"
)</f>
        <v>$17.99 - $22.99</v>
      </c>
      <c r="T885" s="404"/>
      <c r="U885" s="101"/>
      <c r="V885" s="10"/>
      <c r="W885" s="390">
        <f t="shared" si="42"/>
        <v>4</v>
      </c>
      <c r="X885" s="369">
        <f>VLOOKUP(Z885,'[1]IGC Availability'!$A:$O,15,FALSE)</f>
        <v>0</v>
      </c>
      <c r="Y885" s="364" t="str" cm="1">
        <f t="array" ref="Y885">IF(X885="","",
IFERROR(
    IF(
        X885&gt;= _xlfn.XLOOKUP(
            F885 &amp; "|" &amp; G885,
            'Min table'!$A$2:$A$17 &amp; "|" &amp; 'Min table'!$B$2:$B$17,
            'Min table'!$C$2:$C$17,
            "MISSING"
        ),
        "Show",
        "Hide"
    ),
"MISSING"))</f>
        <v>Hide</v>
      </c>
      <c r="Z885" s="364" t="s">
        <v>946</v>
      </c>
      <c r="AA885" s="349" t="s">
        <v>1759</v>
      </c>
      <c r="AC885" s="349" t="s">
        <v>924</v>
      </c>
      <c r="AD885" s="349"/>
    </row>
    <row r="886" spans="3:30" hidden="1" x14ac:dyDescent="0.3">
      <c r="C886" s="314"/>
      <c r="D886" s="8"/>
      <c r="E886" s="8"/>
      <c r="F886" s="20" t="s">
        <v>69</v>
      </c>
      <c r="G886" s="19" t="s">
        <v>722</v>
      </c>
      <c r="H886" s="384"/>
      <c r="I886" s="385"/>
      <c r="J886" s="379" t="s">
        <v>1760</v>
      </c>
      <c r="K886" s="386"/>
      <c r="L886" s="1"/>
      <c r="M886" s="2"/>
      <c r="N886" s="432"/>
      <c r="O886" s="18" t="str" cm="1">
        <f t="array" ref="O886">_xlfn.IFS(
    G886="Premium","$8.50",
    G886="Boutique","$11.50",
    G886="Collectors","$20.00",
    G886="Special Pricing","SPECIAL PRICING"
)</f>
        <v>$11.50</v>
      </c>
      <c r="P886" s="21" t="str">
        <f t="shared" si="43"/>
        <v/>
      </c>
      <c r="Q886" s="20" t="s">
        <v>691</v>
      </c>
      <c r="R886" s="403"/>
      <c r="S886" s="382" t="str" cm="1">
        <f t="array" ref="S886">_xlfn.IFS(
    G886="Premium","$17.99 - $22.99",
    G886="Boutique","$26.99 - $29.99",
    G886="Collectors","$99.99 - $114.99",
    G886="Special Pricing","SPECIAL PRICING"
)</f>
        <v>$26.99 - $29.99</v>
      </c>
      <c r="T886" s="404"/>
      <c r="U886" s="101"/>
      <c r="V886" s="10"/>
      <c r="W886" s="390">
        <f t="shared" si="42"/>
        <v>3</v>
      </c>
      <c r="X886" s="369">
        <f>VLOOKUP(Z886,'[1]IGC Availability'!$A:$O,15,FALSE)</f>
        <v>0</v>
      </c>
      <c r="Y886" s="364" t="str" cm="1">
        <f t="array" ref="Y886">IF(X886="","",
IFERROR(
    IF(
        X886&gt;= _xlfn.XLOOKUP(
            F886 &amp; "|" &amp; G886,
            'Min table'!$A$2:$A$17 &amp; "|" &amp; 'Min table'!$B$2:$B$17,
            'Min table'!$C$2:$C$17,
            "MISSING"
        ),
        "Show",
        "Hide"
    ),
"MISSING"))</f>
        <v>Hide</v>
      </c>
      <c r="Z886" s="364" t="s">
        <v>947</v>
      </c>
      <c r="AA886" s="349" t="s">
        <v>1760</v>
      </c>
      <c r="AC886" s="349"/>
      <c r="AD886" s="349"/>
    </row>
    <row r="887" spans="3:30" hidden="1" x14ac:dyDescent="0.3">
      <c r="C887" s="314"/>
      <c r="D887" s="8"/>
      <c r="E887" s="8"/>
      <c r="F887" s="20" t="s">
        <v>69</v>
      </c>
      <c r="G887" s="19" t="s">
        <v>722</v>
      </c>
      <c r="H887" s="384"/>
      <c r="I887" s="385"/>
      <c r="J887" s="379" t="s">
        <v>1761</v>
      </c>
      <c r="K887" s="386"/>
      <c r="L887" s="1"/>
      <c r="M887" s="2"/>
      <c r="N887" s="432"/>
      <c r="O887" s="18" t="str" cm="1">
        <f t="array" ref="O887">_xlfn.IFS(
    G887="Premium","$8.50",
    G887="Boutique","$11.50",
    G887="Collectors","$20.00",
    G887="Special Pricing","SPECIAL PRICING"
)</f>
        <v>$11.50</v>
      </c>
      <c r="P887" s="21" t="str">
        <f t="shared" si="43"/>
        <v/>
      </c>
      <c r="Q887" s="18" t="s">
        <v>691</v>
      </c>
      <c r="R887" s="403"/>
      <c r="S887" s="382" t="str" cm="1">
        <f t="array" ref="S887">_xlfn.IFS(
    G887="Premium","$17.99 - $22.99",
    G887="Boutique","$26.99 - $29.99",
    G887="Collectors","$99.99 - $114.99",
    G887="Special Pricing","SPECIAL PRICING"
)</f>
        <v>$26.99 - $29.99</v>
      </c>
      <c r="T887" s="404"/>
      <c r="U887" s="101"/>
      <c r="V887" s="10"/>
      <c r="W887" s="390">
        <f t="shared" si="42"/>
        <v>3</v>
      </c>
      <c r="X887" s="369">
        <f>VLOOKUP(Z887,'[1]IGC Availability'!$A:$O,15,FALSE)</f>
        <v>0</v>
      </c>
      <c r="Y887" s="364" t="str" cm="1">
        <f t="array" ref="Y887">IF(X887="","",
IFERROR(
    IF(
        X887&gt;= _xlfn.XLOOKUP(
            F887 &amp; "|" &amp; G887,
            'Min table'!$A$2:$A$17 &amp; "|" &amp; 'Min table'!$B$2:$B$17,
            'Min table'!$C$2:$C$17,
            "MISSING"
        ),
        "Show",
        "Hide"
    ),
"MISSING"))</f>
        <v>Hide</v>
      </c>
      <c r="Z887" s="364" t="s">
        <v>948</v>
      </c>
      <c r="AA887" s="349" t="s">
        <v>1761</v>
      </c>
      <c r="AC887" s="349"/>
      <c r="AD887" s="349"/>
    </row>
    <row r="888" spans="3:30" hidden="1" x14ac:dyDescent="0.3">
      <c r="C888" s="314"/>
      <c r="D888" s="8"/>
      <c r="E888" s="8"/>
      <c r="F888" s="20" t="s">
        <v>69</v>
      </c>
      <c r="G888" s="19" t="s">
        <v>724</v>
      </c>
      <c r="H888" s="384"/>
      <c r="I888" s="385"/>
      <c r="J888" s="379" t="s">
        <v>1437</v>
      </c>
      <c r="K888" s="386"/>
      <c r="L888" s="1"/>
      <c r="M888" s="2"/>
      <c r="N888" s="432"/>
      <c r="O888" s="18" t="str" cm="1">
        <f t="array" ref="O888">_xlfn.IFS(
    G888="Premium","$8.50",
    G888="Boutique","$11.50",
    G888="Collectors","$20.00",
    G888="Special Pricing","SPECIAL PRICING"
)</f>
        <v>$8.50</v>
      </c>
      <c r="P888" s="21" t="str">
        <f t="shared" si="43"/>
        <v/>
      </c>
      <c r="Q888" s="20" t="s">
        <v>938</v>
      </c>
      <c r="R888" s="403"/>
      <c r="S888" s="382" t="str" cm="1">
        <f t="array" ref="S888">_xlfn.IFS(
    G888="Premium","$17.99 - $22.99",
    G888="Boutique","$26.99 - $29.99",
    G888="Collectors","$99.99 - $114.99",
    G888="Special Pricing","SPECIAL PRICING"
)</f>
        <v>$17.99 - $22.99</v>
      </c>
      <c r="T888" s="404"/>
      <c r="U888" s="101"/>
      <c r="V888" s="10"/>
      <c r="W888" s="390">
        <f t="shared" si="42"/>
        <v>4</v>
      </c>
      <c r="X888" s="369">
        <f>VLOOKUP(Z888,'[1]IGC Availability'!$A:$O,15,FALSE)</f>
        <v>0</v>
      </c>
      <c r="Y888" s="364" t="str" cm="1">
        <f t="array" ref="Y888">IF(X888="","",
IFERROR(
    IF(
        X888&gt;= _xlfn.XLOOKUP(
            F888 &amp; "|" &amp; G888,
            'Min table'!$A$2:$A$17 &amp; "|" &amp; 'Min table'!$B$2:$B$17,
            'Min table'!$C$2:$C$17,
            "MISSING"
        ),
        "Show",
        "Hide"
    ),
"MISSING"))</f>
        <v>Hide</v>
      </c>
      <c r="Z888" s="364" t="s">
        <v>949</v>
      </c>
      <c r="AA888" s="349" t="s">
        <v>1437</v>
      </c>
      <c r="AC888" s="349"/>
      <c r="AD888" s="349"/>
    </row>
    <row r="889" spans="3:30" hidden="1" x14ac:dyDescent="0.3">
      <c r="C889" s="314"/>
      <c r="D889" s="8"/>
      <c r="E889" s="8"/>
      <c r="F889" s="20" t="s">
        <v>69</v>
      </c>
      <c r="G889" s="19" t="s">
        <v>722</v>
      </c>
      <c r="H889" s="384"/>
      <c r="I889" s="385"/>
      <c r="J889" s="379" t="s">
        <v>1762</v>
      </c>
      <c r="K889" s="386"/>
      <c r="L889" s="1"/>
      <c r="M889" s="2"/>
      <c r="N889" s="432"/>
      <c r="O889" s="18" t="str" cm="1">
        <f t="array" ref="O889">_xlfn.IFS(
    G889="Premium","$8.50",
    G889="Boutique","$11.50",
    G889="Collectors","$20.00",
    G889="Special Pricing","SPECIAL PRICING"
)</f>
        <v>$11.50</v>
      </c>
      <c r="P889" s="21" t="str">
        <f t="shared" si="43"/>
        <v/>
      </c>
      <c r="Q889" s="18" t="s">
        <v>691</v>
      </c>
      <c r="R889" s="403"/>
      <c r="S889" s="382" t="str" cm="1">
        <f t="array" ref="S889">_xlfn.IFS(
    G889="Premium","$17.99 - $22.99",
    G889="Boutique","$26.99 - $29.99",
    G889="Collectors","$99.99 - $114.99",
    G889="Special Pricing","SPECIAL PRICING"
)</f>
        <v>$26.99 - $29.99</v>
      </c>
      <c r="T889" s="404"/>
      <c r="U889" s="88"/>
      <c r="V889" s="10"/>
      <c r="W889" s="390">
        <f t="shared" si="42"/>
        <v>3</v>
      </c>
      <c r="X889" s="369">
        <f>VLOOKUP(Z889,'[1]IGC Availability'!$A:$O,15,FALSE)</f>
        <v>0.9</v>
      </c>
      <c r="Y889" s="364" t="str" cm="1">
        <f t="array" ref="Y889">IF(X889="","",
IFERROR(
    IF(
        X889&gt;= _xlfn.XLOOKUP(
            F889 &amp; "|" &amp; G889,
            'Min table'!$A$2:$A$17 &amp; "|" &amp; 'Min table'!$B$2:$B$17,
            'Min table'!$C$2:$C$17,
            "MISSING"
        ),
        "Show",
        "Hide"
    ),
"MISSING"))</f>
        <v>Hide</v>
      </c>
      <c r="Z889" s="364" t="s">
        <v>950</v>
      </c>
      <c r="AA889" s="349" t="s">
        <v>1762</v>
      </c>
      <c r="AC889" s="349"/>
      <c r="AD889" s="349"/>
    </row>
    <row r="890" spans="3:30" hidden="1" x14ac:dyDescent="0.3">
      <c r="C890" s="314"/>
      <c r="D890" s="8"/>
      <c r="E890" s="8"/>
      <c r="F890" s="20" t="s">
        <v>69</v>
      </c>
      <c r="G890" s="19" t="s">
        <v>722</v>
      </c>
      <c r="H890" s="384"/>
      <c r="I890" s="385"/>
      <c r="J890" s="379" t="s">
        <v>1763</v>
      </c>
      <c r="K890" s="386"/>
      <c r="L890" s="1"/>
      <c r="M890" s="2"/>
      <c r="N890" s="432"/>
      <c r="O890" s="18" t="str" cm="1">
        <f t="array" ref="O890">_xlfn.IFS(
    G890="Premium","$8.50",
    G890="Boutique","$11.50",
    G890="Collectors","$20.00",
    G890="Special Pricing","SPECIAL PRICING"
)</f>
        <v>$11.50</v>
      </c>
      <c r="P890" s="21" t="str">
        <f t="shared" si="43"/>
        <v/>
      </c>
      <c r="Q890" s="20" t="s">
        <v>1803</v>
      </c>
      <c r="R890" s="403"/>
      <c r="S890" s="382" t="str" cm="1">
        <f t="array" ref="S890">_xlfn.IFS(
    G890="Premium","$17.99 - $22.99",
    G890="Boutique","$26.99 - $29.99",
    G890="Collectors","$99.99 - $114.99",
    G890="Special Pricing","SPECIAL PRICING"
)</f>
        <v>$26.99 - $29.99</v>
      </c>
      <c r="T890" s="404"/>
      <c r="U890" s="101"/>
      <c r="V890" s="10"/>
      <c r="W890" s="390">
        <f t="shared" si="42"/>
        <v>3</v>
      </c>
      <c r="X890" s="369">
        <f>VLOOKUP(Z890,'[1]IGC Availability'!$A:$O,15,FALSE)</f>
        <v>0</v>
      </c>
      <c r="Y890" s="364" t="str" cm="1">
        <f t="array" ref="Y890">IF(X890="","",
IFERROR(
    IF(
        X890&gt;= _xlfn.XLOOKUP(
            F890 &amp; "|" &amp; G890,
            'Min table'!$A$2:$A$17 &amp; "|" &amp; 'Min table'!$B$2:$B$17,
            'Min table'!$C$2:$C$17,
            "MISSING"
        ),
        "Show",
        "Hide"
    ),
"MISSING"))</f>
        <v>Hide</v>
      </c>
      <c r="Z890" s="364" t="s">
        <v>1897</v>
      </c>
      <c r="AA890" s="348" t="s">
        <v>1763</v>
      </c>
      <c r="AC890" s="348"/>
      <c r="AD890" s="348"/>
    </row>
    <row r="891" spans="3:30" hidden="1" x14ac:dyDescent="0.3">
      <c r="C891" s="314"/>
      <c r="D891" s="8"/>
      <c r="E891" s="8"/>
      <c r="F891" s="20" t="s">
        <v>69</v>
      </c>
      <c r="G891" s="19" t="s">
        <v>722</v>
      </c>
      <c r="H891" s="384"/>
      <c r="I891" s="385"/>
      <c r="J891" s="379" t="s">
        <v>1764</v>
      </c>
      <c r="K891" s="386"/>
      <c r="L891" s="1"/>
      <c r="M891" s="2"/>
      <c r="N891" s="432"/>
      <c r="O891" s="18" t="str" cm="1">
        <f t="array" ref="O891">_xlfn.IFS(
    G891="Premium","$8.50",
    G891="Boutique","$11.50",
    G891="Collectors","$20.00",
    G891="Special Pricing","SPECIAL PRICING"
)</f>
        <v>$11.50</v>
      </c>
      <c r="P891" s="21" t="str">
        <f t="shared" si="43"/>
        <v/>
      </c>
      <c r="Q891" s="18" t="s">
        <v>691</v>
      </c>
      <c r="R891" s="403"/>
      <c r="S891" s="382" t="str" cm="1">
        <f t="array" ref="S891">_xlfn.IFS(
    G891="Premium","$17.99 - $22.99",
    G891="Boutique","$26.99 - $29.99",
    G891="Collectors","$99.99 - $114.99",
    G891="Special Pricing","SPECIAL PRICING"
)</f>
        <v>$26.99 - $29.99</v>
      </c>
      <c r="T891" s="404"/>
      <c r="U891" s="88"/>
      <c r="V891" s="10"/>
      <c r="W891" s="390">
        <f t="shared" si="42"/>
        <v>3</v>
      </c>
      <c r="X891" s="369">
        <f>VLOOKUP(Z891,'[1]IGC Availability'!$A:$O,15,FALSE)</f>
        <v>0</v>
      </c>
      <c r="Y891" s="364" t="str" cm="1">
        <f t="array" ref="Y891">IF(X891="","",
IFERROR(
    IF(
        X891&gt;= _xlfn.XLOOKUP(
            F891 &amp; "|" &amp; G891,
            'Min table'!$A$2:$A$17 &amp; "|" &amp; 'Min table'!$B$2:$B$17,
            'Min table'!$C$2:$C$17,
            "MISSING"
        ),
        "Show",
        "Hide"
    ),
"MISSING"))</f>
        <v>Hide</v>
      </c>
      <c r="Z891" s="364" t="s">
        <v>951</v>
      </c>
      <c r="AA891" s="348" t="s">
        <v>1764</v>
      </c>
      <c r="AC891" s="348" t="s">
        <v>925</v>
      </c>
      <c r="AD891" s="348"/>
    </row>
    <row r="892" spans="3:30" hidden="1" x14ac:dyDescent="0.3">
      <c r="C892" s="314"/>
      <c r="D892" s="8"/>
      <c r="E892" s="8"/>
      <c r="F892" s="20" t="s">
        <v>69</v>
      </c>
      <c r="G892" s="19" t="s">
        <v>724</v>
      </c>
      <c r="H892" s="384"/>
      <c r="I892" s="385"/>
      <c r="J892" s="379" t="s">
        <v>1093</v>
      </c>
      <c r="K892" s="386"/>
      <c r="L892" s="1"/>
      <c r="M892" s="2"/>
      <c r="N892" s="432"/>
      <c r="O892" s="18" t="str" cm="1">
        <f t="array" ref="O892">_xlfn.IFS(
    G892="Premium","$8.50",
    G892="Boutique","$11.50",
    G892="Collectors","$20.00",
    G892="Special Pricing","SPECIAL PRICING"
)</f>
        <v>$8.50</v>
      </c>
      <c r="P892" s="21" t="str">
        <f t="shared" si="43"/>
        <v/>
      </c>
      <c r="Q892" s="18" t="s">
        <v>437</v>
      </c>
      <c r="R892" s="403"/>
      <c r="S892" s="382" t="str" cm="1">
        <f t="array" ref="S892">_xlfn.IFS(
    G892="Premium","$17.99 - $22.99",
    G892="Boutique","$26.99 - $29.99",
    G892="Collectors","$99.99 - $114.99",
    G892="Special Pricing","SPECIAL PRICING"
)</f>
        <v>$17.99 - $22.99</v>
      </c>
      <c r="T892" s="404"/>
      <c r="U892" s="88"/>
      <c r="V892" s="10"/>
      <c r="W892" s="390">
        <f t="shared" si="42"/>
        <v>4</v>
      </c>
      <c r="X892" s="369">
        <f>VLOOKUP(Z892,'[1]IGC Availability'!$A:$O,15,FALSE)</f>
        <v>11</v>
      </c>
      <c r="Y892" s="364" t="str" cm="1">
        <f t="array" ref="Y892">IF(X892="","",
IFERROR(
    IF(
        X892&gt;= _xlfn.XLOOKUP(
            F892 &amp; "|" &amp; G892,
            'Min table'!$A$2:$A$17 &amp; "|" &amp; 'Min table'!$B$2:$B$17,
            'Min table'!$C$2:$C$17,
            "MISSING"
        ),
        "Show",
        "Hide"
    ),
"MISSING"))</f>
        <v>Hide</v>
      </c>
      <c r="Z892" s="364" t="s">
        <v>1898</v>
      </c>
      <c r="AA892" s="348" t="s">
        <v>1093</v>
      </c>
      <c r="AC892" s="348" t="s">
        <v>926</v>
      </c>
      <c r="AD892" s="348"/>
    </row>
    <row r="893" spans="3:30" hidden="1" x14ac:dyDescent="0.3">
      <c r="C893" s="314"/>
      <c r="D893" s="8"/>
      <c r="E893" s="8"/>
      <c r="F893" s="20" t="s">
        <v>69</v>
      </c>
      <c r="G893" s="19" t="s">
        <v>1904</v>
      </c>
      <c r="H893" s="384"/>
      <c r="I893" s="385"/>
      <c r="J893" s="379" t="s">
        <v>1765</v>
      </c>
      <c r="K893" s="386"/>
      <c r="L893" s="1"/>
      <c r="M893" s="2"/>
      <c r="N893" s="432"/>
      <c r="O893" s="18">
        <v>12</v>
      </c>
      <c r="P893" s="21" t="str">
        <f t="shared" si="43"/>
        <v/>
      </c>
      <c r="Q893" s="18" t="s">
        <v>1103</v>
      </c>
      <c r="R893" s="403"/>
      <c r="S893" s="382" t="s">
        <v>223</v>
      </c>
      <c r="T893" s="404"/>
      <c r="U893" s="88"/>
      <c r="V893" s="10"/>
      <c r="W893" s="390">
        <f t="shared" si="42"/>
        <v>99</v>
      </c>
      <c r="X893" s="369">
        <f>VLOOKUP(Z893,'[1]IGC Availability'!$A:$O,15,FALSE)</f>
        <v>0</v>
      </c>
      <c r="Y893" s="364" t="str" cm="1">
        <f t="array" ref="Y893">IF(X893="","",
IFERROR(
    IF(
        X893&gt;= _xlfn.XLOOKUP(
            F893 &amp; "|" &amp; G893,
            'Min table'!$A$2:$A$17 &amp; "|" &amp; 'Min table'!$B$2:$B$17,
            'Min table'!$C$2:$C$17,
            "MISSING"
        ),
        "Show",
        "Hide"
    ),
"MISSING"))</f>
        <v>Hide</v>
      </c>
      <c r="Z893" s="364" t="s">
        <v>1899</v>
      </c>
      <c r="AA893" s="348" t="s">
        <v>1765</v>
      </c>
      <c r="AC893" s="348" t="s">
        <v>927</v>
      </c>
      <c r="AD893" s="348"/>
    </row>
    <row r="894" spans="3:30" hidden="1" x14ac:dyDescent="0.3">
      <c r="C894" s="314"/>
      <c r="D894" s="8"/>
      <c r="E894" s="8"/>
      <c r="F894" s="20" t="s">
        <v>69</v>
      </c>
      <c r="G894" s="19" t="s">
        <v>724</v>
      </c>
      <c r="H894" s="384"/>
      <c r="I894" s="385"/>
      <c r="J894" s="379" t="s">
        <v>1766</v>
      </c>
      <c r="K894" s="386"/>
      <c r="L894" s="1"/>
      <c r="M894" s="2"/>
      <c r="N894" s="432"/>
      <c r="O894" s="18" t="str" cm="1">
        <f t="array" ref="O894">_xlfn.IFS(
    G894="Premium","$8.50",
    G894="Boutique","$11.50",
    G894="Collectors","$20.00",
    G894="Special Pricing","SPECIAL PRICING"
)</f>
        <v>$8.50</v>
      </c>
      <c r="P894" s="21" t="str">
        <f t="shared" si="43"/>
        <v/>
      </c>
      <c r="Q894" s="18" t="s">
        <v>1481</v>
      </c>
      <c r="R894" s="403"/>
      <c r="S894" s="382" t="str" cm="1">
        <f t="array" ref="S894">_xlfn.IFS(
    G894="Premium","$17.99 - $22.99",
    G894="Boutique","$26.99 - $29.99",
    G894="Collectors","$99.99 - $114.99",
    G894="Special Pricing","SPECIAL PRICING"
)</f>
        <v>$17.99 - $22.99</v>
      </c>
      <c r="T894" s="404"/>
      <c r="U894" s="88"/>
      <c r="V894" s="10"/>
      <c r="W894" s="390">
        <f t="shared" si="42"/>
        <v>4</v>
      </c>
      <c r="X894" s="369">
        <f>VLOOKUP(Z894,'[1]IGC Availability'!$A:$O,15,FALSE)</f>
        <v>0</v>
      </c>
      <c r="Y894" s="364" t="str" cm="1">
        <f t="array" ref="Y894">IF(X894="","",
IFERROR(
    IF(
        X894&gt;= _xlfn.XLOOKUP(
            F894 &amp; "|" &amp; G894,
            'Min table'!$A$2:$A$17 &amp; "|" &amp; 'Min table'!$B$2:$B$17,
            'Min table'!$C$2:$C$17,
            "MISSING"
        ),
        "Show",
        "Hide"
    ),
"MISSING"))</f>
        <v>Hide</v>
      </c>
      <c r="Z894" s="364" t="s">
        <v>952</v>
      </c>
      <c r="AA894" s="348" t="s">
        <v>1766</v>
      </c>
      <c r="AC894" s="348" t="s">
        <v>928</v>
      </c>
      <c r="AD894" s="348"/>
    </row>
    <row r="895" spans="3:30" hidden="1" x14ac:dyDescent="0.3">
      <c r="C895" s="314"/>
      <c r="D895" s="8"/>
      <c r="E895" s="8"/>
      <c r="F895" s="20" t="s">
        <v>69</v>
      </c>
      <c r="G895" s="19" t="s">
        <v>1904</v>
      </c>
      <c r="H895" s="384"/>
      <c r="I895" s="385"/>
      <c r="J895" s="379" t="s">
        <v>1142</v>
      </c>
      <c r="K895" s="386"/>
      <c r="L895" s="1"/>
      <c r="M895" s="2"/>
      <c r="N895" s="432"/>
      <c r="O895" s="18">
        <v>12</v>
      </c>
      <c r="P895" s="21" t="str">
        <f t="shared" si="43"/>
        <v/>
      </c>
      <c r="Q895" s="18" t="s">
        <v>1103</v>
      </c>
      <c r="R895" s="403"/>
      <c r="S895" s="382" t="s">
        <v>223</v>
      </c>
      <c r="T895" s="404"/>
      <c r="U895" s="88"/>
      <c r="V895" s="10"/>
      <c r="W895" s="390">
        <f t="shared" si="42"/>
        <v>99</v>
      </c>
      <c r="X895" s="369">
        <f>VLOOKUP(Z895,'[1]IGC Availability'!$A:$O,15,FALSE)</f>
        <v>0</v>
      </c>
      <c r="Y895" s="364" t="str" cm="1">
        <f t="array" ref="Y895">IF(X895="","",
IFERROR(
    IF(
        X895&gt;= _xlfn.XLOOKUP(
            F895 &amp; "|" &amp; G895,
            'Min table'!$A$2:$A$17 &amp; "|" &amp; 'Min table'!$B$2:$B$17,
            'Min table'!$C$2:$C$17,
            "MISSING"
        ),
        "Show",
        "Hide"
    ),
"MISSING"))</f>
        <v>Hide</v>
      </c>
      <c r="Z895" s="364" t="s">
        <v>1900</v>
      </c>
      <c r="AA895" s="348" t="s">
        <v>1142</v>
      </c>
      <c r="AC895" s="348" t="s">
        <v>929</v>
      </c>
      <c r="AD895" s="348"/>
    </row>
    <row r="896" spans="3:30" hidden="1" x14ac:dyDescent="0.3">
      <c r="C896" s="314"/>
      <c r="D896" s="8"/>
      <c r="E896" s="8"/>
      <c r="F896" s="20" t="s">
        <v>69</v>
      </c>
      <c r="G896" s="19" t="s">
        <v>722</v>
      </c>
      <c r="H896" s="384"/>
      <c r="I896" s="385"/>
      <c r="J896" s="379" t="s">
        <v>1767</v>
      </c>
      <c r="K896" s="386"/>
      <c r="L896" s="1"/>
      <c r="M896" s="2"/>
      <c r="N896" s="432"/>
      <c r="O896" s="18" t="str" cm="1">
        <f t="array" ref="O896">_xlfn.IFS(
    G896="Premium","$8.50",
    G896="Boutique","$11.50",
    G896="Collectors","$20.00",
    G896="Special Pricing","SPECIAL PRICING"
)</f>
        <v>$11.50</v>
      </c>
      <c r="P896" s="21" t="str">
        <f t="shared" si="43"/>
        <v/>
      </c>
      <c r="Q896" s="18" t="s">
        <v>954</v>
      </c>
      <c r="R896" s="403"/>
      <c r="S896" s="382" t="str" cm="1">
        <f t="array" ref="S896">_xlfn.IFS(
    G896="Premium","$17.99 - $22.99",
    G896="Boutique","$26.99 - $29.99",
    G896="Collectors","$99.99 - $114.99",
    G896="Special Pricing","SPECIAL PRICING"
)</f>
        <v>$26.99 - $29.99</v>
      </c>
      <c r="T896" s="404"/>
      <c r="U896" s="88"/>
      <c r="V896" s="10"/>
      <c r="W896" s="390">
        <f t="shared" si="42"/>
        <v>3</v>
      </c>
      <c r="X896" s="369">
        <f>VLOOKUP(Z896,'[1]IGC Availability'!$A:$O,15,FALSE)</f>
        <v>0</v>
      </c>
      <c r="Y896" s="364" t="str" cm="1">
        <f t="array" ref="Y896">IF(X896="","",
IFERROR(
    IF(
        X896&gt;= _xlfn.XLOOKUP(
            F896 &amp; "|" &amp; G896,
            'Min table'!$A$2:$A$17 &amp; "|" &amp; 'Min table'!$B$2:$B$17,
            'Min table'!$C$2:$C$17,
            "MISSING"
        ),
        "Show",
        "Hide"
    ),
"MISSING"))</f>
        <v>Hide</v>
      </c>
      <c r="Z896" s="364" t="s">
        <v>953</v>
      </c>
      <c r="AA896" s="348" t="s">
        <v>1767</v>
      </c>
      <c r="AC896" s="348" t="s">
        <v>930</v>
      </c>
      <c r="AD896" s="348"/>
    </row>
    <row r="897" spans="3:30" hidden="1" x14ac:dyDescent="0.3">
      <c r="C897" s="314"/>
      <c r="D897" s="8"/>
      <c r="E897" s="8"/>
      <c r="F897" s="20" t="s">
        <v>69</v>
      </c>
      <c r="G897" s="19" t="s">
        <v>747</v>
      </c>
      <c r="H897" s="384"/>
      <c r="I897" s="385"/>
      <c r="J897" s="379" t="s">
        <v>1768</v>
      </c>
      <c r="K897" s="386"/>
      <c r="L897" s="1"/>
      <c r="M897" s="2"/>
      <c r="N897" s="432"/>
      <c r="O897" s="18" t="str" cm="1">
        <f t="array" ref="O897">_xlfn.IFS(
    G897="Premium","$8.50",
    G897="Boutique","$11.50",
    G897="Collectors","$20.00",
    G897="Special Pricing","SPECIAL PRICING"
)</f>
        <v>$20.00</v>
      </c>
      <c r="P897" s="21" t="str">
        <f t="shared" si="43"/>
        <v/>
      </c>
      <c r="Q897" s="18" t="s">
        <v>1804</v>
      </c>
      <c r="R897" s="403"/>
      <c r="S897" s="382" t="str" cm="1">
        <f t="array" ref="S897">_xlfn.IFS(
    G897="Premium","$17.99 - $22.99",
    G897="Boutique","$26.99 - $29.99",
    G897="Collectors","$99.99 - $114.99",
    G897="Special Pricing","SPECIAL PRICING"
)</f>
        <v>$99.99 - $114.99</v>
      </c>
      <c r="T897" s="404"/>
      <c r="U897" s="88"/>
      <c r="V897" s="10"/>
      <c r="W897" s="390">
        <f t="shared" si="42"/>
        <v>2</v>
      </c>
      <c r="X897" s="369">
        <f>VLOOKUP(Z897,'[1]IGC Availability'!$A:$O,15,FALSE)</f>
        <v>0</v>
      </c>
      <c r="Y897" s="364" t="str" cm="1">
        <f t="array" ref="Y897">IF(X897="","",
IFERROR(
    IF(
        X897&gt;= _xlfn.XLOOKUP(
            F897 &amp; "|" &amp; G897,
            'Min table'!$A$2:$A$17 &amp; "|" &amp; 'Min table'!$B$2:$B$17,
            'Min table'!$C$2:$C$17,
            "MISSING"
        ),
        "Show",
        "Hide"
    ),
"MISSING"))</f>
        <v>Hide</v>
      </c>
      <c r="Z897" s="364" t="s">
        <v>955</v>
      </c>
      <c r="AA897" s="348" t="s">
        <v>1768</v>
      </c>
      <c r="AC897" s="348" t="s">
        <v>929</v>
      </c>
      <c r="AD897" s="348"/>
    </row>
    <row r="898" spans="3:30" hidden="1" x14ac:dyDescent="0.3">
      <c r="C898" s="314"/>
      <c r="D898" s="8"/>
      <c r="E898" s="8"/>
      <c r="F898" s="20" t="s">
        <v>69</v>
      </c>
      <c r="G898" s="19" t="s">
        <v>1904</v>
      </c>
      <c r="H898" s="384"/>
      <c r="I898" s="385"/>
      <c r="J898" s="379" t="s">
        <v>1141</v>
      </c>
      <c r="K898" s="386"/>
      <c r="L898" s="1"/>
      <c r="M898" s="2"/>
      <c r="N898" s="432"/>
      <c r="O898" s="18">
        <v>12</v>
      </c>
      <c r="P898" s="21" t="str">
        <f t="shared" si="43"/>
        <v/>
      </c>
      <c r="Q898" s="18" t="s">
        <v>1103</v>
      </c>
      <c r="R898" s="403"/>
      <c r="S898" s="382" t="s">
        <v>223</v>
      </c>
      <c r="T898" s="404"/>
      <c r="U898" s="88"/>
      <c r="V898" s="10"/>
      <c r="W898" s="390">
        <f t="shared" si="42"/>
        <v>99</v>
      </c>
      <c r="X898" s="369">
        <f>VLOOKUP(Z898,'[1]IGC Availability'!$A:$O,15,FALSE)</f>
        <v>0</v>
      </c>
      <c r="Y898" s="364" t="str" cm="1">
        <f t="array" ref="Y898">IF(X898="","",
IFERROR(
    IF(
        X898&gt;= _xlfn.XLOOKUP(
            F898 &amp; "|" &amp; G898,
            'Min table'!$A$2:$A$17 &amp; "|" &amp; 'Min table'!$B$2:$B$17,
            'Min table'!$C$2:$C$17,
            "MISSING"
        ),
        "Show",
        "Hide"
    ),
"MISSING"))</f>
        <v>Hide</v>
      </c>
      <c r="Z898" s="364" t="s">
        <v>1901</v>
      </c>
      <c r="AA898" s="348" t="s">
        <v>1141</v>
      </c>
      <c r="AC898" s="348" t="s">
        <v>931</v>
      </c>
      <c r="AD898" s="348"/>
    </row>
    <row r="899" spans="3:30" hidden="1" x14ac:dyDescent="0.3">
      <c r="C899" s="314"/>
      <c r="D899" s="8"/>
      <c r="E899" s="8"/>
      <c r="F899" s="20" t="s">
        <v>69</v>
      </c>
      <c r="G899" s="19" t="s">
        <v>722</v>
      </c>
      <c r="H899" s="423"/>
      <c r="I899" s="424"/>
      <c r="J899" s="413" t="s">
        <v>1769</v>
      </c>
      <c r="K899" s="416"/>
      <c r="L899" s="1"/>
      <c r="M899" s="2"/>
      <c r="N899" s="432"/>
      <c r="O899" s="18" t="str" cm="1">
        <f t="array" ref="O899">_xlfn.IFS(
    G899="Premium","$8.50",
    G899="Boutique","$11.50",
    G899="Collectors","$20.00",
    G899="Special Pricing","SPECIAL PRICING"
)</f>
        <v>$11.50</v>
      </c>
      <c r="P899" s="21" t="str">
        <f t="shared" si="43"/>
        <v/>
      </c>
      <c r="Q899" s="18" t="s">
        <v>1804</v>
      </c>
      <c r="R899" s="403"/>
      <c r="S899" s="382" t="str" cm="1">
        <f t="array" ref="S899">_xlfn.IFS(
    G899="Premium","$17.99 - $22.99",
    G899="Boutique","$26.99 - $29.99",
    G899="Collectors","$99.99 - $114.99",
    G899="Special Pricing","SPECIAL PRICING"
)</f>
        <v>$26.99 - $29.99</v>
      </c>
      <c r="T899" s="404"/>
      <c r="U899" s="88"/>
      <c r="V899" s="10"/>
      <c r="W899" s="390">
        <f t="shared" si="42"/>
        <v>3</v>
      </c>
      <c r="X899" s="369">
        <f>VLOOKUP(Z899,'[1]IGC Availability'!$A:$O,15,FALSE)</f>
        <v>0</v>
      </c>
      <c r="Y899" s="364" t="str" cm="1">
        <f t="array" ref="Y899">IF(X899="","",
IFERROR(
    IF(
        X899&gt;= _xlfn.XLOOKUP(
            F899 &amp; "|" &amp; G899,
            'Min table'!$A$2:$A$17 &amp; "|" &amp; 'Min table'!$B$2:$B$17,
            'Min table'!$C$2:$C$17,
            "MISSING"
        ),
        "Show",
        "Hide"
    ),
"MISSING"))</f>
        <v>Hide</v>
      </c>
      <c r="Z899" s="364" t="s">
        <v>956</v>
      </c>
      <c r="AA899" s="348" t="s">
        <v>1769</v>
      </c>
      <c r="AC899" s="348"/>
      <c r="AD899" s="348"/>
    </row>
    <row r="900" spans="3:30" hidden="1" x14ac:dyDescent="0.3">
      <c r="C900" s="314"/>
      <c r="D900" s="8"/>
      <c r="E900" s="8"/>
      <c r="F900" s="20" t="s">
        <v>69</v>
      </c>
      <c r="G900" s="405"/>
      <c r="H900" s="384"/>
      <c r="I900" s="385" t="s">
        <v>1063</v>
      </c>
      <c r="J900" s="380" t="s">
        <v>957</v>
      </c>
      <c r="K900" s="386"/>
      <c r="L900" s="408"/>
      <c r="M900" s="2"/>
      <c r="N900" s="432"/>
      <c r="O900" s="18"/>
      <c r="P900" s="21" t="str">
        <f t="shared" si="43"/>
        <v/>
      </c>
      <c r="Q900" s="18" t="s">
        <v>959</v>
      </c>
      <c r="R900" s="403"/>
      <c r="S900" s="382"/>
      <c r="T900" s="404"/>
      <c r="U900" s="88"/>
      <c r="V900" s="10"/>
      <c r="W900" s="390">
        <f t="shared" si="42"/>
        <v>99</v>
      </c>
      <c r="X900" s="369">
        <f>VLOOKUP(Z900,'[1]IGC Availability'!$A:$O,15,FALSE)</f>
        <v>2.5</v>
      </c>
      <c r="Y900" s="364" t="str" cm="1">
        <f t="array" ref="Y900">IF(X900="","",
IFERROR(
    IF(
        X900&gt;= _xlfn.XLOOKUP(
            F900 &amp; "|" &amp; G900,
            'Min table'!$A$2:$A$17 &amp; "|" &amp; 'Min table'!$B$2:$B$17,
            'Min table'!$C$2:$C$17,
            "MISSING"
        ),
        "Show",
        "Hide"
    ),
"MISSING"))</f>
        <v>Hide</v>
      </c>
      <c r="Z900" s="364" t="s">
        <v>958</v>
      </c>
      <c r="AA900" s="348" t="s">
        <v>957</v>
      </c>
      <c r="AC900" s="348" t="s">
        <v>1063</v>
      </c>
      <c r="AD900" s="348" t="s">
        <v>1063</v>
      </c>
    </row>
    <row r="901" spans="3:30" hidden="1" x14ac:dyDescent="0.3">
      <c r="C901" s="314"/>
      <c r="D901" s="8"/>
      <c r="E901" s="8"/>
      <c r="F901" s="20" t="s">
        <v>69</v>
      </c>
      <c r="G901" s="19" t="s">
        <v>724</v>
      </c>
      <c r="H901" s="425"/>
      <c r="I901" s="426"/>
      <c r="J901" s="409" t="s">
        <v>960</v>
      </c>
      <c r="K901" s="410"/>
      <c r="L901" s="1"/>
      <c r="M901" s="2"/>
      <c r="N901" s="432"/>
      <c r="O901" s="18" t="str" cm="1">
        <f t="array" ref="O901">_xlfn.IFS(
    G901="Premium","$8.50",
    G901="Boutique","$11.50",
    G901="Collectors","$20.00",
    G901="Special Pricing","SPECIAL PRICING"
)</f>
        <v>$8.50</v>
      </c>
      <c r="P901" s="21" t="str">
        <f t="shared" si="43"/>
        <v/>
      </c>
      <c r="Q901" s="18" t="s">
        <v>962</v>
      </c>
      <c r="R901" s="403"/>
      <c r="S901" s="382" t="str" cm="1">
        <f t="array" ref="S901">_xlfn.IFS(
    G901="Premium","$17.99 - $22.99",
    G901="Boutique","$26.99 - $29.99",
    G901="Collectors","$99.99 - $114.99",
    G901="Special Pricing","SPECIAL PRICING"
)</f>
        <v>$17.99 - $22.99</v>
      </c>
      <c r="T901" s="404"/>
      <c r="U901" s="88"/>
      <c r="V901" s="10"/>
      <c r="W901" s="390">
        <f t="shared" si="42"/>
        <v>4</v>
      </c>
      <c r="X901" s="369">
        <f>VLOOKUP(Z901,'[1]IGC Availability'!$A:$O,15,FALSE)</f>
        <v>0</v>
      </c>
      <c r="Y901" s="364" t="str" cm="1">
        <f t="array" ref="Y901">IF(X901="","",
IFERROR(
    IF(
        X901&gt;= _xlfn.XLOOKUP(
            F901 &amp; "|" &amp; G901,
            'Min table'!$A$2:$A$17 &amp; "|" &amp; 'Min table'!$B$2:$B$17,
            'Min table'!$C$2:$C$17,
            "MISSING"
        ),
        "Show",
        "Hide"
    ),
"MISSING"))</f>
        <v>Hide</v>
      </c>
      <c r="Z901" s="364" t="s">
        <v>961</v>
      </c>
      <c r="AA901" s="348" t="s">
        <v>960</v>
      </c>
      <c r="AC901" s="348" t="s">
        <v>932</v>
      </c>
      <c r="AD901" s="348"/>
    </row>
    <row r="902" spans="3:30" hidden="1" x14ac:dyDescent="0.3">
      <c r="C902" s="314"/>
      <c r="D902" s="8"/>
      <c r="E902" s="8"/>
      <c r="F902" s="20" t="s">
        <v>69</v>
      </c>
      <c r="G902" s="19" t="s">
        <v>724</v>
      </c>
      <c r="H902" s="384"/>
      <c r="I902" s="385"/>
      <c r="J902" s="379" t="s">
        <v>963</v>
      </c>
      <c r="K902" s="386"/>
      <c r="L902" s="1"/>
      <c r="M902" s="2"/>
      <c r="N902" s="432"/>
      <c r="O902" s="18" t="str" cm="1">
        <f t="array" ref="O902">_xlfn.IFS(
    G902="Premium","$8.50",
    G902="Boutique","$11.50",
    G902="Collectors","$20.00",
    G902="Special Pricing","SPECIAL PRICING"
)</f>
        <v>$8.50</v>
      </c>
      <c r="P902" s="21" t="str">
        <f t="shared" si="43"/>
        <v/>
      </c>
      <c r="Q902" s="18" t="s">
        <v>965</v>
      </c>
      <c r="R902" s="403"/>
      <c r="S902" s="382" t="str" cm="1">
        <f t="array" ref="S902">_xlfn.IFS(
    G902="Premium","$17.99 - $22.99",
    G902="Boutique","$26.99 - $29.99",
    G902="Collectors","$99.99 - $114.99",
    G902="Special Pricing","SPECIAL PRICING"
)</f>
        <v>$17.99 - $22.99</v>
      </c>
      <c r="T902" s="404"/>
      <c r="U902" s="88"/>
      <c r="V902" s="10"/>
      <c r="W902" s="390">
        <f t="shared" si="42"/>
        <v>4</v>
      </c>
      <c r="X902" s="369">
        <f>VLOOKUP(Z902,'[1]IGC Availability'!$A:$O,15,FALSE)</f>
        <v>0</v>
      </c>
      <c r="Y902" s="364" t="str" cm="1">
        <f t="array" ref="Y902">IF(X902="","",
IFERROR(
    IF(
        X902&gt;= _xlfn.XLOOKUP(
            F902 &amp; "|" &amp; G902,
            'Min table'!$A$2:$A$17 &amp; "|" &amp; 'Min table'!$B$2:$B$17,
            'Min table'!$C$2:$C$17,
            "MISSING"
        ),
        "Show",
        "Hide"
    ),
"MISSING"))</f>
        <v>Hide</v>
      </c>
      <c r="Z902" s="364" t="s">
        <v>964</v>
      </c>
      <c r="AA902" s="348" t="s">
        <v>963</v>
      </c>
      <c r="AC902" s="348" t="s">
        <v>932</v>
      </c>
      <c r="AD902" s="348"/>
    </row>
    <row r="903" spans="3:30" hidden="1" x14ac:dyDescent="0.3">
      <c r="C903" s="314"/>
      <c r="D903" s="8"/>
      <c r="E903" s="8"/>
      <c r="F903" s="20" t="s">
        <v>69</v>
      </c>
      <c r="G903" s="19" t="s">
        <v>724</v>
      </c>
      <c r="H903" s="384"/>
      <c r="I903" s="385"/>
      <c r="J903" s="379" t="s">
        <v>966</v>
      </c>
      <c r="K903" s="386"/>
      <c r="L903" s="1"/>
      <c r="M903" s="2"/>
      <c r="N903" s="432"/>
      <c r="O903" s="18" t="str" cm="1">
        <f t="array" ref="O903">_xlfn.IFS(
    G903="Premium","$8.50",
    G903="Boutique","$11.50",
    G903="Collectors","$20.00",
    G903="Special Pricing","SPECIAL PRICING"
)</f>
        <v>$8.50</v>
      </c>
      <c r="P903" s="21" t="str">
        <f t="shared" si="43"/>
        <v/>
      </c>
      <c r="Q903" s="18" t="s">
        <v>968</v>
      </c>
      <c r="R903" s="403"/>
      <c r="S903" s="382" t="str" cm="1">
        <f t="array" ref="S903">_xlfn.IFS(
    G903="Premium","$17.99 - $22.99",
    G903="Boutique","$26.99 - $29.99",
    G903="Collectors","$99.99 - $114.99",
    G903="Special Pricing","SPECIAL PRICING"
)</f>
        <v>$17.99 - $22.99</v>
      </c>
      <c r="T903" s="404"/>
      <c r="U903" s="88"/>
      <c r="V903" s="10"/>
      <c r="W903" s="390">
        <f t="shared" si="42"/>
        <v>4</v>
      </c>
      <c r="X903" s="369">
        <f>VLOOKUP(Z903,'[1]IGC Availability'!$A:$O,15,FALSE)</f>
        <v>0</v>
      </c>
      <c r="Y903" s="364" t="str" cm="1">
        <f t="array" ref="Y903">IF(X903="","",
IFERROR(
    IF(
        X903&gt;= _xlfn.XLOOKUP(
            F903 &amp; "|" &amp; G903,
            'Min table'!$A$2:$A$17 &amp; "|" &amp; 'Min table'!$B$2:$B$17,
            'Min table'!$C$2:$C$17,
            "MISSING"
        ),
        "Show",
        "Hide"
    ),
"MISSING"))</f>
        <v>Hide</v>
      </c>
      <c r="Z903" s="364" t="s">
        <v>967</v>
      </c>
      <c r="AA903" s="348" t="s">
        <v>966</v>
      </c>
      <c r="AC903" s="348" t="s">
        <v>933</v>
      </c>
      <c r="AD903" s="348"/>
    </row>
    <row r="904" spans="3:30" hidden="1" x14ac:dyDescent="0.3">
      <c r="C904" s="314"/>
      <c r="D904" s="8"/>
      <c r="E904" s="8"/>
      <c r="F904" s="20" t="s">
        <v>69</v>
      </c>
      <c r="G904" s="19" t="s">
        <v>724</v>
      </c>
      <c r="H904" s="384"/>
      <c r="I904" s="385"/>
      <c r="J904" s="379" t="s">
        <v>1171</v>
      </c>
      <c r="K904" s="386"/>
      <c r="L904" s="1"/>
      <c r="M904" s="2"/>
      <c r="N904" s="432"/>
      <c r="O904" s="18" t="str" cm="1">
        <f t="array" ref="O904">_xlfn.IFS(
    G904="Premium","$8.50",
    G904="Boutique","$11.50",
    G904="Collectors","$20.00",
    G904="Special Pricing","SPECIAL PRICING"
)</f>
        <v>$8.50</v>
      </c>
      <c r="P904" s="21" t="str">
        <f>IF(AND(L904="",M904="",N904=""),"", (L904*O904) + (M904*(O904+2.25)) + (N904*(O904+2.25)))</f>
        <v/>
      </c>
      <c r="Q904" s="18" t="s">
        <v>1263</v>
      </c>
      <c r="R904" s="403"/>
      <c r="S904" s="382" t="str" cm="1">
        <f t="array" ref="S904">_xlfn.IFS(
    G904="Premium","$17.99 - $22.99",
    G904="Boutique","$26.99 - $29.99",
    G904="Collectors","$99.99 - $114.99",
    G904="Special Pricing","SPECIAL PRICING"
)</f>
        <v>$17.99 - $22.99</v>
      </c>
      <c r="T904" s="404"/>
      <c r="U904" s="101"/>
      <c r="V904" s="10"/>
      <c r="W904" s="390">
        <f t="shared" si="42"/>
        <v>4</v>
      </c>
      <c r="X904" s="369">
        <f>VLOOKUP(Z904,'[1]IGC Availability'!$A:$O,15,FALSE)</f>
        <v>0</v>
      </c>
      <c r="Y904" s="364" t="str" cm="1">
        <f t="array" ref="Y904">IF(X904="","",
IFERROR(
    IF(
        X904&gt;= _xlfn.XLOOKUP(
            F904 &amp; "|" &amp; G904,
            'Min table'!$A$2:$A$17 &amp; "|" &amp; 'Min table'!$B$2:$B$17,
            'Min table'!$C$2:$C$17,
            "MISSING"
        ),
        "Show",
        "Hide"
    ),
"MISSING"))</f>
        <v>Hide</v>
      </c>
      <c r="Z904" s="364" t="s">
        <v>1902</v>
      </c>
      <c r="AA904" s="348" t="s">
        <v>1171</v>
      </c>
      <c r="AC904" s="348" t="s">
        <v>934</v>
      </c>
      <c r="AD904" s="348"/>
    </row>
    <row r="905" spans="3:30" ht="29.25" thickBot="1" x14ac:dyDescent="0.35">
      <c r="C905" s="314"/>
      <c r="D905" s="8"/>
      <c r="E905" s="8"/>
      <c r="F905" s="263"/>
      <c r="G905" s="277"/>
      <c r="H905" s="278"/>
      <c r="I905" s="278"/>
      <c r="J905" s="278"/>
      <c r="K905" s="300" t="s">
        <v>1144</v>
      </c>
      <c r="L905" s="176">
        <f>SUBTOTAL(9,L628:L904)/12</f>
        <v>0</v>
      </c>
      <c r="M905" s="176">
        <f>SUBTOTAL(9,M628:M904)/12</f>
        <v>0</v>
      </c>
      <c r="N905" s="176">
        <f>SUBTOTAL(9,N628:N904)/12</f>
        <v>0</v>
      </c>
      <c r="O905" s="276"/>
      <c r="P905" s="22">
        <f>SUBTOTAL(9,P628:P904)</f>
        <v>0</v>
      </c>
      <c r="Q905" s="201"/>
      <c r="R905" s="248"/>
      <c r="S905" s="249"/>
      <c r="T905" s="251"/>
      <c r="U905" s="103"/>
      <c r="V905" s="10"/>
      <c r="W905" s="12"/>
    </row>
    <row r="906" spans="3:30" ht="29.25" thickTop="1" x14ac:dyDescent="0.3">
      <c r="C906" s="314"/>
      <c r="D906" s="8"/>
      <c r="E906" s="8"/>
      <c r="F906" s="279"/>
      <c r="G906" s="211"/>
      <c r="H906" s="532"/>
      <c r="I906" s="532"/>
      <c r="J906" s="532"/>
      <c r="K906" s="532"/>
      <c r="L906" s="210"/>
      <c r="M906" s="210"/>
      <c r="N906" s="210"/>
      <c r="O906" s="199"/>
      <c r="P906" s="199"/>
      <c r="Q906" s="199"/>
      <c r="R906" s="199"/>
      <c r="S906" s="246"/>
      <c r="T906" s="247"/>
      <c r="U906" s="103"/>
      <c r="V906" s="10"/>
      <c r="W906" s="12"/>
    </row>
    <row r="907" spans="3:30" ht="28.5" x14ac:dyDescent="0.3">
      <c r="C907" s="314"/>
      <c r="D907" s="8"/>
      <c r="E907" s="8"/>
      <c r="F907" s="279"/>
      <c r="G907" s="211"/>
      <c r="H907" s="532" t="s">
        <v>1164</v>
      </c>
      <c r="I907" s="532"/>
      <c r="J907" s="532"/>
      <c r="K907" s="532"/>
      <c r="L907" s="210"/>
      <c r="M907" s="210"/>
      <c r="N907" s="210"/>
      <c r="O907" s="199"/>
      <c r="P907" s="199"/>
      <c r="Q907" s="199"/>
      <c r="R907" s="199"/>
      <c r="S907" s="246"/>
      <c r="T907" s="247"/>
      <c r="U907" s="103"/>
      <c r="V907" s="10"/>
      <c r="W907" s="12"/>
    </row>
    <row r="908" spans="3:30" ht="37.5" x14ac:dyDescent="0.3">
      <c r="C908" s="314"/>
      <c r="D908" s="8"/>
      <c r="E908" s="8"/>
      <c r="F908" s="279"/>
      <c r="G908" s="211"/>
      <c r="H908" s="558" t="s">
        <v>1165</v>
      </c>
      <c r="I908" s="558"/>
      <c r="J908" s="558"/>
      <c r="K908" s="559"/>
      <c r="L908" s="339" t="s">
        <v>28</v>
      </c>
      <c r="M908" s="468" t="s">
        <v>58</v>
      </c>
      <c r="N908" s="469"/>
      <c r="O908" s="196" t="s">
        <v>30</v>
      </c>
      <c r="P908" s="197" t="s">
        <v>31</v>
      </c>
      <c r="Q908" s="196" t="s">
        <v>32</v>
      </c>
      <c r="R908" s="604" t="s">
        <v>33</v>
      </c>
      <c r="S908" s="604"/>
      <c r="T908" s="605"/>
      <c r="U908" s="98"/>
      <c r="V908" s="10"/>
      <c r="W908" s="12"/>
      <c r="X908" s="368" t="s">
        <v>8</v>
      </c>
      <c r="Y908" s="368"/>
      <c r="Z908" s="368"/>
    </row>
    <row r="909" spans="3:30" hidden="1" x14ac:dyDescent="0.3">
      <c r="C909" s="314"/>
      <c r="D909" s="8"/>
      <c r="E909" s="8"/>
      <c r="F909" s="20" t="s">
        <v>59</v>
      </c>
      <c r="G909" s="19" t="s">
        <v>724</v>
      </c>
      <c r="H909" s="384"/>
      <c r="I909" s="385"/>
      <c r="J909" s="379" t="s">
        <v>1041</v>
      </c>
      <c r="K909" s="386"/>
      <c r="L909" s="1"/>
      <c r="M909" s="433"/>
      <c r="N909" s="434"/>
      <c r="O909" s="18" t="str" cm="1">
        <f t="array" ref="O909">_xlfn.IFS(
    G909="Premium","$13.00",
    G909="Boutique","$17.00",
    G909="Collectors","$30.00",
    G909="Special Pricing","SPECIAL PRICING"
)</f>
        <v>$13.00</v>
      </c>
      <c r="P909" s="21" t="str">
        <f t="shared" ref="P909:P974" si="44">IF(AND(L909="",M909=""),"",(L909*O909)+(M909*(O909+3.47)))</f>
        <v/>
      </c>
      <c r="Q909" s="407" t="s">
        <v>1952</v>
      </c>
      <c r="R909" s="403"/>
      <c r="S909" s="382" t="str" cm="1">
        <f t="array" ref="S909">_xlfn.IFS(
    G909="Premium","$32.99 - $34.99",
    G909="Boutique","$39.99 - $42.99",
    G909="Collectors","$129.99 - $149.99",
    G909="Special Pricing","SPECIAL PRICING"
)</f>
        <v>$32.99 - $34.99</v>
      </c>
      <c r="T909" s="404"/>
      <c r="U909" s="88"/>
      <c r="V909" s="10"/>
      <c r="W909" s="390">
        <f t="shared" ref="W909:W974" si="45">IF(G909="Special Pricing",1,
 IF(G909="Collectors",2,
 IF(G909="Boutique",3,
 IF(G909="Premium",4,99))))</f>
        <v>4</v>
      </c>
      <c r="X909" s="369">
        <f>VLOOKUP(Z909,'[1]IGC Availability'!$A:$O,15,FALSE)</f>
        <v>0</v>
      </c>
      <c r="Y909" s="364" t="str" cm="1">
        <f t="array" ref="Y909">IF(X909="","",
IFERROR(
    IF(
        X909&gt;= _xlfn.XLOOKUP(
            F909 &amp; "|" &amp; G909,
            'Min table'!$A$2:$A$17 &amp; "|" &amp; 'Min table'!$B$2:$B$17,
            'Min table'!$C$2:$C$17,
            "MISSING"
        ),
        "Show",
        "Hide"
    ),
"MISSING"))</f>
        <v>Hide</v>
      </c>
      <c r="Z909" s="364" t="s">
        <v>1955</v>
      </c>
      <c r="AA909" s="360" t="s">
        <v>1041</v>
      </c>
      <c r="AC909" s="309" t="s">
        <v>969</v>
      </c>
    </row>
    <row r="910" spans="3:30" hidden="1" x14ac:dyDescent="0.3">
      <c r="C910" s="314"/>
      <c r="D910" s="8"/>
      <c r="E910" s="8"/>
      <c r="F910" s="20" t="s">
        <v>59</v>
      </c>
      <c r="G910" s="19" t="s">
        <v>747</v>
      </c>
      <c r="H910" s="384"/>
      <c r="I910" s="385"/>
      <c r="J910" s="379" t="s">
        <v>1912</v>
      </c>
      <c r="K910" s="386"/>
      <c r="L910" s="1"/>
      <c r="M910" s="433"/>
      <c r="N910" s="434"/>
      <c r="O910" s="18" t="str" cm="1">
        <f t="array" ref="O910">_xlfn.IFS(
    G910="Premium","$13.00",
    G910="Boutique","$17.00",
    G910="Collectors","$30.00",
    G910="Special Pricing","SPECIAL PRICING"
)</f>
        <v>$30.00</v>
      </c>
      <c r="P910" s="21" t="str">
        <f t="shared" si="44"/>
        <v/>
      </c>
      <c r="Q910" s="18" t="s">
        <v>1201</v>
      </c>
      <c r="R910" s="403"/>
      <c r="S910" s="382" t="str" cm="1">
        <f t="array" ref="S910">_xlfn.IFS(
    G910="Premium","$32.99 - $34.99",
    G910="Boutique","$39.99 - $42.99",
    G910="Collectors","$129.99 - $149.99",
    G910="Special Pricing","SPECIAL PRICING"
)</f>
        <v>$129.99 - $149.99</v>
      </c>
      <c r="T910" s="404"/>
      <c r="U910" s="88"/>
      <c r="V910" s="10"/>
      <c r="W910" s="390">
        <f t="shared" si="45"/>
        <v>2</v>
      </c>
      <c r="X910" s="369">
        <f>VLOOKUP(Z910,'[1]IGC Availability'!$A:$O,15,FALSE)</f>
        <v>0</v>
      </c>
      <c r="Y910" s="364" t="str" cm="1">
        <f t="array" ref="Y910">IF(X910="","",
IFERROR(
    IF(
        X910&gt;= _xlfn.XLOOKUP(
            F910 &amp; "|" &amp; G910,
            'Min table'!$A$2:$A$17 &amp; "|" &amp; 'Min table'!$B$2:$B$17,
            'Min table'!$C$2:$C$17,
            "MISSING"
        ),
        "Show",
        "Hide"
    ),
"MISSING"))</f>
        <v>Hide</v>
      </c>
      <c r="Z910" s="364" t="s">
        <v>972</v>
      </c>
      <c r="AA910" s="360" t="s">
        <v>1912</v>
      </c>
    </row>
    <row r="911" spans="3:30" hidden="1" x14ac:dyDescent="0.3">
      <c r="C911" s="314"/>
      <c r="D911" s="8"/>
      <c r="E911" s="8"/>
      <c r="F911" s="20" t="s">
        <v>59</v>
      </c>
      <c r="G911" s="19" t="s">
        <v>724</v>
      </c>
      <c r="H911" s="384"/>
      <c r="I911" s="385"/>
      <c r="J911" s="379" t="s">
        <v>1048</v>
      </c>
      <c r="K911" s="386"/>
      <c r="L911" s="1"/>
      <c r="M911" s="433"/>
      <c r="N911" s="434"/>
      <c r="O911" s="18" t="str" cm="1">
        <f t="array" ref="O911">_xlfn.IFS(
    G911="Premium","$13.00",
    G911="Boutique","$17.00",
    G911="Collectors","$30.00",
    G911="Special Pricing","SPECIAL PRICING"
)</f>
        <v>$13.00</v>
      </c>
      <c r="P911" s="21" t="str">
        <f t="shared" si="44"/>
        <v/>
      </c>
      <c r="Q911" s="18" t="s">
        <v>1981</v>
      </c>
      <c r="R911" s="403"/>
      <c r="S911" s="382" t="str" cm="1">
        <f t="array" ref="S911">_xlfn.IFS(
    G911="Premium","$32.99 - $34.99",
    G911="Boutique","$39.99 - $42.99",
    G911="Collectors","$129.99 - $149.99",
    G911="Special Pricing","SPECIAL PRICING"
)</f>
        <v>$32.99 - $34.99</v>
      </c>
      <c r="T911" s="404"/>
      <c r="U911" s="88"/>
      <c r="V911" s="10"/>
      <c r="W911" s="390">
        <f t="shared" si="45"/>
        <v>4</v>
      </c>
      <c r="X911" s="369">
        <f>VLOOKUP(Z911,'[1]IGC Availability'!$A:$O,15,FALSE)</f>
        <v>0</v>
      </c>
      <c r="Y911" s="364" t="str" cm="1">
        <f t="array" ref="Y911">IF(X911="","",
IFERROR(
    IF(
        X911&gt;= _xlfn.XLOOKUP(
            F911 &amp; "|" &amp; G911,
            'Min table'!$A$2:$A$17 &amp; "|" &amp; 'Min table'!$B$2:$B$17,
            'Min table'!$C$2:$C$17,
            "MISSING"
        ),
        "Show",
        "Hide"
    ),
"MISSING"))</f>
        <v>Hide</v>
      </c>
      <c r="Z911" s="364" t="s">
        <v>1956</v>
      </c>
      <c r="AA911" s="373" t="s">
        <v>1048</v>
      </c>
      <c r="AC911" s="309" t="s">
        <v>970</v>
      </c>
    </row>
    <row r="912" spans="3:30" hidden="1" x14ac:dyDescent="0.3">
      <c r="C912" s="314"/>
      <c r="D912" s="8"/>
      <c r="E912" s="8"/>
      <c r="F912" s="20" t="s">
        <v>59</v>
      </c>
      <c r="G912" s="19" t="s">
        <v>747</v>
      </c>
      <c r="H912" s="384"/>
      <c r="I912" s="385"/>
      <c r="J912" s="427" t="s">
        <v>1913</v>
      </c>
      <c r="K912" s="386"/>
      <c r="L912" s="1"/>
      <c r="M912" s="433"/>
      <c r="N912" s="434"/>
      <c r="O912" s="18" t="str" cm="1">
        <f t="array" ref="O912">_xlfn.IFS(
    G912="Premium","$13.00",
    G912="Boutique","$17.00",
    G912="Collectors","$30.00",
    G912="Special Pricing","SPECIAL PRICING"
)</f>
        <v>$30.00</v>
      </c>
      <c r="P912" s="21" t="str">
        <f t="shared" si="44"/>
        <v/>
      </c>
      <c r="Q912" s="18" t="s">
        <v>1954</v>
      </c>
      <c r="R912" s="403"/>
      <c r="S912" s="382" t="str" cm="1">
        <f t="array" ref="S912">_xlfn.IFS(
    G912="Premium","$32.99 - $34.99",
    G912="Boutique","$39.99 - $42.99",
    G912="Collectors","$129.99 - $149.99",
    G912="Special Pricing","SPECIAL PRICING"
)</f>
        <v>$129.99 - $149.99</v>
      </c>
      <c r="T912" s="404"/>
      <c r="U912" s="88"/>
      <c r="V912" s="10"/>
      <c r="W912" s="390">
        <f t="shared" si="45"/>
        <v>2</v>
      </c>
      <c r="X912" s="369">
        <f>VLOOKUP(Z912,'[1]IGC Availability'!$A:$O,15,FALSE)</f>
        <v>12.600000000000001</v>
      </c>
      <c r="Y912" s="364" t="str" cm="1">
        <f t="array" ref="Y912">IF(X912="","",
IFERROR(
    IF(
        X912&gt;= _xlfn.XLOOKUP(
            F912 &amp; "|" &amp; G912,
            'Min table'!$A$2:$A$17 &amp; "|" &amp; 'Min table'!$B$2:$B$17,
            'Min table'!$C$2:$C$17,
            "MISSING"
        ),
        "Show",
        "Hide"
    ),
"MISSING"))</f>
        <v>Show</v>
      </c>
      <c r="Z912" s="364" t="s">
        <v>60</v>
      </c>
      <c r="AA912" s="361" t="s">
        <v>1913</v>
      </c>
      <c r="AC912" s="309" t="s">
        <v>972</v>
      </c>
    </row>
    <row r="913" spans="3:29" hidden="1" x14ac:dyDescent="0.3">
      <c r="C913" s="314"/>
      <c r="D913" s="8"/>
      <c r="E913" s="8"/>
      <c r="F913" s="20" t="s">
        <v>59</v>
      </c>
      <c r="G913" s="19" t="s">
        <v>747</v>
      </c>
      <c r="H913" s="384"/>
      <c r="I913" s="385"/>
      <c r="J913" s="379" t="s">
        <v>1914</v>
      </c>
      <c r="K913" s="386"/>
      <c r="L913" s="1"/>
      <c r="M913" s="433"/>
      <c r="N913" s="434"/>
      <c r="O913" s="18" t="str" cm="1">
        <f t="array" ref="O913">_xlfn.IFS(
    G913="Premium","$13.00",
    G913="Boutique","$17.00",
    G913="Collectors","$30.00",
    G913="Special Pricing","SPECIAL PRICING"
)</f>
        <v>$30.00</v>
      </c>
      <c r="P913" s="21" t="str">
        <f t="shared" si="44"/>
        <v/>
      </c>
      <c r="Q913" s="18" t="s">
        <v>1952</v>
      </c>
      <c r="R913" s="403"/>
      <c r="S913" s="382" t="str" cm="1">
        <f t="array" ref="S913">_xlfn.IFS(
    G913="Premium","$32.99 - $34.99",
    G913="Boutique","$39.99 - $42.99",
    G913="Collectors","$129.99 - $149.99",
    G913="Special Pricing","SPECIAL PRICING"
)</f>
        <v>$129.99 - $149.99</v>
      </c>
      <c r="T913" s="404"/>
      <c r="U913" s="88"/>
      <c r="V913" s="10"/>
      <c r="W913" s="390">
        <f t="shared" si="45"/>
        <v>2</v>
      </c>
      <c r="X913" s="369">
        <f>VLOOKUP(Z913,'[1]IGC Availability'!$A:$O,15,FALSE)</f>
        <v>0</v>
      </c>
      <c r="Y913" s="364" t="str" cm="1">
        <f t="array" ref="Y913">IF(X913="","",
IFERROR(
    IF(
        X913&gt;= _xlfn.XLOOKUP(
            F913 &amp; "|" &amp; G913,
            'Min table'!$A$2:$A$17 &amp; "|" &amp; 'Min table'!$B$2:$B$17,
            'Min table'!$C$2:$C$17,
            "MISSING"
        ),
        "Show",
        "Hide"
    ),
"MISSING"))</f>
        <v>Hide</v>
      </c>
      <c r="Z913" s="364" t="s">
        <v>970</v>
      </c>
      <c r="AA913" s="373" t="s">
        <v>1914</v>
      </c>
    </row>
    <row r="914" spans="3:29" hidden="1" x14ac:dyDescent="0.3">
      <c r="C914" s="314"/>
      <c r="D914" s="8"/>
      <c r="E914" s="8"/>
      <c r="F914" s="20" t="s">
        <v>59</v>
      </c>
      <c r="G914" s="19" t="s">
        <v>747</v>
      </c>
      <c r="H914" s="384"/>
      <c r="I914" s="385"/>
      <c r="J914" s="427" t="s">
        <v>2017</v>
      </c>
      <c r="K914" s="386"/>
      <c r="L914" s="1"/>
      <c r="M914" s="458"/>
      <c r="N914" s="459"/>
      <c r="O914" s="18" t="str" cm="1">
        <f t="array" ref="O914">_xlfn.IFS(
    G914="Premium","$13.00",
    G914="Boutique","$17.00",
    G914="Collectors","$30.00",
    G914="Special Pricing","SPECIAL PRICING"
)</f>
        <v>$30.00</v>
      </c>
      <c r="P914" s="21" t="str">
        <f t="shared" ref="P914" si="46">IF(AND(L914="",M914=""),"",(L914*O914)+(M914*(O914+3.47)))</f>
        <v/>
      </c>
      <c r="Q914" s="18" t="s">
        <v>1952</v>
      </c>
      <c r="R914" s="403"/>
      <c r="S914" s="382" t="str" cm="1">
        <f t="array" ref="S914">_xlfn.IFS(
    G914="Premium","$32.99 - $34.99",
    G914="Boutique","$39.99 - $42.99",
    G914="Collectors","$129.99 - $149.99",
    G914="Special Pricing","SPECIAL PRICING"
)</f>
        <v>$129.99 - $149.99</v>
      </c>
      <c r="T914" s="404"/>
      <c r="U914" s="88"/>
      <c r="V914" s="10"/>
      <c r="W914" s="390">
        <f t="shared" ref="W914" si="47">IF(G914="Special Pricing",1,
 IF(G914="Collectors",2,
 IF(G914="Boutique",3,
 IF(G914="Premium",4,99))))</f>
        <v>2</v>
      </c>
      <c r="X914" s="369">
        <f>VLOOKUP(Z914,'[1]IGC Availability'!$A:$O,15,FALSE)</f>
        <v>0</v>
      </c>
      <c r="Y914" s="364" t="str" cm="1">
        <f t="array" ref="Y914">IF(X914="","",
IFERROR(
    IF(
        X914&gt;= _xlfn.XLOOKUP(
            F914 &amp; "|" &amp; G914,
            'Min table'!$A$2:$A$17 &amp; "|" &amp; 'Min table'!$B$2:$B$17,
            'Min table'!$C$2:$C$17,
            "MISSING"
        ),
        "Show",
        "Hide"
    ),
"MISSING"))</f>
        <v>Hide</v>
      </c>
      <c r="Z914" s="364" t="s">
        <v>2018</v>
      </c>
      <c r="AA914" s="373" t="s">
        <v>2017</v>
      </c>
    </row>
    <row r="915" spans="3:29" hidden="1" x14ac:dyDescent="0.3">
      <c r="C915" s="314"/>
      <c r="D915" s="8"/>
      <c r="E915" s="8"/>
      <c r="F915" s="20" t="s">
        <v>59</v>
      </c>
      <c r="G915" s="19" t="s">
        <v>1903</v>
      </c>
      <c r="H915" s="384"/>
      <c r="I915" s="385"/>
      <c r="J915" s="379" t="s">
        <v>1125</v>
      </c>
      <c r="K915" s="386"/>
      <c r="L915" s="1"/>
      <c r="M915" s="458"/>
      <c r="N915" s="459"/>
      <c r="O915" s="18">
        <v>35.15</v>
      </c>
      <c r="P915" s="21" t="str">
        <f t="shared" si="44"/>
        <v/>
      </c>
      <c r="Q915" s="18" t="s">
        <v>1103</v>
      </c>
      <c r="R915" s="403"/>
      <c r="S915" s="382" t="s">
        <v>2001</v>
      </c>
      <c r="T915" s="404"/>
      <c r="U915" s="88"/>
      <c r="V915" s="10"/>
      <c r="W915" s="390">
        <f t="shared" si="45"/>
        <v>99</v>
      </c>
      <c r="X915" s="369">
        <f>VLOOKUP(Z915,'[1]IGC Availability'!$A:$O,15,FALSE)</f>
        <v>0</v>
      </c>
      <c r="Y915" s="364" t="str" cm="1">
        <f t="array" ref="Y915">IF(X915="","",
IFERROR(
    IF(
        X915&gt;= _xlfn.XLOOKUP(
            F915 &amp; "|" &amp; G915,
            'Min table'!$A$2:$A$17 &amp; "|" &amp; 'Min table'!$B$2:$B$17,
            'Min table'!$C$2:$C$17,
            "MISSING"
        ),
        "Show",
        "Hide"
    ),
"MISSING"))</f>
        <v>Hide</v>
      </c>
      <c r="Z915" s="364" t="s">
        <v>1957</v>
      </c>
      <c r="AA915" s="360" t="s">
        <v>1125</v>
      </c>
      <c r="AC915" s="309" t="s">
        <v>973</v>
      </c>
    </row>
    <row r="916" spans="3:29" hidden="1" x14ac:dyDescent="0.3">
      <c r="C916" s="314"/>
      <c r="D916" s="8"/>
      <c r="E916" s="8"/>
      <c r="F916" s="20" t="s">
        <v>59</v>
      </c>
      <c r="G916" s="19" t="s">
        <v>747</v>
      </c>
      <c r="H916" s="384"/>
      <c r="I916" s="385"/>
      <c r="J916" s="379" t="s">
        <v>978</v>
      </c>
      <c r="K916" s="386"/>
      <c r="L916" s="1"/>
      <c r="M916" s="458"/>
      <c r="N916" s="459"/>
      <c r="O916" s="18" t="str" cm="1">
        <f t="array" ref="O916">_xlfn.IFS(
    G916="Premium","$13.00",
    G916="Boutique","$17.00",
    G916="Collectors","$30.00",
    G916="Special Pricing","SPECIAL PRICING"
)</f>
        <v>$30.00</v>
      </c>
      <c r="P916" s="21" t="str">
        <f t="shared" si="44"/>
        <v/>
      </c>
      <c r="Q916" s="18" t="s">
        <v>980</v>
      </c>
      <c r="R916" s="403"/>
      <c r="S916" s="382" t="str" cm="1">
        <f t="array" ref="S916">_xlfn.IFS(
    G916="Premium","$32.99 - $34.99",
    G916="Boutique","$39.99 - $42.99",
    G916="Collectors","$129.99 - $149.99",
    G916="Special Pricing","SPECIAL PRICING"
)</f>
        <v>$129.99 - $149.99</v>
      </c>
      <c r="T916" s="404"/>
      <c r="U916" s="88"/>
      <c r="V916" s="10"/>
      <c r="W916" s="390">
        <f t="shared" si="45"/>
        <v>2</v>
      </c>
      <c r="X916" s="369">
        <f>VLOOKUP(Z916,'[1]IGC Availability'!$A:$O,15,FALSE)</f>
        <v>0</v>
      </c>
      <c r="Y916" s="364" t="str" cm="1">
        <f t="array" ref="Y916">IF(X916="","",
IFERROR(
    IF(
        X916&gt;= _xlfn.XLOOKUP(
            F916 &amp; "|" &amp; G916,
            'Min table'!$A$2:$A$17 &amp; "|" &amp; 'Min table'!$B$2:$B$17,
            'Min table'!$C$2:$C$17,
            "MISSING"
        ),
        "Show",
        "Hide"
    ),
"MISSING"))</f>
        <v>Hide</v>
      </c>
      <c r="Z916" s="364" t="s">
        <v>979</v>
      </c>
      <c r="AA916" s="360" t="s">
        <v>978</v>
      </c>
      <c r="AC916" s="309" t="s">
        <v>974</v>
      </c>
    </row>
    <row r="917" spans="3:29" hidden="1" x14ac:dyDescent="0.3">
      <c r="C917" s="314"/>
      <c r="D917" s="8"/>
      <c r="E917" s="8"/>
      <c r="F917" s="20" t="s">
        <v>59</v>
      </c>
      <c r="G917" s="19" t="s">
        <v>724</v>
      </c>
      <c r="H917" s="384"/>
      <c r="I917" s="385"/>
      <c r="J917" s="379" t="s">
        <v>1915</v>
      </c>
      <c r="K917" s="386"/>
      <c r="L917" s="1"/>
      <c r="M917" s="458"/>
      <c r="N917" s="459"/>
      <c r="O917" s="18" t="str" cm="1">
        <f t="array" ref="O917">_xlfn.IFS(
    G917="Premium","$13.00",
    G917="Boutique","$17.00",
    G917="Collectors","$30.00",
    G917="Special Pricing","SPECIAL PRICING"
)</f>
        <v>$13.00</v>
      </c>
      <c r="P917" s="21" t="str">
        <f t="shared" si="44"/>
        <v/>
      </c>
      <c r="Q917" s="18" t="s">
        <v>980</v>
      </c>
      <c r="R917" s="403"/>
      <c r="S917" s="382" t="str" cm="1">
        <f t="array" ref="S917">_xlfn.IFS(
    G917="Premium","$32.99 - $34.99",
    G917="Boutique","$39.99 - $42.99",
    G917="Collectors","$129.99 - $149.99",
    G917="Special Pricing","SPECIAL PRICING"
)</f>
        <v>$32.99 - $34.99</v>
      </c>
      <c r="T917" s="404"/>
      <c r="U917" s="101"/>
      <c r="V917" s="10"/>
      <c r="W917" s="390">
        <f t="shared" si="45"/>
        <v>4</v>
      </c>
      <c r="X917" s="369">
        <f>VLOOKUP(Z917,'[1]IGC Availability'!$A:$O,15,FALSE)</f>
        <v>0</v>
      </c>
      <c r="Y917" s="364" t="str" cm="1">
        <f t="array" ref="Y917">IF(X917="","",
IFERROR(
    IF(
        X917&gt;= _xlfn.XLOOKUP(
            F917 &amp; "|" &amp; G917,
            'Min table'!$A$2:$A$17 &amp; "|" &amp; 'Min table'!$B$2:$B$17,
            'Min table'!$C$2:$C$17,
            "MISSING"
        ),
        "Show",
        "Hide"
    ),
"MISSING"))</f>
        <v>Hide</v>
      </c>
      <c r="Z917" s="364" t="s">
        <v>981</v>
      </c>
      <c r="AA917" s="360" t="s">
        <v>1915</v>
      </c>
      <c r="AC917" s="309" t="s">
        <v>63</v>
      </c>
    </row>
    <row r="918" spans="3:29" hidden="1" x14ac:dyDescent="0.3">
      <c r="C918" s="314"/>
      <c r="D918" s="8"/>
      <c r="E918" s="8"/>
      <c r="F918" s="20" t="s">
        <v>59</v>
      </c>
      <c r="G918" s="19" t="s">
        <v>722</v>
      </c>
      <c r="H918" s="384"/>
      <c r="I918" s="385"/>
      <c r="J918" s="379" t="s">
        <v>1916</v>
      </c>
      <c r="K918" s="386"/>
      <c r="L918" s="1"/>
      <c r="M918" s="458"/>
      <c r="N918" s="459"/>
      <c r="O918" s="18" t="str" cm="1">
        <f t="array" ref="O918">_xlfn.IFS(
    G918="Premium","$13.00",
    G918="Boutique","$17.00",
    G918="Collectors","$30.00",
    G918="Special Pricing","SPECIAL PRICING"
)</f>
        <v>$17.00</v>
      </c>
      <c r="P918" s="21" t="str">
        <f t="shared" si="44"/>
        <v/>
      </c>
      <c r="Q918" s="18" t="s">
        <v>1952</v>
      </c>
      <c r="R918" s="403"/>
      <c r="S918" s="382" t="str" cm="1">
        <f t="array" ref="S918">_xlfn.IFS(
    G918="Premium","$32.99 - $34.99",
    G918="Boutique","$39.99 - $42.99",
    G918="Collectors","$129.99 - $149.99",
    G918="Special Pricing","SPECIAL PRICING"
)</f>
        <v>$39.99 - $42.99</v>
      </c>
      <c r="T918" s="404"/>
      <c r="U918" s="88"/>
      <c r="V918" s="10"/>
      <c r="W918" s="390">
        <f t="shared" si="45"/>
        <v>3</v>
      </c>
      <c r="X918" s="369">
        <f>VLOOKUP(Z918,'[1]IGC Availability'!$A:$O,15,FALSE)</f>
        <v>0</v>
      </c>
      <c r="Y918" s="364" t="str" cm="1">
        <f t="array" ref="Y918">IF(X918="","",
IFERROR(
    IF(
        X918&gt;= _xlfn.XLOOKUP(
            F918 &amp; "|" &amp; G918,
            'Min table'!$A$2:$A$17 &amp; "|" &amp; 'Min table'!$B$2:$B$17,
            'Min table'!$C$2:$C$17,
            "MISSING"
        ),
        "Show",
        "Hide"
    ),
"MISSING"))</f>
        <v>Hide</v>
      </c>
      <c r="Z918" s="364" t="s">
        <v>1958</v>
      </c>
      <c r="AA918" s="360" t="s">
        <v>1916</v>
      </c>
      <c r="AC918" s="309" t="s">
        <v>975</v>
      </c>
    </row>
    <row r="919" spans="3:29" hidden="1" x14ac:dyDescent="0.3">
      <c r="C919" s="314"/>
      <c r="D919" s="8"/>
      <c r="E919" s="8"/>
      <c r="F919" s="20" t="s">
        <v>59</v>
      </c>
      <c r="G919" s="19" t="s">
        <v>724</v>
      </c>
      <c r="H919" s="384"/>
      <c r="I919" s="385"/>
      <c r="J919" s="379" t="s">
        <v>1917</v>
      </c>
      <c r="K919" s="386"/>
      <c r="L919" s="1"/>
      <c r="M919" s="458"/>
      <c r="N919" s="459"/>
      <c r="O919" s="18" t="str" cm="1">
        <f t="array" ref="O919">_xlfn.IFS(
    G919="Premium","$13.00",
    G919="Boutique","$17.00",
    G919="Collectors","$30.00",
    G919="Special Pricing","SPECIAL PRICING"
)</f>
        <v>$13.00</v>
      </c>
      <c r="P919" s="21" t="str">
        <f t="shared" si="44"/>
        <v/>
      </c>
      <c r="Q919" s="18" t="s">
        <v>1952</v>
      </c>
      <c r="R919" s="403"/>
      <c r="S919" s="382" t="str" cm="1">
        <f t="array" ref="S919">_xlfn.IFS(
    G919="Premium","$32.99 - $34.99",
    G919="Boutique","$39.99 - $42.99",
    G919="Collectors","$129.99 - $149.99",
    G919="Special Pricing","SPECIAL PRICING"
)</f>
        <v>$32.99 - $34.99</v>
      </c>
      <c r="T919" s="404"/>
      <c r="U919" s="88"/>
      <c r="V919" s="10"/>
      <c r="W919" s="390">
        <f t="shared" si="45"/>
        <v>4</v>
      </c>
      <c r="X919" s="369">
        <f>VLOOKUP(Z919,'[1]IGC Availability'!$A:$O,15,FALSE)</f>
        <v>1.6</v>
      </c>
      <c r="Y919" s="364" t="str" cm="1">
        <f t="array" ref="Y919">IF(X919="","",
IFERROR(
    IF(
        X919&gt;= _xlfn.XLOOKUP(
            F919 &amp; "|" &amp; G919,
            'Min table'!$A$2:$A$17 &amp; "|" &amp; 'Min table'!$B$2:$B$17,
            'Min table'!$C$2:$C$17,
            "MISSING"
        ),
        "Show",
        "Hide"
    ),
"MISSING"))</f>
        <v>Hide</v>
      </c>
      <c r="Z919" s="364" t="s">
        <v>1959</v>
      </c>
      <c r="AA919" s="360" t="s">
        <v>1917</v>
      </c>
      <c r="AC919" s="309" t="s">
        <v>976</v>
      </c>
    </row>
    <row r="920" spans="3:29" hidden="1" x14ac:dyDescent="0.3">
      <c r="C920" s="314"/>
      <c r="D920" s="8"/>
      <c r="E920" s="8"/>
      <c r="F920" s="20" t="s">
        <v>59</v>
      </c>
      <c r="G920" s="19" t="s">
        <v>724</v>
      </c>
      <c r="H920" s="384"/>
      <c r="I920" s="385"/>
      <c r="J920" s="379" t="s">
        <v>1918</v>
      </c>
      <c r="K920" s="386"/>
      <c r="L920" s="1"/>
      <c r="M920" s="458"/>
      <c r="N920" s="459"/>
      <c r="O920" s="18" t="str" cm="1">
        <f t="array" ref="O920">_xlfn.IFS(
    G920="Premium","$13.00",
    G920="Boutique","$17.00",
    G920="Collectors","$30.00",
    G920="Special Pricing","SPECIAL PRICING"
)</f>
        <v>$13.00</v>
      </c>
      <c r="P920" s="21" t="str">
        <f t="shared" si="44"/>
        <v/>
      </c>
      <c r="Q920" s="18" t="s">
        <v>1952</v>
      </c>
      <c r="R920" s="403"/>
      <c r="S920" s="382" t="str" cm="1">
        <f t="array" ref="S920">_xlfn.IFS(
    G920="Premium","$32.99 - $34.99",
    G920="Boutique","$39.99 - $42.99",
    G920="Collectors","$129.99 - $149.99",
    G920="Special Pricing","SPECIAL PRICING"
)</f>
        <v>$32.99 - $34.99</v>
      </c>
      <c r="T920" s="404"/>
      <c r="U920" s="88"/>
      <c r="V920" s="10"/>
      <c r="W920" s="390">
        <f t="shared" si="45"/>
        <v>4</v>
      </c>
      <c r="X920" s="369">
        <f>VLOOKUP(Z920,'[1]IGC Availability'!$A:$O,15,FALSE)</f>
        <v>2</v>
      </c>
      <c r="Y920" s="364" t="str" cm="1">
        <f t="array" ref="Y920">IF(X920="","",
IFERROR(
    IF(
        X920&gt;= _xlfn.XLOOKUP(
            F920 &amp; "|" &amp; G920,
            'Min table'!$A$2:$A$17 &amp; "|" &amp; 'Min table'!$B$2:$B$17,
            'Min table'!$C$2:$C$17,
            "MISSING"
        ),
        "Show",
        "Hide"
    ),
"MISSING"))</f>
        <v>Hide</v>
      </c>
      <c r="Z920" s="364" t="s">
        <v>1960</v>
      </c>
      <c r="AA920" s="360" t="s">
        <v>1918</v>
      </c>
      <c r="AC920" s="309" t="s">
        <v>977</v>
      </c>
    </row>
    <row r="921" spans="3:29" hidden="1" x14ac:dyDescent="0.3">
      <c r="C921" s="314"/>
      <c r="D921" s="8"/>
      <c r="E921" s="8"/>
      <c r="F921" s="20" t="s">
        <v>59</v>
      </c>
      <c r="G921" s="19" t="s">
        <v>724</v>
      </c>
      <c r="H921" s="384"/>
      <c r="I921" s="385"/>
      <c r="J921" s="379" t="s">
        <v>1619</v>
      </c>
      <c r="K921" s="386"/>
      <c r="L921" s="1"/>
      <c r="M921" s="458"/>
      <c r="N921" s="459"/>
      <c r="O921" s="18" t="str" cm="1">
        <f t="array" ref="O921">_xlfn.IFS(
    G921="Premium","$13.00",
    G921="Boutique","$17.00",
    G921="Collectors","$30.00",
    G921="Special Pricing","SPECIAL PRICING"
)</f>
        <v>$13.00</v>
      </c>
      <c r="P921" s="21" t="str">
        <f t="shared" ref="P921" si="48">IF(AND(L921="",M921=""),"",(L921*O921)+(M921*(O921+3.47)))</f>
        <v/>
      </c>
      <c r="Q921" s="18" t="s">
        <v>982</v>
      </c>
      <c r="R921" s="403"/>
      <c r="S921" s="382" t="str" cm="1">
        <f t="array" ref="S921">_xlfn.IFS(
    G921="Premium","$32.99 - $34.99",
    G921="Boutique","$39.99 - $42.99",
    G921="Collectors","$129.99 - $149.99",
    G921="Special Pricing","SPECIAL PRICING"
)</f>
        <v>$32.99 - $34.99</v>
      </c>
      <c r="T921" s="404"/>
      <c r="U921" s="88"/>
      <c r="V921" s="10"/>
      <c r="W921" s="390">
        <f t="shared" si="45"/>
        <v>4</v>
      </c>
      <c r="X921" s="369">
        <f>VLOOKUP(Z921,'[1]IGC Availability'!$A:$O,15,FALSE)</f>
        <v>0</v>
      </c>
      <c r="Y921" s="364" t="str" cm="1">
        <f t="array" ref="Y921">IF(X921="","",
IFERROR(
    IF(
        X921&gt;= _xlfn.XLOOKUP(
            F921 &amp; "|" &amp; G921,
            'Min table'!$A$2:$A$17 &amp; "|" &amp; 'Min table'!$B$2:$B$17,
            'Min table'!$C$2:$C$17,
            "MISSING"
        ),
        "Show",
        "Hide"
    ),
"MISSING"))</f>
        <v>Hide</v>
      </c>
      <c r="Z921" s="364" t="s">
        <v>1961</v>
      </c>
      <c r="AA921" s="360" t="s">
        <v>1619</v>
      </c>
    </row>
    <row r="922" spans="3:29" hidden="1" x14ac:dyDescent="0.3">
      <c r="C922" s="314"/>
      <c r="D922" s="8"/>
      <c r="E922" s="8"/>
      <c r="F922" s="20" t="s">
        <v>59</v>
      </c>
      <c r="G922" s="19" t="s">
        <v>724</v>
      </c>
      <c r="H922" s="384"/>
      <c r="I922" s="385"/>
      <c r="J922" s="427" t="s">
        <v>1919</v>
      </c>
      <c r="K922" s="386"/>
      <c r="L922" s="1"/>
      <c r="M922" s="458"/>
      <c r="N922" s="459"/>
      <c r="O922" s="18" t="str" cm="1">
        <f t="array" ref="O922">_xlfn.IFS(
    G922="Premium","$13.00",
    G922="Boutique","$17.00",
    G922="Collectors","$30.00",
    G922="Special Pricing","SPECIAL PRICING"
)</f>
        <v>$13.00</v>
      </c>
      <c r="P922" s="21" t="str">
        <f t="shared" si="44"/>
        <v/>
      </c>
      <c r="Q922" s="18" t="s">
        <v>1982</v>
      </c>
      <c r="R922" s="403"/>
      <c r="S922" s="382" t="str" cm="1">
        <f t="array" ref="S922">_xlfn.IFS(
    G922="Premium","$32.99 - $34.99",
    G922="Boutique","$39.99 - $42.99",
    G922="Collectors","$129.99 - $149.99",
    G922="Special Pricing","SPECIAL PRICING"
)</f>
        <v>$32.99 - $34.99</v>
      </c>
      <c r="T922" s="404"/>
      <c r="U922" s="88"/>
      <c r="V922" s="10"/>
      <c r="W922" s="390">
        <f t="shared" si="45"/>
        <v>4</v>
      </c>
      <c r="X922" s="369">
        <f>VLOOKUP(Z922,'[1]IGC Availability'!$A:$O,15,FALSE)</f>
        <v>9</v>
      </c>
      <c r="Y922" s="364" t="str" cm="1">
        <f t="array" ref="Y922">IF(X922="","",
IFERROR(
    IF(
        X922&gt;= _xlfn.XLOOKUP(
            F922 &amp; "|" &amp; G922,
            'Min table'!$A$2:$A$17 &amp; "|" &amp; 'Min table'!$B$2:$B$17,
            'Min table'!$C$2:$C$17,
            "MISSING"
        ),
        "Show",
        "Hide"
    ),
"MISSING"))</f>
        <v>Hide</v>
      </c>
      <c r="Z922" s="364" t="s">
        <v>1962</v>
      </c>
      <c r="AA922" s="360" t="s">
        <v>1919</v>
      </c>
    </row>
    <row r="923" spans="3:29" hidden="1" x14ac:dyDescent="0.3">
      <c r="C923" s="314"/>
      <c r="D923" s="8"/>
      <c r="E923" s="8"/>
      <c r="F923" s="20" t="s">
        <v>59</v>
      </c>
      <c r="G923" s="19" t="s">
        <v>722</v>
      </c>
      <c r="H923" s="384"/>
      <c r="I923" s="385"/>
      <c r="J923" s="379" t="s">
        <v>1920</v>
      </c>
      <c r="K923" s="386"/>
      <c r="L923" s="1"/>
      <c r="M923" s="458"/>
      <c r="N923" s="459"/>
      <c r="O923" s="18" t="str" cm="1">
        <f t="array" ref="O923">_xlfn.IFS(
    G923="Premium","$13.00",
    G923="Boutique","$17.00",
    G923="Collectors","$30.00",
    G923="Special Pricing","SPECIAL PRICING"
)</f>
        <v>$17.00</v>
      </c>
      <c r="P923" s="21" t="str">
        <f t="shared" si="44"/>
        <v/>
      </c>
      <c r="Q923" s="18" t="s">
        <v>1952</v>
      </c>
      <c r="R923" s="403"/>
      <c r="S923" s="382" t="str" cm="1">
        <f t="array" ref="S923">_xlfn.IFS(
    G923="Premium","$32.99 - $34.99",
    G923="Boutique","$39.99 - $42.99",
    G923="Collectors","$129.99 - $149.99",
    G923="Special Pricing","SPECIAL PRICING"
)</f>
        <v>$39.99 - $42.99</v>
      </c>
      <c r="T923" s="404"/>
      <c r="U923" s="88"/>
      <c r="V923" s="10"/>
      <c r="W923" s="390">
        <f t="shared" si="45"/>
        <v>3</v>
      </c>
      <c r="X923" s="369">
        <f>VLOOKUP(Z923,'[1]IGC Availability'!$A:$O,15,FALSE)</f>
        <v>0</v>
      </c>
      <c r="Y923" s="364" t="str" cm="1">
        <f t="array" ref="Y923">IF(X923="","",
IFERROR(
    IF(
        X923&gt;= _xlfn.XLOOKUP(
            F923 &amp; "|" &amp; G923,
            'Min table'!$A$2:$A$17 &amp; "|" &amp; 'Min table'!$B$2:$B$17,
            'Min table'!$C$2:$C$17,
            "MISSING"
        ),
        "Show",
        "Hide"
    ),
"MISSING"))</f>
        <v>Hide</v>
      </c>
      <c r="Z923" s="364" t="s">
        <v>984</v>
      </c>
      <c r="AA923" s="360" t="s">
        <v>1920</v>
      </c>
      <c r="AC923" s="309" t="s">
        <v>979</v>
      </c>
    </row>
    <row r="924" spans="3:29" hidden="1" x14ac:dyDescent="0.3">
      <c r="C924" s="314"/>
      <c r="D924" s="8"/>
      <c r="E924" s="8"/>
      <c r="F924" s="20" t="s">
        <v>59</v>
      </c>
      <c r="G924" s="19" t="s">
        <v>747</v>
      </c>
      <c r="H924" s="384"/>
      <c r="I924" s="385"/>
      <c r="J924" s="379" t="s">
        <v>1921</v>
      </c>
      <c r="K924" s="386"/>
      <c r="L924" s="1"/>
      <c r="M924" s="458"/>
      <c r="N924" s="459"/>
      <c r="O924" s="18" t="str" cm="1">
        <f t="array" ref="O924">_xlfn.IFS(
    G924="Premium","$13.00",
    G924="Boutique","$17.00",
    G924="Collectors","$30.00",
    G924="Special Pricing","SPECIAL PRICING"
)</f>
        <v>$30.00</v>
      </c>
      <c r="P924" s="21" t="str">
        <f t="shared" si="44"/>
        <v/>
      </c>
      <c r="Q924" s="18" t="s">
        <v>1983</v>
      </c>
      <c r="R924" s="403"/>
      <c r="S924" s="382" t="str" cm="1">
        <f t="array" ref="S924">_xlfn.IFS(
    G924="Premium","$32.99 - $34.99",
    G924="Boutique","$39.99 - $42.99",
    G924="Collectors","$129.99 - $149.99",
    G924="Special Pricing","SPECIAL PRICING"
)</f>
        <v>$129.99 - $149.99</v>
      </c>
      <c r="T924" s="404"/>
      <c r="U924" s="88"/>
      <c r="V924" s="10"/>
      <c r="W924" s="390">
        <f t="shared" si="45"/>
        <v>2</v>
      </c>
      <c r="X924" s="369">
        <f>VLOOKUP(Z924,'[1]IGC Availability'!$A:$O,15,FALSE)</f>
        <v>0</v>
      </c>
      <c r="Y924" s="364" t="str" cm="1">
        <f t="array" ref="Y924">IF(X924="","",
IFERROR(
    IF(
        X924&gt;= _xlfn.XLOOKUP(
            F924 &amp; "|" &amp; G924,
            'Min table'!$A$2:$A$17 &amp; "|" &amp; 'Min table'!$B$2:$B$17,
            'Min table'!$C$2:$C$17,
            "MISSING"
        ),
        "Show",
        "Hide"
    ),
"MISSING"))</f>
        <v>Hide</v>
      </c>
      <c r="Z924" s="364" t="s">
        <v>1963</v>
      </c>
      <c r="AA924" s="360" t="s">
        <v>1921</v>
      </c>
      <c r="AC924" s="309" t="s">
        <v>981</v>
      </c>
    </row>
    <row r="925" spans="3:29" hidden="1" x14ac:dyDescent="0.3">
      <c r="C925" s="314"/>
      <c r="D925" s="8"/>
      <c r="E925" s="8"/>
      <c r="F925" s="20" t="s">
        <v>59</v>
      </c>
      <c r="G925" s="19" t="s">
        <v>724</v>
      </c>
      <c r="H925" s="384"/>
      <c r="I925" s="385"/>
      <c r="J925" s="379" t="s">
        <v>1922</v>
      </c>
      <c r="K925" s="386"/>
      <c r="L925" s="1"/>
      <c r="M925" s="458"/>
      <c r="N925" s="459"/>
      <c r="O925" s="18" t="str" cm="1">
        <f t="array" ref="O925">_xlfn.IFS(
    G925="Premium","$13.00",
    G925="Boutique","$17.00",
    G925="Collectors","$30.00",
    G925="Special Pricing","SPECIAL PRICING"
)</f>
        <v>$13.00</v>
      </c>
      <c r="P925" s="21" t="str">
        <f t="shared" si="44"/>
        <v/>
      </c>
      <c r="Q925" s="20" t="s">
        <v>1952</v>
      </c>
      <c r="R925" s="403"/>
      <c r="S925" s="382" t="str" cm="1">
        <f t="array" ref="S925">_xlfn.IFS(
    G925="Premium","$32.99 - $34.99",
    G925="Boutique","$39.99 - $42.99",
    G925="Collectors","$129.99 - $149.99",
    G925="Special Pricing","SPECIAL PRICING"
)</f>
        <v>$32.99 - $34.99</v>
      </c>
      <c r="T925" s="404"/>
      <c r="U925" s="88"/>
      <c r="V925" s="10"/>
      <c r="W925" s="390">
        <f t="shared" si="45"/>
        <v>4</v>
      </c>
      <c r="X925" s="369">
        <f>VLOOKUP(Z925,'[1]IGC Availability'!$A:$O,15,FALSE)</f>
        <v>0</v>
      </c>
      <c r="Y925" s="364" t="str" cm="1">
        <f t="array" ref="Y925">IF(X925="","",
IFERROR(
    IF(
        X925&gt;= _xlfn.XLOOKUP(
            F925 &amp; "|" &amp; G925,
            'Min table'!$A$2:$A$17 &amp; "|" &amp; 'Min table'!$B$2:$B$17,
            'Min table'!$C$2:$C$17,
            "MISSING"
        ),
        "Show",
        "Hide"
    ),
"MISSING"))</f>
        <v>Hide</v>
      </c>
      <c r="Z925" s="364" t="s">
        <v>1964</v>
      </c>
      <c r="AA925" s="360" t="s">
        <v>1922</v>
      </c>
    </row>
    <row r="926" spans="3:29" hidden="1" x14ac:dyDescent="0.3">
      <c r="C926" s="314"/>
      <c r="D926" s="8"/>
      <c r="E926" s="8"/>
      <c r="F926" s="20" t="s">
        <v>59</v>
      </c>
      <c r="G926" s="19" t="s">
        <v>724</v>
      </c>
      <c r="H926" s="384"/>
      <c r="I926" s="385"/>
      <c r="J926" s="379" t="s">
        <v>2019</v>
      </c>
      <c r="K926" s="386"/>
      <c r="L926" s="1"/>
      <c r="M926" s="458"/>
      <c r="N926" s="459"/>
      <c r="O926" s="18" t="str" cm="1">
        <f t="array" ref="O926">_xlfn.IFS(
    G926="Premium","$13.00",
    G926="Boutique","$17.00",
    G926="Collectors","$30.00",
    G926="Special Pricing","SPECIAL PRICING"
)</f>
        <v>$13.00</v>
      </c>
      <c r="P926" s="21" t="str">
        <f t="shared" ref="P926" si="49">IF(AND(L926="",M926=""),"",(L926*O926)+(M926*(O926+3.47)))</f>
        <v/>
      </c>
      <c r="Q926" s="20" t="s">
        <v>1952</v>
      </c>
      <c r="R926" s="403"/>
      <c r="S926" s="382" t="str" cm="1">
        <f t="array" ref="S926">_xlfn.IFS(
    G926="Premium","$32.99 - $34.99",
    G926="Boutique","$39.99 - $42.99",
    G926="Collectors","$129.99 - $149.99",
    G926="Special Pricing","SPECIAL PRICING"
)</f>
        <v>$32.99 - $34.99</v>
      </c>
      <c r="T926" s="404"/>
      <c r="U926" s="88"/>
      <c r="V926" s="10"/>
      <c r="W926" s="390">
        <f t="shared" ref="W926" si="50">IF(G926="Special Pricing",1,
 IF(G926="Collectors",2,
 IF(G926="Boutique",3,
 IF(G926="Premium",4,99))))</f>
        <v>4</v>
      </c>
      <c r="X926" s="369">
        <f>VLOOKUP(Z926,'[1]IGC Availability'!$A:$O,15,FALSE)</f>
        <v>0</v>
      </c>
      <c r="Y926" s="364" t="str" cm="1">
        <f t="array" ref="Y926">IF(X926="","",
IFERROR(
    IF(
        X926&gt;= _xlfn.XLOOKUP(
            F926 &amp; "|" &amp; G926,
            'Min table'!$A$2:$A$17 &amp; "|" &amp; 'Min table'!$B$2:$B$17,
            'Min table'!$C$2:$C$17,
            "MISSING"
        ),
        "Show",
        "Hide"
    ),
"MISSING"))</f>
        <v>Hide</v>
      </c>
      <c r="Z926" s="364" t="s">
        <v>2020</v>
      </c>
      <c r="AA926" s="360" t="s">
        <v>2019</v>
      </c>
    </row>
    <row r="927" spans="3:29" hidden="1" x14ac:dyDescent="0.3">
      <c r="C927" s="314"/>
      <c r="D927" s="8"/>
      <c r="E927" s="8"/>
      <c r="F927" s="20" t="s">
        <v>59</v>
      </c>
      <c r="G927" s="19" t="s">
        <v>724</v>
      </c>
      <c r="H927" s="384"/>
      <c r="I927" s="385"/>
      <c r="J927" s="379" t="s">
        <v>1187</v>
      </c>
      <c r="K927" s="386"/>
      <c r="L927" s="1"/>
      <c r="M927" s="458"/>
      <c r="N927" s="459"/>
      <c r="O927" s="18" t="str" cm="1">
        <f t="array" ref="O927">_xlfn.IFS(
    G927="Premium","$13.00",
    G927="Boutique","$17.00",
    G927="Collectors","$30.00",
    G927="Special Pricing","SPECIAL PRICING"
)</f>
        <v>$13.00</v>
      </c>
      <c r="P927" s="21" t="str">
        <f t="shared" si="44"/>
        <v/>
      </c>
      <c r="Q927" s="20" t="s">
        <v>1952</v>
      </c>
      <c r="R927" s="403"/>
      <c r="S927" s="382" t="str" cm="1">
        <f t="array" ref="S927">_xlfn.IFS(
    G927="Premium","$32.99 - $34.99",
    G927="Boutique","$39.99 - $42.99",
    G927="Collectors","$129.99 - $149.99",
    G927="Special Pricing","SPECIAL PRICING"
)</f>
        <v>$32.99 - $34.99</v>
      </c>
      <c r="T927" s="404"/>
      <c r="U927" s="88"/>
      <c r="V927" s="10"/>
      <c r="W927" s="390">
        <f t="shared" si="45"/>
        <v>4</v>
      </c>
      <c r="X927" s="369">
        <f>VLOOKUP(Z927,'[1]IGC Availability'!$A:$O,15,FALSE)</f>
        <v>0</v>
      </c>
      <c r="Y927" s="364" t="str" cm="1">
        <f t="array" ref="Y927">IF(X927="","",
IFERROR(
    IF(
        X927&gt;= _xlfn.XLOOKUP(
            F927 &amp; "|" &amp; G927,
            'Min table'!$A$2:$A$17 &amp; "|" &amp; 'Min table'!$B$2:$B$17,
            'Min table'!$C$2:$C$17,
            "MISSING"
        ),
        "Show",
        "Hide"
    ),
"MISSING"))</f>
        <v>Hide</v>
      </c>
      <c r="Z927" s="364" t="s">
        <v>1965</v>
      </c>
      <c r="AA927" s="360" t="s">
        <v>1187</v>
      </c>
    </row>
    <row r="928" spans="3:29" hidden="1" x14ac:dyDescent="0.3">
      <c r="C928" s="314"/>
      <c r="D928" s="8"/>
      <c r="E928" s="8"/>
      <c r="F928" s="20" t="s">
        <v>59</v>
      </c>
      <c r="G928" s="19" t="s">
        <v>724</v>
      </c>
      <c r="H928" s="384"/>
      <c r="I928" s="385"/>
      <c r="J928" s="379" t="s">
        <v>1923</v>
      </c>
      <c r="K928" s="386"/>
      <c r="L928" s="1"/>
      <c r="M928" s="458"/>
      <c r="N928" s="459"/>
      <c r="O928" s="18" t="str" cm="1">
        <f t="array" ref="O928">_xlfn.IFS(
    G928="Premium","$13.00",
    G928="Boutique","$17.00",
    G928="Collectors","$30.00",
    G928="Special Pricing","SPECIAL PRICING"
)</f>
        <v>$13.00</v>
      </c>
      <c r="P928" s="21" t="str">
        <f>IF(AND(L928="",M928=""),"",(L928*O928)+(M928*(O928+3.47)))</f>
        <v/>
      </c>
      <c r="Q928" s="18" t="s">
        <v>1952</v>
      </c>
      <c r="R928" s="403"/>
      <c r="S928" s="382" t="str" cm="1">
        <f t="array" ref="S928">_xlfn.IFS(
    G928="Premium","$32.99 - $34.99",
    G928="Boutique","$39.99 - $42.99",
    G928="Collectors","$129.99 - $149.99",
    G928="Special Pricing","SPECIAL PRICING"
)</f>
        <v>$32.99 - $34.99</v>
      </c>
      <c r="T928" s="404"/>
      <c r="U928" s="88"/>
      <c r="V928" s="10"/>
      <c r="W928" s="390">
        <f t="shared" si="45"/>
        <v>4</v>
      </c>
      <c r="X928" s="369">
        <f>VLOOKUP(Z928,'[1]IGC Availability'!$A:$O,15,FALSE)</f>
        <v>0</v>
      </c>
      <c r="Y928" s="364" t="str" cm="1">
        <f t="array" ref="Y928">IF(X928="","",
IFERROR(
    IF(
        X928&gt;= _xlfn.XLOOKUP(
            F928 &amp; "|" &amp; G928,
            'Min table'!$A$2:$A$17 &amp; "|" &amp; 'Min table'!$B$2:$B$17,
            'Min table'!$C$2:$C$17,
            "MISSING"
        ),
        "Show",
        "Hide"
    ),
"MISSING"))</f>
        <v>Hide</v>
      </c>
      <c r="Z928" s="364" t="s">
        <v>986</v>
      </c>
      <c r="AA928" s="360" t="s">
        <v>1923</v>
      </c>
      <c r="AC928" s="309" t="s">
        <v>989</v>
      </c>
    </row>
    <row r="929" spans="3:29" hidden="1" x14ac:dyDescent="0.3">
      <c r="C929" s="314"/>
      <c r="D929" s="8"/>
      <c r="E929" s="8"/>
      <c r="F929" s="20" t="s">
        <v>59</v>
      </c>
      <c r="G929" s="19" t="s">
        <v>724</v>
      </c>
      <c r="H929" s="384"/>
      <c r="I929" s="385"/>
      <c r="J929" s="379" t="s">
        <v>1188</v>
      </c>
      <c r="K929" s="386"/>
      <c r="L929" s="1"/>
      <c r="M929" s="458"/>
      <c r="N929" s="459"/>
      <c r="O929" s="18" t="str" cm="1">
        <f t="array" ref="O929">_xlfn.IFS(
    G929="Premium","$13.00",
    G929="Boutique","$17.00",
    G929="Collectors","$30.00",
    G929="Special Pricing","SPECIAL PRICING"
)</f>
        <v>$13.00</v>
      </c>
      <c r="P929" s="21" t="str">
        <f>IF(AND(L929="",M929=""),"",(L929*O929)+(M929*(O929+3.47)))</f>
        <v/>
      </c>
      <c r="Q929" s="18" t="s">
        <v>1952</v>
      </c>
      <c r="R929" s="403"/>
      <c r="S929" s="382" t="str" cm="1">
        <f t="array" ref="S929">_xlfn.IFS(
    G929="Premium","$32.99 - $34.99",
    G929="Boutique","$39.99 - $42.99",
    G929="Collectors","$129.99 - $149.99",
    G929="Special Pricing","SPECIAL PRICING"
)</f>
        <v>$32.99 - $34.99</v>
      </c>
      <c r="T929" s="404"/>
      <c r="U929" s="88"/>
      <c r="V929" s="10"/>
      <c r="W929" s="390">
        <f t="shared" si="45"/>
        <v>4</v>
      </c>
      <c r="X929" s="369">
        <f>VLOOKUP(Z929,'[1]IGC Availability'!$A:$O,15,FALSE)</f>
        <v>0</v>
      </c>
      <c r="Y929" s="364" t="str" cm="1">
        <f t="array" ref="Y929">IF(X929="","",
IFERROR(
    IF(
        X929&gt;= _xlfn.XLOOKUP(
            F929 &amp; "|" &amp; G929,
            'Min table'!$A$2:$A$17 &amp; "|" &amp; 'Min table'!$B$2:$B$17,
            'Min table'!$C$2:$C$17,
            "MISSING"
        ),
        "Show",
        "Hide"
    ),
"MISSING"))</f>
        <v>Hide</v>
      </c>
      <c r="Z929" s="364" t="s">
        <v>987</v>
      </c>
      <c r="AA929" s="360" t="s">
        <v>1188</v>
      </c>
      <c r="AC929" s="309">
        <v>0</v>
      </c>
    </row>
    <row r="930" spans="3:29" hidden="1" x14ac:dyDescent="0.3">
      <c r="C930" s="314"/>
      <c r="D930" s="8"/>
      <c r="E930" s="8"/>
      <c r="F930" s="20" t="s">
        <v>59</v>
      </c>
      <c r="G930" s="19" t="s">
        <v>724</v>
      </c>
      <c r="H930" s="384"/>
      <c r="I930" s="385"/>
      <c r="J930" s="379" t="s">
        <v>1924</v>
      </c>
      <c r="K930" s="386"/>
      <c r="L930" s="1"/>
      <c r="M930" s="458"/>
      <c r="N930" s="459"/>
      <c r="O930" s="18" t="str" cm="1">
        <f t="array" ref="O930">_xlfn.IFS(
    G930="Premium","$13.00",
    G930="Boutique","$17.00",
    G930="Collectors","$30.00",
    G930="Special Pricing","SPECIAL PRICING"
)</f>
        <v>$13.00</v>
      </c>
      <c r="P930" s="21" t="str">
        <f t="shared" si="44"/>
        <v/>
      </c>
      <c r="Q930" s="18" t="s">
        <v>1952</v>
      </c>
      <c r="R930" s="403"/>
      <c r="S930" s="382" t="str" cm="1">
        <f t="array" ref="S930">_xlfn.IFS(
    G930="Premium","$32.99 - $34.99",
    G930="Boutique","$39.99 - $42.99",
    G930="Collectors","$129.99 - $149.99",
    G930="Special Pricing","SPECIAL PRICING"
)</f>
        <v>$32.99 - $34.99</v>
      </c>
      <c r="T930" s="404"/>
      <c r="U930" s="88"/>
      <c r="V930" s="10"/>
      <c r="W930" s="390">
        <f t="shared" si="45"/>
        <v>4</v>
      </c>
      <c r="X930" s="369">
        <f>VLOOKUP(Z930,'[1]IGC Availability'!$A:$O,15,FALSE)</f>
        <v>0</v>
      </c>
      <c r="Y930" s="364" t="str" cm="1">
        <f t="array" ref="Y930">IF(X930="","",
IFERROR(
    IF(
        X930&gt;= _xlfn.XLOOKUP(
            F930 &amp; "|" &amp; G930,
            'Min table'!$A$2:$A$17 &amp; "|" &amp; 'Min table'!$B$2:$B$17,
            'Min table'!$C$2:$C$17,
            "MISSING"
        ),
        "Show",
        "Hide"
    ),
"MISSING"))</f>
        <v>Hide</v>
      </c>
      <c r="Z930" s="364" t="s">
        <v>988</v>
      </c>
      <c r="AA930" s="360" t="s">
        <v>1924</v>
      </c>
      <c r="AC930" s="309" t="s">
        <v>989</v>
      </c>
    </row>
    <row r="931" spans="3:29" hidden="1" x14ac:dyDescent="0.3">
      <c r="C931" s="314"/>
      <c r="D931" s="8"/>
      <c r="E931" s="8"/>
      <c r="F931" s="20" t="s">
        <v>59</v>
      </c>
      <c r="G931" s="19" t="s">
        <v>724</v>
      </c>
      <c r="H931" s="384"/>
      <c r="I931" s="385"/>
      <c r="J931" s="379" t="s">
        <v>1925</v>
      </c>
      <c r="K931" s="386"/>
      <c r="L931" s="1"/>
      <c r="M931" s="458"/>
      <c r="N931" s="459"/>
      <c r="O931" s="18" t="str" cm="1">
        <f t="array" ref="O931">_xlfn.IFS(
    G931="Premium","$13.00",
    G931="Boutique","$17.00",
    G931="Collectors","$30.00",
    G931="Special Pricing","SPECIAL PRICING"
)</f>
        <v>$13.00</v>
      </c>
      <c r="P931" s="21" t="str">
        <f>IF(AND(L931="",M931=""),"",(L931*O931)+(M931*(O931+3.47)))</f>
        <v/>
      </c>
      <c r="Q931" s="18" t="s">
        <v>1952</v>
      </c>
      <c r="R931" s="403"/>
      <c r="S931" s="382" t="str" cm="1">
        <f t="array" ref="S931">_xlfn.IFS(
    G931="Premium","$32.99 - $34.99",
    G931="Boutique","$39.99 - $42.99",
    G931="Collectors","$129.99 - $149.99",
    G931="Special Pricing","SPECIAL PRICING"
)</f>
        <v>$32.99 - $34.99</v>
      </c>
      <c r="T931" s="404"/>
      <c r="U931" s="88"/>
      <c r="V931" s="10"/>
      <c r="W931" s="390">
        <f t="shared" si="45"/>
        <v>4</v>
      </c>
      <c r="X931" s="369">
        <f>VLOOKUP(Z931,'[1]IGC Availability'!$A:$O,15,FALSE)</f>
        <v>0</v>
      </c>
      <c r="Y931" s="364" t="str" cm="1">
        <f t="array" ref="Y931">IF(X931="","",
IFERROR(
    IF(
        X931&gt;= _xlfn.XLOOKUP(
            F931 &amp; "|" &amp; G931,
            'Min table'!$A$2:$A$17 &amp; "|" &amp; 'Min table'!$B$2:$B$17,
            'Min table'!$C$2:$C$17,
            "MISSING"
        ),
        "Show",
        "Hide"
    ),
"MISSING"))</f>
        <v>Hide</v>
      </c>
      <c r="Z931" s="364" t="s">
        <v>989</v>
      </c>
      <c r="AA931" s="360" t="s">
        <v>1925</v>
      </c>
      <c r="AC931" s="309" t="s">
        <v>983</v>
      </c>
    </row>
    <row r="932" spans="3:29" hidden="1" x14ac:dyDescent="0.3">
      <c r="C932" s="314"/>
      <c r="D932" s="8"/>
      <c r="E932" s="8"/>
      <c r="F932" s="20" t="s">
        <v>59</v>
      </c>
      <c r="G932" s="19" t="s">
        <v>724</v>
      </c>
      <c r="H932" s="384"/>
      <c r="I932" s="385"/>
      <c r="J932" s="379" t="s">
        <v>1926</v>
      </c>
      <c r="K932" s="386"/>
      <c r="L932" s="1"/>
      <c r="M932" s="458"/>
      <c r="N932" s="459"/>
      <c r="O932" s="18" t="str" cm="1">
        <f t="array" ref="O932">_xlfn.IFS(
    G932="Premium","$13.00",
    G932="Boutique","$17.00",
    G932="Collectors","$30.00",
    G932="Special Pricing","SPECIAL PRICING"
)</f>
        <v>$13.00</v>
      </c>
      <c r="P932" s="21" t="str">
        <f>IF(AND(L932="",M932=""),"",(L932*O932)+(M932*(O932+3.47)))</f>
        <v/>
      </c>
      <c r="Q932" s="20" t="s">
        <v>1981</v>
      </c>
      <c r="R932" s="403"/>
      <c r="S932" s="382" t="str" cm="1">
        <f t="array" ref="S932">_xlfn.IFS(
    G932="Premium","$32.99 - $34.99",
    G932="Boutique","$39.99 - $42.99",
    G932="Collectors","$129.99 - $149.99",
    G932="Special Pricing","SPECIAL PRICING"
)</f>
        <v>$32.99 - $34.99</v>
      </c>
      <c r="T932" s="404"/>
      <c r="U932" s="88"/>
      <c r="V932" s="10"/>
      <c r="W932" s="390">
        <f t="shared" si="45"/>
        <v>4</v>
      </c>
      <c r="X932" s="369">
        <f>VLOOKUP(Z932,'[1]IGC Availability'!$A:$O,15,FALSE)</f>
        <v>1</v>
      </c>
      <c r="Y932" s="364" t="str" cm="1">
        <f t="array" ref="Y932">IF(X932="","",
IFERROR(
    IF(
        X932&gt;= _xlfn.XLOOKUP(
            F932 &amp; "|" &amp; G932,
            'Min table'!$A$2:$A$17 &amp; "|" &amp; 'Min table'!$B$2:$B$17,
            'Min table'!$C$2:$C$17,
            "MISSING"
        ),
        "Show",
        "Hide"
    ),
"MISSING"))</f>
        <v>Hide</v>
      </c>
      <c r="Z932" s="364" t="s">
        <v>1966</v>
      </c>
      <c r="AA932" s="360" t="s">
        <v>1926</v>
      </c>
      <c r="AC932" s="309" t="s">
        <v>984</v>
      </c>
    </row>
    <row r="933" spans="3:29" hidden="1" x14ac:dyDescent="0.3">
      <c r="C933" s="314"/>
      <c r="D933" s="8"/>
      <c r="E933" s="8"/>
      <c r="F933" s="20" t="s">
        <v>59</v>
      </c>
      <c r="G933" s="19" t="s">
        <v>1904</v>
      </c>
      <c r="H933" s="384"/>
      <c r="I933" s="385"/>
      <c r="J933" s="379" t="s">
        <v>1169</v>
      </c>
      <c r="K933" s="386"/>
      <c r="L933" s="1"/>
      <c r="M933" s="458"/>
      <c r="N933" s="459"/>
      <c r="O933" s="18">
        <v>18.149999999999999</v>
      </c>
      <c r="P933" s="21" t="str">
        <f t="shared" si="44"/>
        <v/>
      </c>
      <c r="Q933" s="20" t="s">
        <v>1103</v>
      </c>
      <c r="R933" s="403"/>
      <c r="S933" s="382" t="s">
        <v>2000</v>
      </c>
      <c r="T933" s="404"/>
      <c r="U933" s="88"/>
      <c r="V933" s="10"/>
      <c r="W933" s="390">
        <f t="shared" si="45"/>
        <v>99</v>
      </c>
      <c r="X933" s="369">
        <f>VLOOKUP(Z933,'[1]IGC Availability'!$A:$O,15,FALSE)</f>
        <v>0</v>
      </c>
      <c r="Y933" s="364" t="str" cm="1">
        <f t="array" ref="Y933">IF(X933="","",
IFERROR(
    IF(
        X933&gt;= _xlfn.XLOOKUP(
            F933 &amp; "|" &amp; G933,
            'Min table'!$A$2:$A$17 &amp; "|" &amp; 'Min table'!$B$2:$B$17,
            'Min table'!$C$2:$C$17,
            "MISSING"
        ),
        "Show",
        "Hide"
    ),
"MISSING"))</f>
        <v>Hide</v>
      </c>
      <c r="Z933" s="364" t="s">
        <v>1967</v>
      </c>
      <c r="AA933" s="360" t="s">
        <v>1169</v>
      </c>
      <c r="AC933" s="309" t="s">
        <v>985</v>
      </c>
    </row>
    <row r="934" spans="3:29" hidden="1" x14ac:dyDescent="0.3">
      <c r="C934" s="314"/>
      <c r="D934" s="8"/>
      <c r="E934" s="8"/>
      <c r="F934" s="20" t="s">
        <v>59</v>
      </c>
      <c r="G934" s="19" t="s">
        <v>724</v>
      </c>
      <c r="H934" s="384"/>
      <c r="I934" s="385"/>
      <c r="J934" s="379" t="s">
        <v>1043</v>
      </c>
      <c r="K934" s="386"/>
      <c r="L934" s="1"/>
      <c r="M934" s="458"/>
      <c r="N934" s="459"/>
      <c r="O934" s="18" t="str" cm="1">
        <f t="array" ref="O934">_xlfn.IFS(
    G934="Premium","$13.00",
    G934="Boutique","$17.00",
    G934="Collectors","$30.00",
    G934="Special Pricing","SPECIAL PRICING"
)</f>
        <v>$13.00</v>
      </c>
      <c r="P934" s="21" t="str">
        <f t="shared" si="44"/>
        <v/>
      </c>
      <c r="Q934" s="18" t="s">
        <v>1953</v>
      </c>
      <c r="R934" s="403"/>
      <c r="S934" s="382" t="str" cm="1">
        <f t="array" ref="S934">_xlfn.IFS(
    G934="Premium","$32.99 - $34.99",
    G934="Boutique","$39.99 - $42.99",
    G934="Collectors","$129.99 - $149.99",
    G934="Special Pricing","SPECIAL PRICING"
)</f>
        <v>$32.99 - $34.99</v>
      </c>
      <c r="T934" s="404"/>
      <c r="U934" s="88"/>
      <c r="V934" s="10"/>
      <c r="W934" s="390">
        <f t="shared" si="45"/>
        <v>4</v>
      </c>
      <c r="X934" s="369">
        <f>VLOOKUP(Z934,'[1]IGC Availability'!$A:$O,15,FALSE)</f>
        <v>0</v>
      </c>
      <c r="Y934" s="364" t="str" cm="1">
        <f t="array" ref="Y934">IF(X934="","",
IFERROR(
    IF(
        X934&gt;= _xlfn.XLOOKUP(
            F934 &amp; "|" &amp; G934,
            'Min table'!$A$2:$A$17 &amp; "|" &amp; 'Min table'!$B$2:$B$17,
            'Min table'!$C$2:$C$17,
            "MISSING"
        ),
        "Show",
        "Hide"
    ),
"MISSING"))</f>
        <v>Hide</v>
      </c>
      <c r="Z934" s="364" t="s">
        <v>1968</v>
      </c>
      <c r="AA934" s="360" t="s">
        <v>1043</v>
      </c>
    </row>
    <row r="935" spans="3:29" hidden="1" x14ac:dyDescent="0.3">
      <c r="C935" s="314"/>
      <c r="D935" s="8"/>
      <c r="E935" s="8"/>
      <c r="F935" s="20" t="s">
        <v>59</v>
      </c>
      <c r="G935" s="19" t="s">
        <v>724</v>
      </c>
      <c r="H935" s="384"/>
      <c r="I935" s="385"/>
      <c r="J935" s="379" t="s">
        <v>1042</v>
      </c>
      <c r="K935" s="386"/>
      <c r="L935" s="1"/>
      <c r="M935" s="458"/>
      <c r="N935" s="459"/>
      <c r="O935" s="18" t="str" cm="1">
        <f t="array" ref="O935">_xlfn.IFS(
    G935="Premium","$13.00",
    G935="Boutique","$17.00",
    G935="Collectors","$30.00",
    G935="Special Pricing","SPECIAL PRICING"
)</f>
        <v>$13.00</v>
      </c>
      <c r="P935" s="21" t="str">
        <f t="shared" si="44"/>
        <v/>
      </c>
      <c r="Q935" s="20" t="s">
        <v>1953</v>
      </c>
      <c r="R935" s="403"/>
      <c r="S935" s="382" t="str" cm="1">
        <f t="array" ref="S935">_xlfn.IFS(
    G935="Premium","$32.99 - $34.99",
    G935="Boutique","$39.99 - $42.99",
    G935="Collectors","$129.99 - $149.99",
    G935="Special Pricing","SPECIAL PRICING"
)</f>
        <v>$32.99 - $34.99</v>
      </c>
      <c r="T935" s="404"/>
      <c r="U935" s="88"/>
      <c r="V935" s="10"/>
      <c r="W935" s="390">
        <f t="shared" si="45"/>
        <v>4</v>
      </c>
      <c r="X935" s="369">
        <f>VLOOKUP(Z935,'[1]IGC Availability'!$A:$O,15,FALSE)</f>
        <v>0</v>
      </c>
      <c r="Y935" s="364" t="str" cm="1">
        <f t="array" ref="Y935">IF(X935="","",
IFERROR(
    IF(
        X935&gt;= _xlfn.XLOOKUP(
            F935 &amp; "|" &amp; G935,
            'Min table'!$A$2:$A$17 &amp; "|" &amp; 'Min table'!$B$2:$B$17,
            'Min table'!$C$2:$C$17,
            "MISSING"
        ),
        "Show",
        "Hide"
    ),
"MISSING"))</f>
        <v>Hide</v>
      </c>
      <c r="Z935" s="364" t="s">
        <v>1969</v>
      </c>
      <c r="AA935" s="361" t="s">
        <v>1042</v>
      </c>
      <c r="AC935" s="309" t="s">
        <v>986</v>
      </c>
    </row>
    <row r="936" spans="3:29" x14ac:dyDescent="0.3">
      <c r="C936" s="314"/>
      <c r="D936" s="8"/>
      <c r="E936" s="8"/>
      <c r="F936" s="20" t="s">
        <v>59</v>
      </c>
      <c r="G936" s="19" t="s">
        <v>724</v>
      </c>
      <c r="H936" s="384"/>
      <c r="I936" s="385"/>
      <c r="J936" s="427" t="s">
        <v>1081</v>
      </c>
      <c r="K936" s="386"/>
      <c r="L936" s="1"/>
      <c r="M936" s="458"/>
      <c r="N936" s="459"/>
      <c r="O936" s="18" t="str" cm="1">
        <f t="array" ref="O936">_xlfn.IFS(
    G936="Premium","$13.00",
    G936="Boutique","$17.00",
    G936="Collectors","$30.00",
    G936="Special Pricing","SPECIAL PRICING"
)</f>
        <v>$13.00</v>
      </c>
      <c r="P936" s="21" t="str">
        <f t="shared" si="44"/>
        <v/>
      </c>
      <c r="Q936" s="18" t="s">
        <v>1984</v>
      </c>
      <c r="R936" s="403"/>
      <c r="S936" s="382" t="str" cm="1">
        <f t="array" ref="S936">_xlfn.IFS(
    G936="Premium","$32.99 - $34.99",
    G936="Boutique","$39.99 - $42.99",
    G936="Collectors","$129.99 - $149.99",
    G936="Special Pricing","SPECIAL PRICING"
)</f>
        <v>$32.99 - $34.99</v>
      </c>
      <c r="T936" s="404"/>
      <c r="U936" s="88"/>
      <c r="V936" s="10"/>
      <c r="W936" s="390">
        <f t="shared" si="45"/>
        <v>4</v>
      </c>
      <c r="X936" s="369">
        <f>VLOOKUP(Z936,'[1]IGC Availability'!$A:$O,15,FALSE)</f>
        <v>15.600000000000001</v>
      </c>
      <c r="Y936" s="364" t="str" cm="1">
        <f t="array" ref="Y936">IF(X936="","",
IFERROR(
    IF(
        X936&gt;= _xlfn.XLOOKUP(
            F936 &amp; "|" &amp; G936,
            'Min table'!$A$2:$A$17 &amp; "|" &amp; 'Min table'!$B$2:$B$17,
            'Min table'!$C$2:$C$17,
            "MISSING"
        ),
        "Show",
        "Hide"
    ),
"MISSING"))</f>
        <v>Show</v>
      </c>
      <c r="Z936" s="364" t="s">
        <v>1970</v>
      </c>
      <c r="AA936" s="360" t="s">
        <v>1081</v>
      </c>
      <c r="AC936" s="309" t="s">
        <v>987</v>
      </c>
    </row>
    <row r="937" spans="3:29" hidden="1" x14ac:dyDescent="0.3">
      <c r="C937" s="314"/>
      <c r="D937" s="8"/>
      <c r="E937" s="8"/>
      <c r="F937" s="20" t="s">
        <v>59</v>
      </c>
      <c r="G937" s="19" t="s">
        <v>724</v>
      </c>
      <c r="H937" s="384"/>
      <c r="I937" s="385"/>
      <c r="J937" s="379" t="s">
        <v>1927</v>
      </c>
      <c r="K937" s="386"/>
      <c r="L937" s="1"/>
      <c r="M937" s="458"/>
      <c r="N937" s="459"/>
      <c r="O937" s="18" t="str" cm="1">
        <f t="array" ref="O937">_xlfn.IFS(
    G937="Premium","$13.00",
    G937="Boutique","$17.00",
    G937="Collectors","$30.00",
    G937="Special Pricing","SPECIAL PRICING"
)</f>
        <v>$13.00</v>
      </c>
      <c r="P937" s="21" t="str">
        <f>IF(AND(L937="",M937=""),"",(L937*O937)+(M937*(O937+3.47)))</f>
        <v/>
      </c>
      <c r="Q937" s="18" t="s">
        <v>1985</v>
      </c>
      <c r="R937" s="403"/>
      <c r="S937" s="382" t="str" cm="1">
        <f t="array" ref="S937">_xlfn.IFS(
    G937="Premium","$32.99 - $34.99",
    G937="Boutique","$39.99 - $42.99",
    G937="Collectors","$129.99 - $149.99",
    G937="Special Pricing","SPECIAL PRICING"
)</f>
        <v>$32.99 - $34.99</v>
      </c>
      <c r="T937" s="404"/>
      <c r="U937" s="88"/>
      <c r="V937" s="10"/>
      <c r="W937" s="390">
        <f t="shared" si="45"/>
        <v>4</v>
      </c>
      <c r="X937" s="369">
        <f>VLOOKUP(Z937,'[1]IGC Availability'!$A:$O,15,FALSE)</f>
        <v>0</v>
      </c>
      <c r="Y937" s="364" t="str" cm="1">
        <f t="array" ref="Y937">IF(X937="","",
IFERROR(
    IF(
        X937&gt;= _xlfn.XLOOKUP(
            F937 &amp; "|" &amp; G937,
            'Min table'!$A$2:$A$17 &amp; "|" &amp; 'Min table'!$B$2:$B$17,
            'Min table'!$C$2:$C$17,
            "MISSING"
        ),
        "Show",
        "Hide"
    ),
"MISSING"))</f>
        <v>Hide</v>
      </c>
      <c r="Z937" s="364" t="s">
        <v>991</v>
      </c>
      <c r="AA937" s="360" t="s">
        <v>1927</v>
      </c>
      <c r="AC937" s="309" t="s">
        <v>988</v>
      </c>
    </row>
    <row r="938" spans="3:29" x14ac:dyDescent="0.3">
      <c r="C938" s="314"/>
      <c r="D938" s="8"/>
      <c r="E938" s="8"/>
      <c r="F938" s="20" t="s">
        <v>59</v>
      </c>
      <c r="G938" s="19" t="s">
        <v>1904</v>
      </c>
      <c r="H938" s="384"/>
      <c r="I938" s="385"/>
      <c r="J938" s="379" t="s">
        <v>1126</v>
      </c>
      <c r="K938" s="386"/>
      <c r="L938" s="1"/>
      <c r="M938" s="458"/>
      <c r="N938" s="459"/>
      <c r="O938" s="18">
        <v>18.149999999999999</v>
      </c>
      <c r="P938" s="21" t="str">
        <f>IF(AND(L938="",M938=""),"",(L938*O938)+(M938*(O938+3.47)))</f>
        <v/>
      </c>
      <c r="Q938" s="20" t="s">
        <v>1103</v>
      </c>
      <c r="R938" s="403"/>
      <c r="S938" s="382" t="s">
        <v>2000</v>
      </c>
      <c r="T938" s="404"/>
      <c r="U938" s="88"/>
      <c r="V938" s="10"/>
      <c r="W938" s="390">
        <f t="shared" si="45"/>
        <v>99</v>
      </c>
      <c r="X938" s="369">
        <f>VLOOKUP(Z938,'[1]IGC Availability'!$A:$O,15,FALSE)</f>
        <v>49.7</v>
      </c>
      <c r="Y938" s="364" t="str" cm="1">
        <f t="array" ref="Y938">IF(X938="","",
IFERROR(
    IF(
        X938&gt;= _xlfn.XLOOKUP(
            F938 &amp; "|" &amp; G938,
            'Min table'!$A$2:$A$17 &amp; "|" &amp; 'Min table'!$B$2:$B$17,
            'Min table'!$C$2:$C$17,
            "MISSING"
        ),
        "Show",
        "Hide"
    ),
"MISSING"))</f>
        <v>Show</v>
      </c>
      <c r="Z938" s="364" t="s">
        <v>1971</v>
      </c>
      <c r="AA938" s="360" t="s">
        <v>1126</v>
      </c>
      <c r="AC938" s="309" t="s">
        <v>989</v>
      </c>
    </row>
    <row r="939" spans="3:29" hidden="1" x14ac:dyDescent="0.3">
      <c r="C939" s="314"/>
      <c r="D939" s="8"/>
      <c r="E939" s="8"/>
      <c r="F939" s="20" t="s">
        <v>59</v>
      </c>
      <c r="G939" s="19" t="s">
        <v>1050</v>
      </c>
      <c r="H939" s="384"/>
      <c r="I939" s="385"/>
      <c r="J939" s="379" t="s">
        <v>1928</v>
      </c>
      <c r="K939" s="386"/>
      <c r="L939" s="1"/>
      <c r="M939" s="458"/>
      <c r="N939" s="459"/>
      <c r="O939" s="18">
        <v>50</v>
      </c>
      <c r="P939" s="21" t="str">
        <f t="shared" si="44"/>
        <v/>
      </c>
      <c r="Q939" s="18" t="s">
        <v>509</v>
      </c>
      <c r="R939" s="403"/>
      <c r="S939" s="382" t="str" cm="1">
        <f t="array" ref="S939">_xlfn.IFS(
    G939="Premium","$32.99 - $34.99",
    G939="Boutique","$39.99 - $42.99",
    G939="Collectors","$129.99 - $149.99",
    G939="Special Pricing","SPECIAL PRICING"
)</f>
        <v>SPECIAL PRICING</v>
      </c>
      <c r="T939" s="404"/>
      <c r="U939" s="88"/>
      <c r="V939" s="10"/>
      <c r="W939" s="390">
        <f t="shared" si="45"/>
        <v>1</v>
      </c>
      <c r="X939" s="369">
        <f>VLOOKUP(Z939,'[1]IGC Availability'!$A:$O,15,FALSE)</f>
        <v>0</v>
      </c>
      <c r="Y939" s="364" t="str" cm="1">
        <f t="array" ref="Y939">IF(X939="","",
IFERROR(
    IF(
        X939&gt;= _xlfn.XLOOKUP(
            F939 &amp; "|" &amp; G939,
            'Min table'!$A$2:$A$17 &amp; "|" &amp; 'Min table'!$B$2:$B$17,
            'Min table'!$C$2:$C$17,
            "MISSING"
        ),
        "Show",
        "Hide"
    ),
"MISSING"))</f>
        <v>Hide</v>
      </c>
      <c r="Z939" s="364" t="s">
        <v>64</v>
      </c>
      <c r="AA939" s="360" t="s">
        <v>1928</v>
      </c>
      <c r="AC939" s="309" t="s">
        <v>989</v>
      </c>
    </row>
    <row r="940" spans="3:29" hidden="1" x14ac:dyDescent="0.3">
      <c r="C940" s="314"/>
      <c r="D940" s="8"/>
      <c r="E940" s="8"/>
      <c r="F940" s="20" t="s">
        <v>59</v>
      </c>
      <c r="G940" s="19" t="s">
        <v>1050</v>
      </c>
      <c r="H940" s="384"/>
      <c r="I940" s="385"/>
      <c r="J940" s="379" t="s">
        <v>1929</v>
      </c>
      <c r="K940" s="386"/>
      <c r="L940" s="1"/>
      <c r="M940" s="458"/>
      <c r="N940" s="459"/>
      <c r="O940" s="18">
        <v>150</v>
      </c>
      <c r="P940" s="21" t="str">
        <f t="shared" ref="P940:P941" si="51">IF(AND(L940="",M940=""),"",(L940*O940)+(M940*(O940+3.47)))</f>
        <v/>
      </c>
      <c r="Q940" s="18" t="s">
        <v>1952</v>
      </c>
      <c r="R940" s="403"/>
      <c r="S940" s="382" t="str" cm="1">
        <f t="array" ref="S940">_xlfn.IFS(
    G940="Premium","$32.99 - $34.99",
    G940="Boutique","$39.99 - $42.99",
    G940="Collectors","$129.99 - $149.99",
    G940="Special Pricing","SPECIAL PRICING"
)</f>
        <v>SPECIAL PRICING</v>
      </c>
      <c r="T940" s="404"/>
      <c r="U940" s="88"/>
      <c r="V940" s="10"/>
      <c r="W940" s="390">
        <f t="shared" si="45"/>
        <v>1</v>
      </c>
      <c r="X940" s="369">
        <f>VLOOKUP(Z940,'[1]IGC Availability'!$A:$O,15,FALSE)</f>
        <v>0</v>
      </c>
      <c r="Y940" s="364" t="str" cm="1">
        <f t="array" ref="Y940">IF(X940="","",
IFERROR(
    IF(
        X940&gt;= _xlfn.XLOOKUP(
            F940 &amp; "|" &amp; G940,
            'Min table'!$A$2:$A$17 &amp; "|" &amp; 'Min table'!$B$2:$B$17,
            'Min table'!$C$2:$C$17,
            "MISSING"
        ),
        "Show",
        "Hide"
    ),
"MISSING"))</f>
        <v>Hide</v>
      </c>
      <c r="Z940" s="364" t="s">
        <v>999</v>
      </c>
      <c r="AA940" s="360" t="s">
        <v>1929</v>
      </c>
      <c r="AC940" s="309" t="s">
        <v>989</v>
      </c>
    </row>
    <row r="941" spans="3:29" hidden="1" x14ac:dyDescent="0.3">
      <c r="C941" s="314"/>
      <c r="D941" s="8"/>
      <c r="E941" s="8"/>
      <c r="F941" s="20" t="s">
        <v>59</v>
      </c>
      <c r="G941" s="19" t="s">
        <v>1050</v>
      </c>
      <c r="H941" s="384"/>
      <c r="I941" s="385"/>
      <c r="J941" s="379" t="s">
        <v>1930</v>
      </c>
      <c r="K941" s="386"/>
      <c r="L941" s="1"/>
      <c r="M941" s="458"/>
      <c r="N941" s="459"/>
      <c r="O941" s="18">
        <v>50</v>
      </c>
      <c r="P941" s="21" t="str">
        <f t="shared" si="51"/>
        <v/>
      </c>
      <c r="Q941" s="18" t="s">
        <v>509</v>
      </c>
      <c r="R941" s="403"/>
      <c r="S941" s="382" t="str" cm="1">
        <f t="array" ref="S941">_xlfn.IFS(
    G941="Premium","$32.99 - $34.99",
    G941="Boutique","$39.99 - $42.99",
    G941="Collectors","$129.99 - $149.99",
    G941="Special Pricing","SPECIAL PRICING"
)</f>
        <v>SPECIAL PRICING</v>
      </c>
      <c r="T941" s="404"/>
      <c r="U941" s="88"/>
      <c r="V941" s="10"/>
      <c r="W941" s="390">
        <f t="shared" si="45"/>
        <v>1</v>
      </c>
      <c r="X941" s="369">
        <f>VLOOKUP(Z941,'[1]IGC Availability'!$A:$O,15,FALSE)</f>
        <v>0</v>
      </c>
      <c r="Y941" s="364" t="str" cm="1">
        <f t="array" ref="Y941">IF(X941="","",
IFERROR(
    IF(
        X941&gt;= _xlfn.XLOOKUP(
            F941 &amp; "|" &amp; G941,
            'Min table'!$A$2:$A$17 &amp; "|" &amp; 'Min table'!$B$2:$B$17,
            'Min table'!$C$2:$C$17,
            "MISSING"
        ),
        "Show",
        "Hide"
    ),
"MISSING"))</f>
        <v>Hide</v>
      </c>
      <c r="Z941" s="364" t="s">
        <v>1001</v>
      </c>
      <c r="AA941" s="360" t="s">
        <v>1930</v>
      </c>
    </row>
    <row r="942" spans="3:29" hidden="1" x14ac:dyDescent="0.3">
      <c r="C942" s="314"/>
      <c r="D942" s="8"/>
      <c r="E942" s="8"/>
      <c r="F942" s="20" t="s">
        <v>59</v>
      </c>
      <c r="G942" s="19" t="s">
        <v>722</v>
      </c>
      <c r="H942" s="384"/>
      <c r="I942" s="385"/>
      <c r="J942" s="379" t="s">
        <v>1931</v>
      </c>
      <c r="K942" s="386"/>
      <c r="L942" s="1"/>
      <c r="M942" s="458"/>
      <c r="N942" s="459"/>
      <c r="O942" s="18">
        <v>21</v>
      </c>
      <c r="P942" s="21" t="str">
        <f t="shared" si="44"/>
        <v/>
      </c>
      <c r="Q942" s="18" t="s">
        <v>1984</v>
      </c>
      <c r="R942" s="403"/>
      <c r="S942" s="382" t="str" cm="1">
        <f t="array" ref="S942">_xlfn.IFS(
    G942="Premium","$32.99 - $34.99",
    G942="Boutique","$39.99 - $42.99",
    G942="Collectors","$129.99 - $149.99",
    G942="Special Pricing","SPECIAL PRICING"
)</f>
        <v>$39.99 - $42.99</v>
      </c>
      <c r="T942" s="404"/>
      <c r="U942" s="88"/>
      <c r="V942" s="10"/>
      <c r="W942" s="390">
        <f t="shared" si="45"/>
        <v>3</v>
      </c>
      <c r="X942" s="369">
        <f>VLOOKUP(Z942,'[1]IGC Availability'!$A:$O,15,FALSE)</f>
        <v>0</v>
      </c>
      <c r="Y942" s="364" t="str" cm="1">
        <f t="array" ref="Y942">IF(X942="","",
IFERROR(
    IF(
        X942&gt;= _xlfn.XLOOKUP(
            F942 &amp; "|" &amp; G942,
            'Min table'!$A$2:$A$17 &amp; "|" &amp; 'Min table'!$B$2:$B$17,
            'Min table'!$C$2:$C$17,
            "MISSING"
        ),
        "Show",
        "Hide"
    ),
"MISSING"))</f>
        <v>Hide</v>
      </c>
      <c r="Z942" s="364" t="s">
        <v>1003</v>
      </c>
      <c r="AA942" s="360" t="s">
        <v>1931</v>
      </c>
      <c r="AC942" s="309" t="s">
        <v>990</v>
      </c>
    </row>
    <row r="943" spans="3:29" hidden="1" x14ac:dyDescent="0.3">
      <c r="C943" s="314"/>
      <c r="D943" s="8"/>
      <c r="E943" s="8"/>
      <c r="F943" s="20" t="s">
        <v>59</v>
      </c>
      <c r="G943" s="19" t="s">
        <v>724</v>
      </c>
      <c r="H943" s="384"/>
      <c r="I943" s="385"/>
      <c r="J943" s="379" t="s">
        <v>1932</v>
      </c>
      <c r="K943" s="386"/>
      <c r="L943" s="1"/>
      <c r="M943" s="458"/>
      <c r="N943" s="459"/>
      <c r="O943" s="18" t="str" cm="1">
        <f t="array" ref="O943">_xlfn.IFS(
    G943="Premium","$13.00",
    G943="Boutique","$17.00",
    G943="Collectors","$30.00",
    G943="Special Pricing","SPECIAL PRICING"
)</f>
        <v>$13.00</v>
      </c>
      <c r="P943" s="21" t="str">
        <f t="shared" si="44"/>
        <v/>
      </c>
      <c r="Q943" s="18" t="s">
        <v>1986</v>
      </c>
      <c r="R943" s="403"/>
      <c r="S943" s="382" t="str" cm="1">
        <f t="array" ref="S943">_xlfn.IFS(
    G943="Premium","$32.99 - $34.99",
    G943="Boutique","$39.99 - $42.99",
    G943="Collectors","$129.99 - $149.99",
    G943="Special Pricing","SPECIAL PRICING"
)</f>
        <v>$32.99 - $34.99</v>
      </c>
      <c r="T943" s="404"/>
      <c r="U943" s="88"/>
      <c r="V943" s="10"/>
      <c r="W943" s="390">
        <f t="shared" si="45"/>
        <v>4</v>
      </c>
      <c r="X943" s="369">
        <f>VLOOKUP(Z943,'[1]IGC Availability'!$A:$O,15,FALSE)</f>
        <v>0</v>
      </c>
      <c r="Y943" s="364" t="str" cm="1">
        <f t="array" ref="Y943">IF(X943="","",
IFERROR(
    IF(
        X943&gt;= _xlfn.XLOOKUP(
            F943 &amp; "|" &amp; G943,
            'Min table'!$A$2:$A$17 &amp; "|" &amp; 'Min table'!$B$2:$B$17,
            'Min table'!$C$2:$C$17,
            "MISSING"
        ),
        "Show",
        "Hide"
    ),
"MISSING"))</f>
        <v>Hide</v>
      </c>
      <c r="Z943" s="364" t="s">
        <v>1004</v>
      </c>
      <c r="AA943" s="360" t="s">
        <v>1932</v>
      </c>
    </row>
    <row r="944" spans="3:29" hidden="1" x14ac:dyDescent="0.3">
      <c r="C944" s="314"/>
      <c r="D944" s="8"/>
      <c r="E944" s="8"/>
      <c r="F944" s="20" t="s">
        <v>59</v>
      </c>
      <c r="G944" s="19" t="s">
        <v>724</v>
      </c>
      <c r="H944" s="384"/>
      <c r="I944" s="385"/>
      <c r="J944" s="379" t="s">
        <v>1722</v>
      </c>
      <c r="K944" s="386"/>
      <c r="L944" s="1"/>
      <c r="M944" s="458"/>
      <c r="N944" s="459"/>
      <c r="O944" s="18" t="str" cm="1">
        <f t="array" ref="O944">_xlfn.IFS(
    G944="Premium","$13.00",
    G944="Boutique","$17.00",
    G944="Collectors","$30.00",
    G944="Special Pricing","SPECIAL PRICING"
)</f>
        <v>$13.00</v>
      </c>
      <c r="P944" s="21" t="str">
        <f t="shared" si="44"/>
        <v/>
      </c>
      <c r="Q944" s="18" t="s">
        <v>1986</v>
      </c>
      <c r="R944" s="403"/>
      <c r="S944" s="382" t="str" cm="1">
        <f t="array" ref="S944">_xlfn.IFS(
    G944="Premium","$32.99 - $34.99",
    G944="Boutique","$39.99 - $42.99",
    G944="Collectors","$129.99 - $149.99",
    G944="Special Pricing","SPECIAL PRICING"
)</f>
        <v>$32.99 - $34.99</v>
      </c>
      <c r="T944" s="404"/>
      <c r="U944" s="88"/>
      <c r="V944" s="10"/>
      <c r="W944" s="390">
        <f t="shared" si="45"/>
        <v>4</v>
      </c>
      <c r="X944" s="369">
        <f>VLOOKUP(Z944,'[1]IGC Availability'!$A:$O,15,FALSE)</f>
        <v>0</v>
      </c>
      <c r="Y944" s="364" t="str" cm="1">
        <f t="array" ref="Y944">IF(X944="","",
IFERROR(
    IF(
        X944&gt;= _xlfn.XLOOKUP(
            F944 &amp; "|" &amp; G944,
            'Min table'!$A$2:$A$17 &amp; "|" &amp; 'Min table'!$B$2:$B$17,
            'Min table'!$C$2:$C$17,
            "MISSING"
        ),
        "Show",
        "Hide"
    ),
"MISSING"))</f>
        <v>Hide</v>
      </c>
      <c r="Z944" s="364" t="s">
        <v>1005</v>
      </c>
      <c r="AA944" s="360" t="s">
        <v>1722</v>
      </c>
    </row>
    <row r="945" spans="3:29" hidden="1" x14ac:dyDescent="0.3">
      <c r="C945" s="314"/>
      <c r="D945" s="8"/>
      <c r="E945" s="8"/>
      <c r="F945" s="20" t="s">
        <v>59</v>
      </c>
      <c r="G945" s="19" t="s">
        <v>724</v>
      </c>
      <c r="H945" s="384"/>
      <c r="I945" s="385"/>
      <c r="J945" s="379" t="s">
        <v>1933</v>
      </c>
      <c r="K945" s="386"/>
      <c r="L945" s="1"/>
      <c r="M945" s="458"/>
      <c r="N945" s="459"/>
      <c r="O945" s="18" t="str" cm="1">
        <f t="array" ref="O945">_xlfn.IFS(
    G945="Premium","$13.00",
    G945="Boutique","$17.00",
    G945="Collectors","$30.00",
    G945="Special Pricing","SPECIAL PRICING"
)</f>
        <v>$13.00</v>
      </c>
      <c r="P945" s="21" t="str">
        <f t="shared" si="44"/>
        <v/>
      </c>
      <c r="Q945" s="18" t="s">
        <v>1201</v>
      </c>
      <c r="R945" s="403"/>
      <c r="S945" s="382" t="str" cm="1">
        <f t="array" ref="S945">_xlfn.IFS(
    G945="Premium","$32.99 - $34.99",
    G945="Boutique","$39.99 - $42.99",
    G945="Collectors","$129.99 - $149.99",
    G945="Special Pricing","SPECIAL PRICING"
)</f>
        <v>$32.99 - $34.99</v>
      </c>
      <c r="T945" s="404"/>
      <c r="U945" s="88"/>
      <c r="V945" s="10"/>
      <c r="W945" s="390">
        <f t="shared" si="45"/>
        <v>4</v>
      </c>
      <c r="X945" s="369">
        <f>VLOOKUP(Z945,'[1]IGC Availability'!$A:$O,15,FALSE)</f>
        <v>0</v>
      </c>
      <c r="Y945" s="364" t="str" cm="1">
        <f t="array" ref="Y945">IF(X945="","",
IFERROR(
    IF(
        X945&gt;= _xlfn.XLOOKUP(
            F945 &amp; "|" &amp; G945,
            'Min table'!$A$2:$A$17 &amp; "|" &amp; 'Min table'!$B$2:$B$17,
            'Min table'!$C$2:$C$17,
            "MISSING"
        ),
        "Show",
        "Hide"
    ),
"MISSING"))</f>
        <v>Hide</v>
      </c>
      <c r="Z945" s="364" t="s">
        <v>1008</v>
      </c>
      <c r="AA945" s="360" t="s">
        <v>1933</v>
      </c>
      <c r="AC945" s="309" t="s">
        <v>991</v>
      </c>
    </row>
    <row r="946" spans="3:29" hidden="1" x14ac:dyDescent="0.3">
      <c r="C946" s="314"/>
      <c r="D946" s="8"/>
      <c r="E946" s="8"/>
      <c r="F946" s="20" t="s">
        <v>59</v>
      </c>
      <c r="G946" s="19" t="s">
        <v>1904</v>
      </c>
      <c r="H946" s="384"/>
      <c r="I946" s="385"/>
      <c r="J946" s="379" t="s">
        <v>1934</v>
      </c>
      <c r="K946" s="386"/>
      <c r="L946" s="1"/>
      <c r="M946" s="458"/>
      <c r="N946" s="459"/>
      <c r="O946" s="18">
        <v>18.149999999999999</v>
      </c>
      <c r="P946" s="21" t="str">
        <f t="shared" si="44"/>
        <v/>
      </c>
      <c r="Q946" s="18" t="s">
        <v>1987</v>
      </c>
      <c r="R946" s="403"/>
      <c r="S946" s="382" t="s">
        <v>2000</v>
      </c>
      <c r="T946" s="404"/>
      <c r="U946" s="88"/>
      <c r="V946" s="10"/>
      <c r="W946" s="390">
        <f t="shared" si="45"/>
        <v>99</v>
      </c>
      <c r="X946" s="369">
        <f>VLOOKUP(Z946,'[1]IGC Availability'!$A:$O,15,FALSE)</f>
        <v>0</v>
      </c>
      <c r="Y946" s="364" t="str" cm="1">
        <f t="array" ref="Y946">IF(X946="","",
IFERROR(
    IF(
        X946&gt;= _xlfn.XLOOKUP(
            F946 &amp; "|" &amp; G946,
            'Min table'!$A$2:$A$17 &amp; "|" &amp; 'Min table'!$B$2:$B$17,
            'Min table'!$C$2:$C$17,
            "MISSING"
        ),
        "Show",
        "Hide"
    ),
"MISSING"))</f>
        <v>Hide</v>
      </c>
      <c r="Z946" s="364" t="s">
        <v>1009</v>
      </c>
      <c r="AA946" s="360" t="s">
        <v>1934</v>
      </c>
      <c r="AC946" s="309" t="s">
        <v>992</v>
      </c>
    </row>
    <row r="947" spans="3:29" hidden="1" x14ac:dyDescent="0.3">
      <c r="C947" s="314"/>
      <c r="D947" s="8"/>
      <c r="E947" s="8"/>
      <c r="F947" s="20" t="s">
        <v>59</v>
      </c>
      <c r="G947" s="19" t="s">
        <v>1904</v>
      </c>
      <c r="H947" s="384"/>
      <c r="I947" s="385"/>
      <c r="J947" s="379" t="s">
        <v>1189</v>
      </c>
      <c r="K947" s="386"/>
      <c r="L947" s="1"/>
      <c r="M947" s="458"/>
      <c r="N947" s="459"/>
      <c r="O947" s="18">
        <v>18.149999999999999</v>
      </c>
      <c r="P947" s="21" t="str">
        <f t="shared" si="44"/>
        <v/>
      </c>
      <c r="Q947" s="18" t="s">
        <v>1987</v>
      </c>
      <c r="R947" s="403"/>
      <c r="S947" s="382" t="s">
        <v>2000</v>
      </c>
      <c r="T947" s="404"/>
      <c r="U947" s="101"/>
      <c r="V947" s="10"/>
      <c r="W947" s="390">
        <f t="shared" si="45"/>
        <v>99</v>
      </c>
      <c r="X947" s="369">
        <f>VLOOKUP(Z947,'[1]IGC Availability'!$A:$O,15,FALSE)</f>
        <v>0</v>
      </c>
      <c r="Y947" s="364" t="str" cm="1">
        <f t="array" ref="Y947">IF(X947="","",
IFERROR(
    IF(
        X947&gt;= _xlfn.XLOOKUP(
            F947 &amp; "|" &amp; G947,
            'Min table'!$A$2:$A$17 &amp; "|" &amp; 'Min table'!$B$2:$B$17,
            'Min table'!$C$2:$C$17,
            "MISSING"
        ),
        "Show",
        "Hide"
    ),
"MISSING"))</f>
        <v>Hide</v>
      </c>
      <c r="Z947" s="364" t="s">
        <v>1010</v>
      </c>
      <c r="AA947" s="360" t="s">
        <v>1189</v>
      </c>
    </row>
    <row r="948" spans="3:29" hidden="1" x14ac:dyDescent="0.3">
      <c r="C948" s="314"/>
      <c r="D948" s="8"/>
      <c r="E948" s="8"/>
      <c r="F948" s="20" t="s">
        <v>59</v>
      </c>
      <c r="G948" s="19" t="s">
        <v>722</v>
      </c>
      <c r="H948" s="384"/>
      <c r="I948" s="385"/>
      <c r="J948" s="379" t="s">
        <v>1935</v>
      </c>
      <c r="K948" s="386"/>
      <c r="L948" s="1"/>
      <c r="M948" s="458"/>
      <c r="N948" s="459"/>
      <c r="O948" s="18" t="str" cm="1">
        <f t="array" ref="O948">_xlfn.IFS(
    G948="Premium","$13.00",
    G948="Boutique","$17.00",
    G948="Collectors","$30.00",
    G948="Special Pricing","SPECIAL PRICING"
)</f>
        <v>$17.00</v>
      </c>
      <c r="P948" s="21" t="str">
        <f t="shared" si="44"/>
        <v/>
      </c>
      <c r="Q948" s="18" t="s">
        <v>1253</v>
      </c>
      <c r="R948" s="403"/>
      <c r="S948" s="382" t="str" cm="1">
        <f t="array" ref="S948">_xlfn.IFS(
    G948="Premium","$32.99 - $34.99",
    G948="Boutique","$39.99 - $42.99",
    G948="Collectors","$129.99 - $149.99",
    G948="Special Pricing","SPECIAL PRICING"
)</f>
        <v>$39.99 - $42.99</v>
      </c>
      <c r="T948" s="404"/>
      <c r="U948" s="88"/>
      <c r="V948" s="10"/>
      <c r="W948" s="390">
        <f t="shared" si="45"/>
        <v>3</v>
      </c>
      <c r="X948" s="369">
        <f>VLOOKUP(Z948,'[1]IGC Availability'!$A:$O,15,FALSE)</f>
        <v>0</v>
      </c>
      <c r="Y948" s="364" t="str" cm="1">
        <f t="array" ref="Y948">IF(X948="","",
IFERROR(
    IF(
        X948&gt;= _xlfn.XLOOKUP(
            F948 &amp; "|" &amp; G948,
            'Min table'!$A$2:$A$17 &amp; "|" &amp; 'Min table'!$B$2:$B$17,
            'Min table'!$C$2:$C$17,
            "MISSING"
        ),
        "Show",
        "Hide"
    ),
"MISSING"))</f>
        <v>Hide</v>
      </c>
      <c r="Z948" s="364" t="s">
        <v>1013</v>
      </c>
      <c r="AA948" s="360" t="s">
        <v>1935</v>
      </c>
      <c r="AC948" s="309" t="s">
        <v>993</v>
      </c>
    </row>
    <row r="949" spans="3:29" hidden="1" x14ac:dyDescent="0.3">
      <c r="C949" s="314"/>
      <c r="D949" s="8"/>
      <c r="E949" s="8"/>
      <c r="F949" s="20" t="s">
        <v>59</v>
      </c>
      <c r="G949" s="19" t="s">
        <v>1050</v>
      </c>
      <c r="H949" s="384"/>
      <c r="I949" s="385"/>
      <c r="J949" s="379" t="s">
        <v>1731</v>
      </c>
      <c r="K949" s="386"/>
      <c r="L949" s="1"/>
      <c r="M949" s="458"/>
      <c r="N949" s="459"/>
      <c r="O949" s="18">
        <v>100</v>
      </c>
      <c r="P949" s="21" t="str">
        <f t="shared" si="44"/>
        <v/>
      </c>
      <c r="Q949" s="18" t="s">
        <v>1991</v>
      </c>
      <c r="R949" s="403"/>
      <c r="S949" s="382" t="str" cm="1">
        <f t="array" ref="S949">_xlfn.IFS(
    G949="Premium","$32.99 - $34.99",
    G949="Boutique","$39.99 - $42.99",
    G949="Collectors","$129.99 - $149.99",
    G949="Special Pricing","SPECIAL PRICING"
)</f>
        <v>SPECIAL PRICING</v>
      </c>
      <c r="T949" s="404"/>
      <c r="U949" s="88"/>
      <c r="V949" s="10"/>
      <c r="W949" s="390">
        <f t="shared" si="45"/>
        <v>1</v>
      </c>
      <c r="X949" s="369">
        <f>VLOOKUP(Z949,'[1]IGC Availability'!$A:$O,15,FALSE)</f>
        <v>0</v>
      </c>
      <c r="Y949" s="364" t="str" cm="1">
        <f t="array" ref="Y949">IF(X949="","",
IFERROR(
    IF(
        X949&gt;= _xlfn.XLOOKUP(
            F949 &amp; "|" &amp; G949,
            'Min table'!$A$2:$A$17 &amp; "|" &amp; 'Min table'!$B$2:$B$17,
            'Min table'!$C$2:$C$17,
            "MISSING"
        ),
        "Show",
        "Hide"
    ),
"MISSING"))</f>
        <v>Hide</v>
      </c>
      <c r="Z949" s="364" t="s">
        <v>1014</v>
      </c>
      <c r="AA949" s="360" t="s">
        <v>1731</v>
      </c>
      <c r="AC949" s="309" t="s">
        <v>994</v>
      </c>
    </row>
    <row r="950" spans="3:29" hidden="1" x14ac:dyDescent="0.3">
      <c r="C950" s="314"/>
      <c r="D950" s="8"/>
      <c r="E950" s="8"/>
      <c r="F950" s="20" t="s">
        <v>59</v>
      </c>
      <c r="G950" s="19" t="s">
        <v>724</v>
      </c>
      <c r="H950" s="384"/>
      <c r="I950" s="385"/>
      <c r="J950" s="379" t="s">
        <v>1936</v>
      </c>
      <c r="K950" s="386"/>
      <c r="L950" s="1"/>
      <c r="M950" s="458"/>
      <c r="N950" s="459"/>
      <c r="O950" s="18" t="str" cm="1">
        <f t="array" ref="O950">_xlfn.IFS(
    G950="Premium","$13.00",
    G950="Boutique","$17.00",
    G950="Collectors","$30.00",
    G950="Special Pricing","SPECIAL PRICING"
)</f>
        <v>$13.00</v>
      </c>
      <c r="P950" s="21" t="str">
        <f t="shared" si="44"/>
        <v/>
      </c>
      <c r="Q950" s="18" t="s">
        <v>558</v>
      </c>
      <c r="R950" s="403"/>
      <c r="S950" s="382" t="str" cm="1">
        <f t="array" ref="S950">_xlfn.IFS(
    G950="Premium","$32.99 - $34.99",
    G950="Boutique","$39.99 - $42.99",
    G950="Collectors","$129.99 - $149.99",
    G950="Special Pricing","SPECIAL PRICING"
)</f>
        <v>$32.99 - $34.99</v>
      </c>
      <c r="T950" s="404"/>
      <c r="U950" s="88"/>
      <c r="V950" s="10"/>
      <c r="W950" s="390">
        <f t="shared" si="45"/>
        <v>4</v>
      </c>
      <c r="X950" s="369">
        <f>VLOOKUP(Z950,'[1]IGC Availability'!$A:$O,15,FALSE)</f>
        <v>0</v>
      </c>
      <c r="Y950" s="364" t="str" cm="1">
        <f t="array" ref="Y950">IF(X950="","",
IFERROR(
    IF(
        X950&gt;= _xlfn.XLOOKUP(
            F950 &amp; "|" &amp; G950,
            'Min table'!$A$2:$A$17 &amp; "|" &amp; 'Min table'!$B$2:$B$17,
            'Min table'!$C$2:$C$17,
            "MISSING"
        ),
        "Show",
        "Hide"
    ),
"MISSING"))</f>
        <v>Hide</v>
      </c>
      <c r="Z950" s="364" t="s">
        <v>1015</v>
      </c>
      <c r="AA950" s="360" t="s">
        <v>1936</v>
      </c>
      <c r="AC950" s="309" t="s">
        <v>995</v>
      </c>
    </row>
    <row r="951" spans="3:29" hidden="1" x14ac:dyDescent="0.3">
      <c r="C951" s="314"/>
      <c r="D951" s="8"/>
      <c r="E951" s="8"/>
      <c r="F951" s="20" t="s">
        <v>59</v>
      </c>
      <c r="G951" s="19" t="s">
        <v>1904</v>
      </c>
      <c r="H951" s="384"/>
      <c r="I951" s="385"/>
      <c r="J951" s="379" t="s">
        <v>1937</v>
      </c>
      <c r="K951" s="386"/>
      <c r="L951" s="1"/>
      <c r="M951" s="458"/>
      <c r="N951" s="459"/>
      <c r="O951" s="18">
        <v>18.149999999999999</v>
      </c>
      <c r="P951" s="21" t="str">
        <f t="shared" si="44"/>
        <v/>
      </c>
      <c r="Q951" s="20" t="s">
        <v>1103</v>
      </c>
      <c r="R951" s="403"/>
      <c r="S951" s="382" t="s">
        <v>2000</v>
      </c>
      <c r="T951" s="404"/>
      <c r="U951" s="88"/>
      <c r="V951" s="10"/>
      <c r="W951" s="390">
        <f t="shared" si="45"/>
        <v>99</v>
      </c>
      <c r="X951" s="369">
        <f>VLOOKUP(Z951,'[1]IGC Availability'!$A:$O,15,FALSE)</f>
        <v>0</v>
      </c>
      <c r="Y951" s="364" t="str" cm="1">
        <f t="array" ref="Y951">IF(X951="","",
IFERROR(
    IF(
        X951&gt;= _xlfn.XLOOKUP(
            F951 &amp; "|" &amp; G951,
            'Min table'!$A$2:$A$17 &amp; "|" &amp; 'Min table'!$B$2:$B$17,
            'Min table'!$C$2:$C$17,
            "MISSING"
        ),
        "Show",
        "Hide"
    ),
"MISSING"))</f>
        <v>Hide</v>
      </c>
      <c r="Z951" s="364" t="s">
        <v>1972</v>
      </c>
      <c r="AA951" s="360" t="s">
        <v>1937</v>
      </c>
      <c r="AC951" s="309" t="s">
        <v>996</v>
      </c>
    </row>
    <row r="952" spans="3:29" hidden="1" x14ac:dyDescent="0.3">
      <c r="C952" s="314"/>
      <c r="D952" s="8"/>
      <c r="E952" s="8"/>
      <c r="F952" s="20" t="s">
        <v>59</v>
      </c>
      <c r="G952" s="19" t="s">
        <v>1904</v>
      </c>
      <c r="H952" s="384"/>
      <c r="I952" s="385"/>
      <c r="J952" s="379" t="s">
        <v>1938</v>
      </c>
      <c r="K952" s="386"/>
      <c r="L952" s="1"/>
      <c r="M952" s="458"/>
      <c r="N952" s="459"/>
      <c r="O952" s="18">
        <v>18.149999999999999</v>
      </c>
      <c r="P952" s="21" t="str">
        <f t="shared" si="44"/>
        <v/>
      </c>
      <c r="Q952" s="18" t="s">
        <v>1987</v>
      </c>
      <c r="R952" s="403"/>
      <c r="S952" s="382" t="s">
        <v>2000</v>
      </c>
      <c r="T952" s="404"/>
      <c r="U952" s="88"/>
      <c r="V952" s="10"/>
      <c r="W952" s="390">
        <f t="shared" si="45"/>
        <v>99</v>
      </c>
      <c r="X952" s="369">
        <f>VLOOKUP(Z952,'[1]IGC Availability'!$A:$O,15,FALSE)</f>
        <v>0</v>
      </c>
      <c r="Y952" s="364" t="str" cm="1">
        <f t="array" ref="Y952">IF(X952="","",
IFERROR(
    IF(
        X952&gt;= _xlfn.XLOOKUP(
            F952 &amp; "|" &amp; G952,
            'Min table'!$A$2:$A$17 &amp; "|" &amp; 'Min table'!$B$2:$B$17,
            'Min table'!$C$2:$C$17,
            "MISSING"
        ),
        "Show",
        "Hide"
    ),
"MISSING"))</f>
        <v>Hide</v>
      </c>
      <c r="Z952" s="364" t="s">
        <v>1016</v>
      </c>
      <c r="AA952" s="360" t="s">
        <v>1938</v>
      </c>
      <c r="AC952" s="309" t="s">
        <v>997</v>
      </c>
    </row>
    <row r="953" spans="3:29" hidden="1" x14ac:dyDescent="0.3">
      <c r="C953" s="314"/>
      <c r="D953" s="8"/>
      <c r="E953" s="8"/>
      <c r="F953" s="20" t="s">
        <v>59</v>
      </c>
      <c r="G953" s="19" t="s">
        <v>747</v>
      </c>
      <c r="H953" s="384"/>
      <c r="I953" s="385"/>
      <c r="J953" s="379" t="s">
        <v>1939</v>
      </c>
      <c r="K953" s="386"/>
      <c r="L953" s="1"/>
      <c r="M953" s="458"/>
      <c r="N953" s="459"/>
      <c r="O953" s="18" t="str" cm="1">
        <f t="array" ref="O953">_xlfn.IFS(
    G953="Premium","$13.00",
    G953="Boutique","$17.00",
    G953="Collectors","$30.00",
    G953="Special Pricing","SPECIAL PRICING"
)</f>
        <v>$30.00</v>
      </c>
      <c r="P953" s="21" t="str">
        <f t="shared" si="44"/>
        <v/>
      </c>
      <c r="Q953" s="18" t="s">
        <v>1988</v>
      </c>
      <c r="R953" s="403"/>
      <c r="S953" s="382" t="str" cm="1">
        <f t="array" ref="S953">_xlfn.IFS(
    G953="Premium","$32.99 - $34.99",
    G953="Boutique","$39.99 - $42.99",
    G953="Collectors","$129.99 - $149.99",
    G953="Special Pricing","SPECIAL PRICING"
)</f>
        <v>$129.99 - $149.99</v>
      </c>
      <c r="T953" s="404"/>
      <c r="U953" s="88"/>
      <c r="V953" s="10"/>
      <c r="W953" s="390">
        <f t="shared" si="45"/>
        <v>2</v>
      </c>
      <c r="X953" s="369">
        <f>VLOOKUP(Z953,'[1]IGC Availability'!$A:$O,15,FALSE)</f>
        <v>0</v>
      </c>
      <c r="Y953" s="364" t="str" cm="1">
        <f t="array" ref="Y953">IF(X953="","",
IFERROR(
    IF(
        X953&gt;= _xlfn.XLOOKUP(
            F953 &amp; "|" &amp; G953,
            'Min table'!$A$2:$A$17 &amp; "|" &amp; 'Min table'!$B$2:$B$17,
            'Min table'!$C$2:$C$17,
            "MISSING"
        ),
        "Show",
        "Hide"
    ),
"MISSING"))</f>
        <v>Hide</v>
      </c>
      <c r="Z953" s="364" t="s">
        <v>1017</v>
      </c>
      <c r="AA953" s="360" t="s">
        <v>1939</v>
      </c>
      <c r="AC953" s="309" t="s">
        <v>998</v>
      </c>
    </row>
    <row r="954" spans="3:29" hidden="1" x14ac:dyDescent="0.3">
      <c r="C954" s="314"/>
      <c r="D954" s="8"/>
      <c r="E954" s="8"/>
      <c r="F954" s="20" t="s">
        <v>59</v>
      </c>
      <c r="G954" s="19" t="s">
        <v>724</v>
      </c>
      <c r="H954" s="384"/>
      <c r="I954" s="385"/>
      <c r="J954" s="379" t="s">
        <v>1940</v>
      </c>
      <c r="K954" s="386"/>
      <c r="L954" s="1"/>
      <c r="M954" s="458"/>
      <c r="N954" s="459"/>
      <c r="O954" s="18" t="str" cm="1">
        <f t="array" ref="O954">_xlfn.IFS(
    G954="Premium","$13.00",
    G954="Boutique","$17.00",
    G954="Collectors","$30.00",
    G954="Special Pricing","SPECIAL PRICING"
)</f>
        <v>$13.00</v>
      </c>
      <c r="P954" s="21" t="str">
        <f t="shared" si="44"/>
        <v/>
      </c>
      <c r="Q954" s="18" t="s">
        <v>1952</v>
      </c>
      <c r="R954" s="403"/>
      <c r="S954" s="382" t="str" cm="1">
        <f t="array" ref="S954">_xlfn.IFS(
    G954="Premium","$32.99 - $34.99",
    G954="Boutique","$39.99 - $42.99",
    G954="Collectors","$129.99 - $149.99",
    G954="Special Pricing","SPECIAL PRICING"
)</f>
        <v>$32.99 - $34.99</v>
      </c>
      <c r="T954" s="404"/>
      <c r="U954" s="88"/>
      <c r="V954" s="10"/>
      <c r="W954" s="390">
        <f t="shared" si="45"/>
        <v>4</v>
      </c>
      <c r="X954" s="369">
        <f>VLOOKUP(Z954,'[1]IGC Availability'!$A:$O,15,FALSE)</f>
        <v>0</v>
      </c>
      <c r="Y954" s="364" t="str" cm="1">
        <f t="array" ref="Y954">IF(X954="","",
IFERROR(
    IF(
        X954&gt;= _xlfn.XLOOKUP(
            F954 &amp; "|" &amp; G954,
            'Min table'!$A$2:$A$17 &amp; "|" &amp; 'Min table'!$B$2:$B$17,
            'Min table'!$C$2:$C$17,
            "MISSING"
        ),
        "Show",
        "Hide"
    ),
"MISSING"))</f>
        <v>Hide</v>
      </c>
      <c r="Z954" s="364" t="s">
        <v>1018</v>
      </c>
      <c r="AA954" s="360" t="s">
        <v>1940</v>
      </c>
      <c r="AC954" s="309" t="s">
        <v>991</v>
      </c>
    </row>
    <row r="955" spans="3:29" hidden="1" x14ac:dyDescent="0.3">
      <c r="C955" s="314"/>
      <c r="D955" s="8"/>
      <c r="E955" s="8"/>
      <c r="F955" s="20" t="s">
        <v>59</v>
      </c>
      <c r="G955" s="19" t="s">
        <v>1904</v>
      </c>
      <c r="H955" s="384"/>
      <c r="I955" s="385"/>
      <c r="J955" s="379" t="s">
        <v>1190</v>
      </c>
      <c r="K955" s="386"/>
      <c r="L955" s="1"/>
      <c r="M955" s="458"/>
      <c r="N955" s="459"/>
      <c r="O955" s="18">
        <v>18.149999999999999</v>
      </c>
      <c r="P955" s="21" t="str">
        <f t="shared" si="44"/>
        <v/>
      </c>
      <c r="Q955" s="20" t="s">
        <v>1103</v>
      </c>
      <c r="R955" s="403"/>
      <c r="S955" s="382" t="s">
        <v>2000</v>
      </c>
      <c r="T955" s="404"/>
      <c r="U955" s="101"/>
      <c r="V955" s="10"/>
      <c r="W955" s="390">
        <f t="shared" si="45"/>
        <v>99</v>
      </c>
      <c r="X955" s="369">
        <f>VLOOKUP(Z955,'[1]IGC Availability'!$A:$O,15,FALSE)</f>
        <v>0</v>
      </c>
      <c r="Y955" s="364" t="str" cm="1">
        <f t="array" ref="Y955">IF(X955="","",
IFERROR(
    IF(
        X955&gt;= _xlfn.XLOOKUP(
            F955 &amp; "|" &amp; G955,
            'Min table'!$A$2:$A$17 &amp; "|" &amp; 'Min table'!$B$2:$B$17,
            'Min table'!$C$2:$C$17,
            "MISSING"
        ),
        "Show",
        "Hide"
    ),
"MISSING"))</f>
        <v>Hide</v>
      </c>
      <c r="Z955" s="364" t="s">
        <v>1973</v>
      </c>
      <c r="AA955" s="360" t="s">
        <v>1190</v>
      </c>
    </row>
    <row r="956" spans="3:29" hidden="1" x14ac:dyDescent="0.3">
      <c r="C956" s="314"/>
      <c r="D956" s="8"/>
      <c r="E956" s="8"/>
      <c r="F956" s="20" t="s">
        <v>59</v>
      </c>
      <c r="G956" s="19" t="s">
        <v>722</v>
      </c>
      <c r="H956" s="384"/>
      <c r="I956" s="385"/>
      <c r="J956" s="379" t="s">
        <v>1941</v>
      </c>
      <c r="K956" s="386"/>
      <c r="L956" s="1"/>
      <c r="M956" s="458"/>
      <c r="N956" s="459"/>
      <c r="O956" s="18" t="str" cm="1">
        <f t="array" ref="O956">_xlfn.IFS(
    G956="Premium","$13.00",
    G956="Boutique","$17.00",
    G956="Collectors","$30.00",
    G956="Special Pricing","SPECIAL PRICING"
)</f>
        <v>$17.00</v>
      </c>
      <c r="P956" s="21" t="str">
        <f t="shared" si="44"/>
        <v/>
      </c>
      <c r="Q956" s="18" t="s">
        <v>1201</v>
      </c>
      <c r="R956" s="403"/>
      <c r="S956" s="382" t="str" cm="1">
        <f t="array" ref="S956">_xlfn.IFS(
    G956="Premium","$32.99 - $34.99",
    G956="Boutique","$39.99 - $42.99",
    G956="Collectors","$129.99 - $149.99",
    G956="Special Pricing","SPECIAL PRICING"
)</f>
        <v>$39.99 - $42.99</v>
      </c>
      <c r="T956" s="404"/>
      <c r="U956" s="101"/>
      <c r="V956" s="10"/>
      <c r="W956" s="390">
        <f t="shared" si="45"/>
        <v>3</v>
      </c>
      <c r="X956" s="369">
        <f>VLOOKUP(Z956,'[1]IGC Availability'!$A:$O,15,FALSE)</f>
        <v>0</v>
      </c>
      <c r="Y956" s="364" t="str" cm="1">
        <f t="array" ref="Y956">IF(X956="","",
IFERROR(
    IF(
        X956&gt;= _xlfn.XLOOKUP(
            F956 &amp; "|" &amp; G956,
            'Min table'!$A$2:$A$17 &amp; "|" &amp; 'Min table'!$B$2:$B$17,
            'Min table'!$C$2:$C$17,
            "MISSING"
        ),
        "Show",
        "Hide"
    ),
"MISSING"))</f>
        <v>Hide</v>
      </c>
      <c r="Z956" s="364" t="s">
        <v>1974</v>
      </c>
      <c r="AA956" s="360" t="s">
        <v>1941</v>
      </c>
      <c r="AC956" s="309" t="s">
        <v>64</v>
      </c>
    </row>
    <row r="957" spans="3:29" hidden="1" x14ac:dyDescent="0.3">
      <c r="C957" s="314"/>
      <c r="D957" s="8"/>
      <c r="E957" s="8"/>
      <c r="F957" s="20" t="s">
        <v>59</v>
      </c>
      <c r="G957" s="19" t="s">
        <v>722</v>
      </c>
      <c r="H957" s="384"/>
      <c r="I957" s="385"/>
      <c r="J957" s="379" t="s">
        <v>1942</v>
      </c>
      <c r="K957" s="386"/>
      <c r="L957" s="1"/>
      <c r="M957" s="458"/>
      <c r="N957" s="459"/>
      <c r="O957" s="18" t="str" cm="1">
        <f t="array" ref="O957">_xlfn.IFS(
    G957="Premium","$13.00",
    G957="Boutique","$17.00",
    G957="Collectors","$30.00",
    G957="Special Pricing","SPECIAL PRICING"
)</f>
        <v>$17.00</v>
      </c>
      <c r="P957" s="21" t="str">
        <f t="shared" si="44"/>
        <v/>
      </c>
      <c r="Q957" s="18" t="s">
        <v>1253</v>
      </c>
      <c r="R957" s="403"/>
      <c r="S957" s="382" t="str" cm="1">
        <f t="array" ref="S957">_xlfn.IFS(
    G957="Premium","$32.99 - $34.99",
    G957="Boutique","$39.99 - $42.99",
    G957="Collectors","$129.99 - $149.99",
    G957="Special Pricing","SPECIAL PRICING"
)</f>
        <v>$39.99 - $42.99</v>
      </c>
      <c r="T957" s="404"/>
      <c r="U957" s="88"/>
      <c r="V957" s="10"/>
      <c r="W957" s="390">
        <f t="shared" si="45"/>
        <v>3</v>
      </c>
      <c r="X957" s="369">
        <f>VLOOKUP(Z957,'[1]IGC Availability'!$A:$O,15,FALSE)</f>
        <v>0</v>
      </c>
      <c r="Y957" s="364" t="str" cm="1">
        <f t="array" ref="Y957">IF(X957="","",
IFERROR(
    IF(
        X957&gt;= _xlfn.XLOOKUP(
            F957 &amp; "|" &amp; G957,
            'Min table'!$A$2:$A$17 &amp; "|" &amp; 'Min table'!$B$2:$B$17,
            'Min table'!$C$2:$C$17,
            "MISSING"
        ),
        "Show",
        "Hide"
    ),
"MISSING"))</f>
        <v>Hide</v>
      </c>
      <c r="Z957" s="364" t="s">
        <v>1019</v>
      </c>
      <c r="AA957" s="360" t="s">
        <v>1942</v>
      </c>
      <c r="AC957" s="309" t="s">
        <v>999</v>
      </c>
    </row>
    <row r="958" spans="3:29" hidden="1" x14ac:dyDescent="0.3">
      <c r="C958" s="314"/>
      <c r="D958" s="8"/>
      <c r="E958" s="8"/>
      <c r="F958" s="20" t="s">
        <v>59</v>
      </c>
      <c r="G958" s="19" t="s">
        <v>1050</v>
      </c>
      <c r="H958" s="384"/>
      <c r="I958" s="385"/>
      <c r="J958" s="379" t="s">
        <v>1735</v>
      </c>
      <c r="K958" s="386"/>
      <c r="L958" s="1"/>
      <c r="M958" s="458"/>
      <c r="N958" s="459"/>
      <c r="O958" s="18"/>
      <c r="P958" s="21" t="str">
        <f t="shared" si="44"/>
        <v/>
      </c>
      <c r="Q958" s="18" t="s">
        <v>1253</v>
      </c>
      <c r="R958" s="403"/>
      <c r="S958" s="382" t="str" cm="1">
        <f t="array" ref="S958">_xlfn.IFS(
    G958="Premium","$32.99 - $34.99",
    G958="Boutique","$39.99 - $42.99",
    G958="Collectors","$129.99 - $149.99",
    G958="Special Pricing","SPECIAL PRICING"
)</f>
        <v>SPECIAL PRICING</v>
      </c>
      <c r="T958" s="404"/>
      <c r="U958" s="88"/>
      <c r="V958" s="10"/>
      <c r="W958" s="390">
        <f t="shared" si="45"/>
        <v>1</v>
      </c>
      <c r="X958" s="369">
        <f>VLOOKUP(Z958,'[1]IGC Availability'!$A:$O,15,FALSE)</f>
        <v>0</v>
      </c>
      <c r="Y958" s="364" t="str" cm="1">
        <f t="array" ref="Y958">IF(X958="","",
IFERROR(
    IF(
        X958&gt;= _xlfn.XLOOKUP(
            F958 &amp; "|" &amp; G958,
            'Min table'!$A$2:$A$17 &amp; "|" &amp; 'Min table'!$B$2:$B$17,
            'Min table'!$C$2:$C$17,
            "MISSING"
        ),
        "Show",
        "Hide"
    ),
"MISSING"))</f>
        <v>Hide</v>
      </c>
      <c r="Z958" s="364" t="s">
        <v>1020</v>
      </c>
      <c r="AA958" s="360" t="s">
        <v>1735</v>
      </c>
      <c r="AC958" s="309" t="s">
        <v>1000</v>
      </c>
    </row>
    <row r="959" spans="3:29" hidden="1" x14ac:dyDescent="0.3">
      <c r="C959" s="314"/>
      <c r="D959" s="8"/>
      <c r="E959" s="8"/>
      <c r="F959" s="20" t="s">
        <v>59</v>
      </c>
      <c r="G959" s="19" t="s">
        <v>722</v>
      </c>
      <c r="H959" s="384"/>
      <c r="I959" s="385"/>
      <c r="J959" s="379" t="s">
        <v>1943</v>
      </c>
      <c r="K959" s="386"/>
      <c r="L959" s="1"/>
      <c r="M959" s="458"/>
      <c r="N959" s="459"/>
      <c r="O959" s="18" t="str" cm="1">
        <f t="array" ref="O959">_xlfn.IFS(
    G959="Premium","$13.00",
    G959="Boutique","$17.00",
    G959="Collectors","$30.00",
    G959="Special Pricing","SPECIAL PRICING"
)</f>
        <v>$17.00</v>
      </c>
      <c r="P959" s="21" t="str">
        <f>IF(AND(L959="",M959=""),"",(L959*O959)+(M959*(O959+3.47)))</f>
        <v/>
      </c>
      <c r="Q959" s="18" t="s">
        <v>558</v>
      </c>
      <c r="R959" s="403"/>
      <c r="S959" s="382" t="str" cm="1">
        <f t="array" ref="S959">_xlfn.IFS(
    G959="Premium","$32.99 - $34.99",
    G959="Boutique","$39.99 - $42.99",
    G959="Collectors","$129.99 - $149.99",
    G959="Special Pricing","SPECIAL PRICING"
)</f>
        <v>$39.99 - $42.99</v>
      </c>
      <c r="T959" s="404"/>
      <c r="U959" s="101"/>
      <c r="V959" s="10"/>
      <c r="W959" s="390">
        <f t="shared" si="45"/>
        <v>3</v>
      </c>
      <c r="X959" s="369">
        <f>VLOOKUP(Z959,'[1]IGC Availability'!$A:$O,15,FALSE)</f>
        <v>0</v>
      </c>
      <c r="Y959" s="364" t="str" cm="1">
        <f t="array" ref="Y959">IF(X959="","",
IFERROR(
    IF(
        X959&gt;= _xlfn.XLOOKUP(
            F959 &amp; "|" &amp; G959,
            'Min table'!$A$2:$A$17 &amp; "|" &amp; 'Min table'!$B$2:$B$17,
            'Min table'!$C$2:$C$17,
            "MISSING"
        ),
        "Show",
        "Hide"
    ),
"MISSING"))</f>
        <v>Hide</v>
      </c>
      <c r="Z959" s="364" t="s">
        <v>1021</v>
      </c>
      <c r="AA959" s="360" t="s">
        <v>1943</v>
      </c>
      <c r="AC959" s="309" t="s">
        <v>1001</v>
      </c>
    </row>
    <row r="960" spans="3:29" hidden="1" x14ac:dyDescent="0.3">
      <c r="C960" s="314"/>
      <c r="D960" s="8"/>
      <c r="E960" s="8"/>
      <c r="F960" s="20" t="s">
        <v>59</v>
      </c>
      <c r="G960" s="19" t="s">
        <v>724</v>
      </c>
      <c r="H960" s="384"/>
      <c r="I960" s="385"/>
      <c r="J960" s="379" t="s">
        <v>1022</v>
      </c>
      <c r="K960" s="386"/>
      <c r="L960" s="1"/>
      <c r="M960" s="458"/>
      <c r="N960" s="459"/>
      <c r="O960" s="18" t="str" cm="1">
        <f t="array" ref="O960">_xlfn.IFS(
    G960="Premium","$13.00",
    G960="Boutique","$17.00",
    G960="Collectors","$30.00",
    G960="Special Pricing","SPECIAL PRICING"
)</f>
        <v>$13.00</v>
      </c>
      <c r="P960" s="21" t="str">
        <f t="shared" si="44"/>
        <v/>
      </c>
      <c r="Q960" s="18" t="s">
        <v>1023</v>
      </c>
      <c r="R960" s="403"/>
      <c r="S960" s="382" t="str" cm="1">
        <f t="array" ref="S960">_xlfn.IFS(
    G960="Premium","$32.99 - $34.99",
    G960="Boutique","$39.99 - $42.99",
    G960="Collectors","$129.99 - $149.99",
    G960="Special Pricing","SPECIAL PRICING"
)</f>
        <v>$32.99 - $34.99</v>
      </c>
      <c r="T960" s="404"/>
      <c r="U960" s="88"/>
      <c r="V960" s="10"/>
      <c r="W960" s="390">
        <f t="shared" si="45"/>
        <v>4</v>
      </c>
      <c r="X960" s="369">
        <f>VLOOKUP(Z960,'[1]IGC Availability'!$A:$O,15,FALSE)</f>
        <v>8.5</v>
      </c>
      <c r="Y960" s="364" t="str" cm="1">
        <f t="array" ref="Y960">IF(X960="","",
IFERROR(
    IF(
        X960&gt;= _xlfn.XLOOKUP(
            F960 &amp; "|" &amp; G960,
            'Min table'!$A$2:$A$17 &amp; "|" &amp; 'Min table'!$B$2:$B$17,
            'Min table'!$C$2:$C$17,
            "MISSING"
        ),
        "Show",
        "Hide"
    ),
"MISSING"))</f>
        <v>Hide</v>
      </c>
      <c r="Z960" s="364" t="s">
        <v>1975</v>
      </c>
      <c r="AA960" s="360" t="s">
        <v>1022</v>
      </c>
      <c r="AC960" s="309" t="s">
        <v>1002</v>
      </c>
    </row>
    <row r="961" spans="3:29" hidden="1" x14ac:dyDescent="0.3">
      <c r="C961" s="314"/>
      <c r="D961" s="8"/>
      <c r="E961" s="8"/>
      <c r="F961" s="20" t="s">
        <v>59</v>
      </c>
      <c r="G961" s="19" t="s">
        <v>724</v>
      </c>
      <c r="H961" s="384"/>
      <c r="I961" s="385"/>
      <c r="J961" s="379" t="s">
        <v>1944</v>
      </c>
      <c r="K961" s="386"/>
      <c r="L961" s="1"/>
      <c r="M961" s="458"/>
      <c r="N961" s="459"/>
      <c r="O961" s="18" t="str" cm="1">
        <f t="array" ref="O961">_xlfn.IFS(
    G961="Premium","$13.00",
    G961="Boutique","$17.00",
    G961="Collectors","$30.00",
    G961="Special Pricing","SPECIAL PRICING"
)</f>
        <v>$13.00</v>
      </c>
      <c r="P961" s="21" t="str">
        <f t="shared" si="44"/>
        <v/>
      </c>
      <c r="Q961" s="18" t="s">
        <v>558</v>
      </c>
      <c r="R961" s="403"/>
      <c r="S961" s="382" t="str" cm="1">
        <f t="array" ref="S961">_xlfn.IFS(
    G961="Premium","$32.99 - $34.99",
    G961="Boutique","$39.99 - $42.99",
    G961="Collectors","$129.99 - $149.99",
    G961="Special Pricing","SPECIAL PRICING"
)</f>
        <v>$32.99 - $34.99</v>
      </c>
      <c r="T961" s="404"/>
      <c r="U961" s="88"/>
      <c r="V961" s="10"/>
      <c r="W961" s="390">
        <f t="shared" si="45"/>
        <v>4</v>
      </c>
      <c r="X961" s="369">
        <f>VLOOKUP(Z961,'[1]IGC Availability'!$A:$O,15,FALSE)</f>
        <v>0</v>
      </c>
      <c r="Y961" s="364" t="str" cm="1">
        <f t="array" ref="Y961">IF(X961="","",
IFERROR(
    IF(
        X961&gt;= _xlfn.XLOOKUP(
            F961 &amp; "|" &amp; G961,
            'Min table'!$A$2:$A$17 &amp; "|" &amp; 'Min table'!$B$2:$B$17,
            'Min table'!$C$2:$C$17,
            "MISSING"
        ),
        "Show",
        "Hide"
    ),
"MISSING"))</f>
        <v>Hide</v>
      </c>
      <c r="Z961" s="364" t="s">
        <v>1024</v>
      </c>
      <c r="AA961" s="360" t="s">
        <v>1944</v>
      </c>
      <c r="AC961" s="309" t="s">
        <v>1002</v>
      </c>
    </row>
    <row r="962" spans="3:29" hidden="1" x14ac:dyDescent="0.3">
      <c r="C962" s="314"/>
      <c r="D962" s="8"/>
      <c r="E962" s="8"/>
      <c r="F962" s="20" t="s">
        <v>59</v>
      </c>
      <c r="G962" s="19" t="s">
        <v>1904</v>
      </c>
      <c r="H962" s="384"/>
      <c r="I962" s="385"/>
      <c r="J962" s="379" t="s">
        <v>1945</v>
      </c>
      <c r="K962" s="386"/>
      <c r="L962" s="1"/>
      <c r="M962" s="458"/>
      <c r="N962" s="459"/>
      <c r="O962" s="18">
        <v>18.149999999999999</v>
      </c>
      <c r="P962" s="21" t="str">
        <f t="shared" si="44"/>
        <v/>
      </c>
      <c r="Q962" s="20" t="s">
        <v>1103</v>
      </c>
      <c r="R962" s="403"/>
      <c r="S962" s="382" t="s">
        <v>2000</v>
      </c>
      <c r="T962" s="404"/>
      <c r="U962" s="88"/>
      <c r="V962" s="10"/>
      <c r="W962" s="390">
        <f t="shared" si="45"/>
        <v>99</v>
      </c>
      <c r="X962" s="369">
        <f>VLOOKUP(Z962,'[1]IGC Availability'!$A:$O,15,FALSE)</f>
        <v>0</v>
      </c>
      <c r="Y962" s="364" t="str" cm="1">
        <f t="array" ref="Y962">IF(X962="","",
IFERROR(
    IF(
        X962&gt;= _xlfn.XLOOKUP(
            F962 &amp; "|" &amp; G962,
            'Min table'!$A$2:$A$17 &amp; "|" &amp; 'Min table'!$B$2:$B$17,
            'Min table'!$C$2:$C$17,
            "MISSING"
        ),
        "Show",
        "Hide"
    ),
"MISSING"))</f>
        <v>Hide</v>
      </c>
      <c r="Z962" s="364" t="s">
        <v>1976</v>
      </c>
      <c r="AA962" s="360" t="s">
        <v>1945</v>
      </c>
      <c r="AC962" s="309" t="s">
        <v>1003</v>
      </c>
    </row>
    <row r="963" spans="3:29" hidden="1" x14ac:dyDescent="0.3">
      <c r="C963" s="314"/>
      <c r="D963" s="8"/>
      <c r="E963" s="8"/>
      <c r="F963" s="20" t="s">
        <v>59</v>
      </c>
      <c r="G963" s="19" t="s">
        <v>1997</v>
      </c>
      <c r="H963" s="384"/>
      <c r="I963" s="385"/>
      <c r="J963" s="379" t="s">
        <v>1946</v>
      </c>
      <c r="K963" s="386"/>
      <c r="L963" s="1"/>
      <c r="M963" s="458"/>
      <c r="N963" s="459"/>
      <c r="O963" s="18">
        <v>35.15</v>
      </c>
      <c r="P963" s="21" t="str">
        <f t="shared" si="44"/>
        <v/>
      </c>
      <c r="Q963" s="18" t="s">
        <v>558</v>
      </c>
      <c r="R963" s="403"/>
      <c r="S963" s="382" t="s">
        <v>62</v>
      </c>
      <c r="T963" s="404"/>
      <c r="U963" s="88"/>
      <c r="V963" s="10"/>
      <c r="W963" s="390">
        <f t="shared" si="45"/>
        <v>99</v>
      </c>
      <c r="X963" s="369">
        <f>VLOOKUP(Z963,'[1]IGC Availability'!$A:$O,15,FALSE)</f>
        <v>0</v>
      </c>
      <c r="Y963" s="364" t="str" cm="1">
        <f t="array" ref="Y963">IF(X963="","",
IFERROR(
    IF(
        X963&gt;= _xlfn.XLOOKUP(
            F963 &amp; "|" &amp; G963,
            'Min table'!$A$2:$A$17 &amp; "|" &amp; 'Min table'!$B$2:$B$17,
            'Min table'!$C$2:$C$17,
            "MISSING"
        ),
        "Show",
        "Hide"
    ),
"MISSING"))</f>
        <v>Hide</v>
      </c>
      <c r="Z963" s="364" t="s">
        <v>1025</v>
      </c>
      <c r="AA963" s="360" t="s">
        <v>1946</v>
      </c>
      <c r="AC963" s="309" t="s">
        <v>1004</v>
      </c>
    </row>
    <row r="964" spans="3:29" hidden="1" x14ac:dyDescent="0.3">
      <c r="C964" s="314"/>
      <c r="D964" s="8"/>
      <c r="E964" s="8"/>
      <c r="F964" s="20" t="s">
        <v>59</v>
      </c>
      <c r="G964" s="19" t="s">
        <v>724</v>
      </c>
      <c r="H964" s="384"/>
      <c r="I964" s="385"/>
      <c r="J964" s="379" t="s">
        <v>1947</v>
      </c>
      <c r="K964" s="386"/>
      <c r="L964" s="1"/>
      <c r="M964" s="458"/>
      <c r="N964" s="459"/>
      <c r="O964" s="18">
        <v>20</v>
      </c>
      <c r="P964" s="21" t="str">
        <f t="shared" si="44"/>
        <v/>
      </c>
      <c r="Q964" s="18" t="s">
        <v>558</v>
      </c>
      <c r="R964" s="403"/>
      <c r="S964" s="382" t="str" cm="1">
        <f t="array" ref="S964">_xlfn.IFS(
    G964="Premium","$32.99 - $34.99",
    G964="Boutique","$39.99 - $42.99",
    G964="Collectors","$129.99 - $149.99",
    G964="Special Pricing","SPECIAL PRICING"
)</f>
        <v>$32.99 - $34.99</v>
      </c>
      <c r="T964" s="404"/>
      <c r="U964" s="88"/>
      <c r="V964" s="10"/>
      <c r="W964" s="390">
        <f t="shared" si="45"/>
        <v>4</v>
      </c>
      <c r="X964" s="369">
        <f>VLOOKUP(Z964,'[1]IGC Availability'!$A:$O,15,FALSE)</f>
        <v>0</v>
      </c>
      <c r="Y964" s="364" t="str" cm="1">
        <f t="array" ref="Y964">IF(X964="","",
IFERROR(
    IF(
        X964&gt;= _xlfn.XLOOKUP(
            F964 &amp; "|" &amp; G964,
            'Min table'!$A$2:$A$17 &amp; "|" &amp; 'Min table'!$B$2:$B$17,
            'Min table'!$C$2:$C$17,
            "MISSING"
        ),
        "Show",
        "Hide"
    ),
"MISSING"))</f>
        <v>Hide</v>
      </c>
      <c r="Z964" s="364" t="s">
        <v>1026</v>
      </c>
      <c r="AA964" s="360" t="s">
        <v>1947</v>
      </c>
      <c r="AC964" s="309" t="s">
        <v>1005</v>
      </c>
    </row>
    <row r="965" spans="3:29" hidden="1" x14ac:dyDescent="0.3">
      <c r="C965" s="314"/>
      <c r="D965" s="8"/>
      <c r="E965" s="8"/>
      <c r="F965" s="20" t="s">
        <v>59</v>
      </c>
      <c r="G965" s="19" t="s">
        <v>1903</v>
      </c>
      <c r="H965" s="384"/>
      <c r="I965" s="385"/>
      <c r="J965" s="379" t="s">
        <v>1998</v>
      </c>
      <c r="K965" s="386"/>
      <c r="L965" s="1"/>
      <c r="M965" s="458"/>
      <c r="N965" s="459"/>
      <c r="O965" s="18">
        <v>22.15</v>
      </c>
      <c r="P965" s="21" t="str">
        <f>IF(AND(L965="",M965=""),"",(L965*O965)+(M965*(O965+3.47)))</f>
        <v/>
      </c>
      <c r="Q965" s="20" t="s">
        <v>1103</v>
      </c>
      <c r="R965" s="403"/>
      <c r="S965" s="382" t="s">
        <v>2001</v>
      </c>
      <c r="T965" s="404"/>
      <c r="U965" s="88"/>
      <c r="V965" s="10"/>
      <c r="W965" s="390">
        <f t="shared" si="45"/>
        <v>99</v>
      </c>
      <c r="X965" s="369">
        <f>VLOOKUP(Z965,'[1]IGC Availability'!$A:$O,15,FALSE)</f>
        <v>0</v>
      </c>
      <c r="Y965" s="364" t="str" cm="1">
        <f t="array" ref="Y965">IF(X965="","",
IFERROR(
    IF(
        X965&gt;= _xlfn.XLOOKUP(
            F965 &amp; "|" &amp; G965,
            'Min table'!$A$2:$A$17 &amp; "|" &amp; 'Min table'!$B$2:$B$17,
            'Min table'!$C$2:$C$17,
            "MISSING"
        ),
        "Show",
        "Hide"
    ),
"MISSING"))</f>
        <v>Hide</v>
      </c>
      <c r="Z965" s="364" t="s">
        <v>1999</v>
      </c>
      <c r="AA965" s="360" t="s">
        <v>1998</v>
      </c>
    </row>
    <row r="966" spans="3:29" hidden="1" x14ac:dyDescent="0.3">
      <c r="C966" s="314"/>
      <c r="D966" s="8"/>
      <c r="E966" s="8"/>
      <c r="F966" s="20" t="s">
        <v>59</v>
      </c>
      <c r="G966" s="19" t="s">
        <v>722</v>
      </c>
      <c r="H966" s="384"/>
      <c r="I966" s="385"/>
      <c r="J966" s="379" t="s">
        <v>1948</v>
      </c>
      <c r="K966" s="386"/>
      <c r="L966" s="1"/>
      <c r="M966" s="458"/>
      <c r="N966" s="459"/>
      <c r="O966" s="18" t="str" cm="1">
        <f t="array" ref="O966">_xlfn.IFS(
    G966="Premium","$13.00",
    G966="Boutique","$17.00",
    G966="Collectors","$30.00",
    G966="Special Pricing","SPECIAL PRICING"
)</f>
        <v>$17.00</v>
      </c>
      <c r="P966" s="21" t="str">
        <f t="shared" si="44"/>
        <v/>
      </c>
      <c r="Q966" s="18" t="s">
        <v>1952</v>
      </c>
      <c r="R966" s="403"/>
      <c r="S966" s="382" t="str" cm="1">
        <f t="array" ref="S966">_xlfn.IFS(
    G966="Premium","$32.99 - $34.99",
    G966="Boutique","$39.99 - $42.99",
    G966="Collectors","$129.99 - $149.99",
    G966="Special Pricing","SPECIAL PRICING"
)</f>
        <v>$39.99 - $42.99</v>
      </c>
      <c r="T966" s="404"/>
      <c r="U966" s="88"/>
      <c r="V966" s="10"/>
      <c r="W966" s="390">
        <f t="shared" si="45"/>
        <v>3</v>
      </c>
      <c r="X966" s="369">
        <f>VLOOKUP(Z966,'[1]IGC Availability'!$A:$O,15,FALSE)</f>
        <v>0</v>
      </c>
      <c r="Y966" s="364" t="str" cm="1">
        <f t="array" ref="Y966">IF(X966="","",
IFERROR(
    IF(
        X966&gt;= _xlfn.XLOOKUP(
            F966 &amp; "|" &amp; G966,
            'Min table'!$A$2:$A$17 &amp; "|" &amp; 'Min table'!$B$2:$B$17,
            'Min table'!$C$2:$C$17,
            "MISSING"
        ),
        "Show",
        "Hide"
    ),
"MISSING"))</f>
        <v>Hide</v>
      </c>
      <c r="Z966" s="364" t="s">
        <v>1027</v>
      </c>
      <c r="AA966" s="360" t="s">
        <v>1948</v>
      </c>
      <c r="AC966" s="309" t="s">
        <v>1006</v>
      </c>
    </row>
    <row r="967" spans="3:29" hidden="1" x14ac:dyDescent="0.3">
      <c r="C967" s="314"/>
      <c r="D967" s="8"/>
      <c r="E967" s="8"/>
      <c r="F967" s="20" t="s">
        <v>59</v>
      </c>
      <c r="G967" s="19" t="s">
        <v>724</v>
      </c>
      <c r="H967" s="384"/>
      <c r="I967" s="385"/>
      <c r="J967" s="379" t="s">
        <v>1949</v>
      </c>
      <c r="K967" s="386"/>
      <c r="L967" s="1"/>
      <c r="M967" s="458"/>
      <c r="N967" s="459"/>
      <c r="O967" s="18" t="str" cm="1">
        <f t="array" ref="O967">_xlfn.IFS(
    G967="Premium","$13.00",
    G967="Boutique","$17.00",
    G967="Collectors","$30.00",
    G967="Special Pricing","SPECIAL PRICING"
)</f>
        <v>$13.00</v>
      </c>
      <c r="P967" s="21" t="str">
        <f t="shared" si="44"/>
        <v/>
      </c>
      <c r="Q967" s="18" t="s">
        <v>1954</v>
      </c>
      <c r="R967" s="403"/>
      <c r="S967" s="382" t="str" cm="1">
        <f t="array" ref="S967">_xlfn.IFS(
    G967="Premium","$32.99 - $34.99",
    G967="Boutique","$39.99 - $42.99",
    G967="Collectors","$129.99 - $149.99",
    G967="Special Pricing","SPECIAL PRICING"
)</f>
        <v>$32.99 - $34.99</v>
      </c>
      <c r="T967" s="404"/>
      <c r="U967" s="88"/>
      <c r="V967" s="10"/>
      <c r="W967" s="390">
        <f t="shared" si="45"/>
        <v>4</v>
      </c>
      <c r="X967" s="369">
        <f>VLOOKUP(Z967,'[1]IGC Availability'!$A:$O,15,FALSE)</f>
        <v>0</v>
      </c>
      <c r="Y967" s="364" t="str" cm="1">
        <f t="array" ref="Y967">IF(X967="","",
IFERROR(
    IF(
        X967&gt;= _xlfn.XLOOKUP(
            F967 &amp; "|" &amp; G967,
            'Min table'!$A$2:$A$17 &amp; "|" &amp; 'Min table'!$B$2:$B$17,
            'Min table'!$C$2:$C$17,
            "MISSING"
        ),
        "Show",
        "Hide"
    ),
"MISSING"))</f>
        <v>Hide</v>
      </c>
      <c r="Z967" s="364" t="s">
        <v>1977</v>
      </c>
      <c r="AA967" s="360" t="s">
        <v>1949</v>
      </c>
      <c r="AC967" s="309" t="s">
        <v>1007</v>
      </c>
    </row>
    <row r="968" spans="3:29" hidden="1" x14ac:dyDescent="0.3">
      <c r="C968" s="314"/>
      <c r="D968" s="8"/>
      <c r="E968" s="8"/>
      <c r="F968" s="20" t="s">
        <v>59</v>
      </c>
      <c r="G968" s="19" t="s">
        <v>1904</v>
      </c>
      <c r="H968" s="384"/>
      <c r="I968" s="385"/>
      <c r="J968" s="379" t="s">
        <v>1950</v>
      </c>
      <c r="K968" s="386"/>
      <c r="L968" s="1"/>
      <c r="M968" s="458"/>
      <c r="N968" s="459"/>
      <c r="O968" s="18">
        <v>18.149999999999999</v>
      </c>
      <c r="P968" s="21" t="str">
        <f t="shared" si="44"/>
        <v/>
      </c>
      <c r="Q968" s="18" t="s">
        <v>1987</v>
      </c>
      <c r="R968" s="403"/>
      <c r="S968" s="382" t="s">
        <v>2000</v>
      </c>
      <c r="T968" s="404"/>
      <c r="U968" s="88"/>
      <c r="V968" s="10"/>
      <c r="W968" s="390">
        <f t="shared" si="45"/>
        <v>99</v>
      </c>
      <c r="X968" s="369">
        <f>VLOOKUP(Z968,'[1]IGC Availability'!$A:$O,15,FALSE)</f>
        <v>0</v>
      </c>
      <c r="Y968" s="364" t="str" cm="1">
        <f t="array" ref="Y968">IF(X968="","",
IFERROR(
    IF(
        X968&gt;= _xlfn.XLOOKUP(
            F968 &amp; "|" &amp; G968,
            'Min table'!$A$2:$A$17 &amp; "|" &amp; 'Min table'!$B$2:$B$17,
            'Min table'!$C$2:$C$17,
            "MISSING"
        ),
        "Show",
        "Hide"
    ),
"MISSING"))</f>
        <v>Hide</v>
      </c>
      <c r="Z968" s="364" t="s">
        <v>1978</v>
      </c>
      <c r="AA968" s="360" t="s">
        <v>1950</v>
      </c>
      <c r="AC968" s="309" t="s">
        <v>1008</v>
      </c>
    </row>
    <row r="969" spans="3:29" hidden="1" x14ac:dyDescent="0.3">
      <c r="C969" s="314"/>
      <c r="D969" s="8"/>
      <c r="E969" s="8"/>
      <c r="F969" s="20" t="s">
        <v>59</v>
      </c>
      <c r="G969" s="19" t="s">
        <v>724</v>
      </c>
      <c r="H969" s="384"/>
      <c r="I969" s="385"/>
      <c r="J969" s="379" t="s">
        <v>1174</v>
      </c>
      <c r="K969" s="386"/>
      <c r="L969" s="1"/>
      <c r="M969" s="458"/>
      <c r="N969" s="459"/>
      <c r="O969" s="18" t="str" cm="1">
        <f t="array" ref="O969">_xlfn.IFS(
    G969="Premium","$13.00",
    G969="Boutique","$17.00",
    G969="Collectors","$30.00",
    G969="Special Pricing","SPECIAL PRICING"
)</f>
        <v>$13.00</v>
      </c>
      <c r="P969" s="21" t="str">
        <f t="shared" si="44"/>
        <v/>
      </c>
      <c r="Q969" s="18" t="s">
        <v>1990</v>
      </c>
      <c r="R969" s="403"/>
      <c r="S969" s="382" t="str" cm="1">
        <f t="array" ref="S969">_xlfn.IFS(
    G969="Premium","$32.99 - $34.99",
    G969="Boutique","$39.99 - $42.99",
    G969="Collectors","$129.99 - $149.99",
    G969="Special Pricing","SPECIAL PRICING"
)</f>
        <v>$32.99 - $34.99</v>
      </c>
      <c r="T969" s="404"/>
      <c r="U969" s="88"/>
      <c r="V969" s="10"/>
      <c r="W969" s="390">
        <f t="shared" si="45"/>
        <v>4</v>
      </c>
      <c r="X969" s="369">
        <f>VLOOKUP(Z969,'[1]IGC Availability'!$A:$O,15,FALSE)</f>
        <v>0</v>
      </c>
      <c r="Y969" s="364" t="str" cm="1">
        <f t="array" ref="Y969">IF(X969="","",
IFERROR(
    IF(
        X969&gt;= _xlfn.XLOOKUP(
            F969 &amp; "|" &amp; G969,
            'Min table'!$A$2:$A$17 &amp; "|" &amp; 'Min table'!$B$2:$B$17,
            'Min table'!$C$2:$C$17,
            "MISSING"
        ),
        "Show",
        "Hide"
    ),
"MISSING"))</f>
        <v>Hide</v>
      </c>
      <c r="Z969" s="364" t="s">
        <v>1028</v>
      </c>
      <c r="AA969" s="360" t="s">
        <v>1174</v>
      </c>
      <c r="AC969" s="309" t="s">
        <v>1009</v>
      </c>
    </row>
    <row r="970" spans="3:29" hidden="1" x14ac:dyDescent="0.3">
      <c r="C970" s="314"/>
      <c r="D970" s="8"/>
      <c r="E970" s="8"/>
      <c r="F970" s="20" t="s">
        <v>59</v>
      </c>
      <c r="G970" s="19" t="s">
        <v>722</v>
      </c>
      <c r="H970" s="384"/>
      <c r="I970" s="385"/>
      <c r="J970" s="379" t="s">
        <v>1748</v>
      </c>
      <c r="K970" s="386"/>
      <c r="L970" s="1"/>
      <c r="M970" s="458"/>
      <c r="N970" s="459"/>
      <c r="O970" s="18" t="str" cm="1">
        <f t="array" ref="O970">_xlfn.IFS(
    G970="Premium","$13.00",
    G970="Boutique","$17.00",
    G970="Collectors","$30.00",
    G970="Special Pricing","SPECIAL PRICING"
)</f>
        <v>$17.00</v>
      </c>
      <c r="P970" s="21" t="str">
        <f t="shared" si="44"/>
        <v/>
      </c>
      <c r="Q970" s="18" t="s">
        <v>1952</v>
      </c>
      <c r="R970" s="403"/>
      <c r="S970" s="382" t="str" cm="1">
        <f t="array" ref="S970">_xlfn.IFS(
    G970="Premium","$32.99 - $34.99",
    G970="Boutique","$39.99 - $42.99",
    G970="Collectors","$129.99 - $149.99",
    G970="Special Pricing","SPECIAL PRICING"
)</f>
        <v>$39.99 - $42.99</v>
      </c>
      <c r="T970" s="404"/>
      <c r="U970" s="101"/>
      <c r="V970" s="10"/>
      <c r="W970" s="390">
        <f t="shared" si="45"/>
        <v>3</v>
      </c>
      <c r="X970" s="369">
        <f>VLOOKUP(Z970,'[1]IGC Availability'!$A:$O,15,FALSE)</f>
        <v>0</v>
      </c>
      <c r="Y970" s="364" t="str" cm="1">
        <f t="array" ref="Y970">IF(X970="","",
IFERROR(
    IF(
        X970&gt;= _xlfn.XLOOKUP(
            F970 &amp; "|" &amp; G970,
            'Min table'!$A$2:$A$17 &amp; "|" &amp; 'Min table'!$B$2:$B$17,
            'Min table'!$C$2:$C$17,
            "MISSING"
        ),
        "Show",
        "Hide"
    ),
"MISSING"))</f>
        <v>Hide</v>
      </c>
      <c r="Z970" s="364" t="s">
        <v>1029</v>
      </c>
      <c r="AA970" s="360" t="s">
        <v>1748</v>
      </c>
      <c r="AC970" s="309" t="s">
        <v>1010</v>
      </c>
    </row>
    <row r="971" spans="3:29" hidden="1" x14ac:dyDescent="0.3">
      <c r="C971" s="314"/>
      <c r="D971" s="8"/>
      <c r="E971" s="8"/>
      <c r="F971" s="20" t="s">
        <v>59</v>
      </c>
      <c r="G971" s="19" t="s">
        <v>724</v>
      </c>
      <c r="H971" s="384"/>
      <c r="I971" s="385"/>
      <c r="J971" s="379" t="s">
        <v>1171</v>
      </c>
      <c r="K971" s="386"/>
      <c r="L971" s="1"/>
      <c r="M971" s="458"/>
      <c r="N971" s="459"/>
      <c r="O971" s="18" t="str" cm="1">
        <f t="array" ref="O971">_xlfn.IFS(
    G971="Premium","$13.00",
    G971="Boutique","$17.00",
    G971="Collectors","$30.00",
    G971="Special Pricing","SPECIAL PRICING"
)</f>
        <v>$13.00</v>
      </c>
      <c r="P971" s="21" t="str">
        <f t="shared" si="44"/>
        <v/>
      </c>
      <c r="Q971" s="18" t="s">
        <v>1080</v>
      </c>
      <c r="R971" s="403"/>
      <c r="S971" s="382" t="str" cm="1">
        <f t="array" ref="S971">_xlfn.IFS(
    G971="Premium","$32.99 - $34.99",
    G971="Boutique","$39.99 - $42.99",
    G971="Collectors","$129.99 - $149.99",
    G971="Special Pricing","SPECIAL PRICING"
)</f>
        <v>$32.99 - $34.99</v>
      </c>
      <c r="T971" s="404"/>
      <c r="U971" s="88"/>
      <c r="V971" s="10"/>
      <c r="W971" s="390">
        <f t="shared" si="45"/>
        <v>4</v>
      </c>
      <c r="X971" s="369">
        <f>VLOOKUP(Z971,'[1]IGC Availability'!$A:$O,15,FALSE)</f>
        <v>0</v>
      </c>
      <c r="Y971" s="364" t="str" cm="1">
        <f t="array" ref="Y971">IF(X971="","",
IFERROR(
    IF(
        X971&gt;= _xlfn.XLOOKUP(
            F971 &amp; "|" &amp; G971,
            'Min table'!$A$2:$A$17 &amp; "|" &amp; 'Min table'!$B$2:$B$17,
            'Min table'!$C$2:$C$17,
            "MISSING"
        ),
        "Show",
        "Hide"
    ),
"MISSING"))</f>
        <v>Hide</v>
      </c>
      <c r="Z971" s="364" t="s">
        <v>1979</v>
      </c>
      <c r="AA971" s="360" t="s">
        <v>1171</v>
      </c>
      <c r="AC971" s="309" t="s">
        <v>567</v>
      </c>
    </row>
    <row r="972" spans="3:29" hidden="1" x14ac:dyDescent="0.3">
      <c r="C972" s="314"/>
      <c r="D972" s="8"/>
      <c r="E972" s="8"/>
      <c r="F972" s="20" t="s">
        <v>59</v>
      </c>
      <c r="G972" s="19" t="s">
        <v>724</v>
      </c>
      <c r="H972" s="384"/>
      <c r="I972" s="385"/>
      <c r="J972" s="379" t="s">
        <v>1951</v>
      </c>
      <c r="K972" s="386"/>
      <c r="L972" s="1"/>
      <c r="M972" s="458"/>
      <c r="N972" s="459"/>
      <c r="O972" s="18" t="str" cm="1">
        <f t="array" ref="O972">_xlfn.IFS(
    G972="Premium","$13.00",
    G972="Boutique","$17.00",
    G972="Collectors","$30.00",
    G972="Special Pricing","SPECIAL PRICING"
)</f>
        <v>$13.00</v>
      </c>
      <c r="P972" s="21" t="str">
        <f t="shared" si="44"/>
        <v/>
      </c>
      <c r="Q972" s="18" t="s">
        <v>1952</v>
      </c>
      <c r="R972" s="403"/>
      <c r="S972" s="382" t="str" cm="1">
        <f t="array" ref="S972">_xlfn.IFS(
    G972="Premium","$32.99 - $34.99",
    G972="Boutique","$39.99 - $42.99",
    G972="Collectors","$129.99 - $149.99",
    G972="Special Pricing","SPECIAL PRICING"
)</f>
        <v>$32.99 - $34.99</v>
      </c>
      <c r="T972" s="404"/>
      <c r="U972" s="88"/>
      <c r="V972" s="10"/>
      <c r="W972" s="390">
        <f t="shared" si="45"/>
        <v>4</v>
      </c>
      <c r="X972" s="369">
        <f>VLOOKUP(Z972,'[1]IGC Availability'!$A:$O,15,FALSE)</f>
        <v>0</v>
      </c>
      <c r="Y972" s="364" t="str" cm="1">
        <f t="array" ref="Y972">IF(X972="","",
IFERROR(
    IF(
        X972&gt;= _xlfn.XLOOKUP(
            F972 &amp; "|" &amp; G972,
            'Min table'!$A$2:$A$17 &amp; "|" &amp; 'Min table'!$B$2:$B$17,
            'Min table'!$C$2:$C$17,
            "MISSING"
        ),
        "Show",
        "Hide"
    ),
"MISSING"))</f>
        <v>Hide</v>
      </c>
      <c r="Z972" s="364" t="s">
        <v>1030</v>
      </c>
      <c r="AA972" s="360" t="s">
        <v>1951</v>
      </c>
      <c r="AC972" s="309" t="s">
        <v>1011</v>
      </c>
    </row>
    <row r="973" spans="3:29" hidden="1" x14ac:dyDescent="0.3">
      <c r="C973" s="314"/>
      <c r="D973" s="8"/>
      <c r="E973" s="8"/>
      <c r="F973" s="20" t="s">
        <v>59</v>
      </c>
      <c r="G973" s="19" t="s">
        <v>724</v>
      </c>
      <c r="H973" s="384"/>
      <c r="I973" s="385"/>
      <c r="J973" s="379" t="s">
        <v>1044</v>
      </c>
      <c r="K973" s="386"/>
      <c r="L973" s="1"/>
      <c r="M973" s="458"/>
      <c r="N973" s="459"/>
      <c r="O973" s="18" t="str" cm="1">
        <f t="array" ref="O973">_xlfn.IFS(
    G973="Premium","$13.00",
    G973="Boutique","$17.00",
    G973="Collectors","$30.00",
    G973="Special Pricing","SPECIAL PRICING"
)</f>
        <v>$13.00</v>
      </c>
      <c r="P973" s="21" t="str">
        <f t="shared" si="44"/>
        <v/>
      </c>
      <c r="Q973" s="18" t="s">
        <v>1989</v>
      </c>
      <c r="R973" s="403"/>
      <c r="S973" s="382" t="str" cm="1">
        <f t="array" ref="S973">_xlfn.IFS(
    G973="Premium","$32.99 - $34.99",
    G973="Boutique","$39.99 - $42.99",
    G973="Collectors","$129.99 - $149.99",
    G973="Special Pricing","SPECIAL PRICING"
)</f>
        <v>$32.99 - $34.99</v>
      </c>
      <c r="T973" s="404"/>
      <c r="U973" s="88"/>
      <c r="V973" s="10"/>
      <c r="W973" s="390">
        <f t="shared" si="45"/>
        <v>4</v>
      </c>
      <c r="X973" s="369">
        <f>VLOOKUP(Z973,'[1]IGC Availability'!$A:$O,15,FALSE)</f>
        <v>0</v>
      </c>
      <c r="Y973" s="364" t="str" cm="1">
        <f t="array" ref="Y973">IF(X973="","",
IFERROR(
    IF(
        X973&gt;= _xlfn.XLOOKUP(
            F973 &amp; "|" &amp; G973,
            'Min table'!$A$2:$A$17 &amp; "|" &amp; 'Min table'!$B$2:$B$17,
            'Min table'!$C$2:$C$17,
            "MISSING"
        ),
        "Show",
        "Hide"
    ),
"MISSING"))</f>
        <v>Hide</v>
      </c>
      <c r="Z973" s="364" t="s">
        <v>1980</v>
      </c>
      <c r="AA973" s="360" t="s">
        <v>1044</v>
      </c>
      <c r="AC973" s="309">
        <v>0</v>
      </c>
    </row>
    <row r="974" spans="3:29" hidden="1" x14ac:dyDescent="0.3">
      <c r="C974" s="314"/>
      <c r="D974" s="8"/>
      <c r="E974" s="8"/>
      <c r="F974" s="20" t="s">
        <v>59</v>
      </c>
      <c r="G974" s="19" t="s">
        <v>724</v>
      </c>
      <c r="H974" s="384"/>
      <c r="I974" s="385"/>
      <c r="J974" s="379" t="s">
        <v>1031</v>
      </c>
      <c r="K974" s="386"/>
      <c r="L974" s="1"/>
      <c r="M974" s="458"/>
      <c r="N974" s="459"/>
      <c r="O974" s="18" t="str" cm="1">
        <f t="array" ref="O974">_xlfn.IFS(
    G974="Premium","$13.00",
    G974="Boutique","$17.00",
    G974="Collectors","$30.00",
    G974="Special Pricing","SPECIAL PRICING"
)</f>
        <v>$13.00</v>
      </c>
      <c r="P974" s="21" t="str">
        <f t="shared" si="44"/>
        <v/>
      </c>
      <c r="Q974" s="18" t="s">
        <v>1989</v>
      </c>
      <c r="R974" s="403"/>
      <c r="S974" s="382" t="str" cm="1">
        <f t="array" ref="S974">_xlfn.IFS(
    G974="Premium","$32.99 - $34.99",
    G974="Boutique","$39.99 - $42.99",
    G974="Collectors","$129.99 - $149.99",
    G974="Special Pricing","SPECIAL PRICING"
)</f>
        <v>$32.99 - $34.99</v>
      </c>
      <c r="T974" s="404"/>
      <c r="U974" s="88"/>
      <c r="V974" s="10"/>
      <c r="W974" s="390">
        <f t="shared" si="45"/>
        <v>4</v>
      </c>
      <c r="X974" s="369">
        <f>VLOOKUP(Z974,'[1]IGC Availability'!$A:$O,15,FALSE)</f>
        <v>0</v>
      </c>
      <c r="Y974" s="364" t="str" cm="1">
        <f t="array" ref="Y974">IF(X974="","",
IFERROR(
    IF(
        X974&gt;= _xlfn.XLOOKUP(
            F974 &amp; "|" &amp; G974,
            'Min table'!$A$2:$A$17 &amp; "|" &amp; 'Min table'!$B$2:$B$17,
            'Min table'!$C$2:$C$17,
            "MISSING"
        ),
        "Show",
        "Hide"
    ),
"MISSING"))</f>
        <v>Hide</v>
      </c>
      <c r="Z974" s="364" t="s">
        <v>1032</v>
      </c>
      <c r="AA974" s="360" t="s">
        <v>1031</v>
      </c>
      <c r="AC974" s="309" t="s">
        <v>1012</v>
      </c>
    </row>
    <row r="975" spans="3:29" ht="21" x14ac:dyDescent="0.3">
      <c r="C975" s="314"/>
      <c r="D975" s="8"/>
      <c r="E975" s="8"/>
      <c r="F975" s="280"/>
      <c r="G975" s="281"/>
      <c r="H975" s="282"/>
      <c r="I975" s="282"/>
      <c r="J975" s="282"/>
      <c r="K975" s="299" t="s">
        <v>1144</v>
      </c>
      <c r="L975" s="174">
        <f>SUBTOTAL(9,L909:L974)/6</f>
        <v>0</v>
      </c>
      <c r="M975" s="464">
        <f>SUBTOTAL(9,M909:M974)/6</f>
        <v>0</v>
      </c>
      <c r="N975" s="465"/>
      <c r="O975" s="284"/>
      <c r="P975" s="175">
        <f>SUBTOTAL(9,P909:P974)</f>
        <v>0</v>
      </c>
      <c r="Q975" s="280"/>
      <c r="R975" s="282"/>
      <c r="S975" s="282"/>
      <c r="T975" s="283"/>
      <c r="U975" s="104"/>
      <c r="V975" s="10"/>
      <c r="W975" s="12"/>
    </row>
    <row r="976" spans="3:29" ht="21" x14ac:dyDescent="0.35">
      <c r="C976" s="314"/>
      <c r="D976" s="8"/>
      <c r="E976" s="8"/>
      <c r="F976" s="172"/>
      <c r="G976" s="173"/>
      <c r="H976" s="104"/>
      <c r="I976" s="104"/>
      <c r="J976" s="172"/>
      <c r="K976" s="154"/>
      <c r="L976" s="155"/>
      <c r="M976" s="155"/>
      <c r="N976" s="155"/>
      <c r="O976" s="156"/>
      <c r="P976" s="157"/>
      <c r="Q976" s="104"/>
      <c r="R976" s="104"/>
      <c r="S976" s="104"/>
      <c r="T976" s="104"/>
      <c r="U976" s="104"/>
      <c r="V976" s="10"/>
      <c r="W976" s="12"/>
    </row>
    <row r="977" spans="3:23" ht="33" customHeight="1" x14ac:dyDescent="0.3">
      <c r="C977" s="314"/>
      <c r="D977" s="8"/>
      <c r="E977" s="8"/>
      <c r="F977" s="115"/>
      <c r="G977" s="116"/>
      <c r="H977" s="115"/>
      <c r="I977" s="115"/>
      <c r="J977" s="521"/>
      <c r="K977" s="521"/>
      <c r="L977" s="521"/>
      <c r="M977" s="521"/>
      <c r="N977" s="521"/>
      <c r="O977" s="521"/>
      <c r="P977" s="522"/>
      <c r="Q977" s="503" t="s">
        <v>1151</v>
      </c>
      <c r="R977" s="504"/>
      <c r="S977" s="501">
        <f>L975+M975+L905+M905+L624+M624+L464+M464+L385+L368+M368+L194+M194+L125+M125+L102+L95+L113+M113+L108+M108+N905+N624+N368+N194+N125+N108</f>
        <v>0</v>
      </c>
      <c r="T977" s="502"/>
      <c r="U977" s="105"/>
      <c r="V977" s="10"/>
      <c r="W977" s="12"/>
    </row>
    <row r="978" spans="3:23" ht="39.75" customHeight="1" x14ac:dyDescent="0.3">
      <c r="C978" s="314"/>
      <c r="D978" s="8"/>
      <c r="E978" s="8"/>
      <c r="F978" s="115"/>
      <c r="G978" s="116"/>
      <c r="H978" s="115"/>
      <c r="I978" s="115"/>
      <c r="J978" s="115"/>
      <c r="K978" s="15"/>
      <c r="L978" s="8"/>
      <c r="M978" s="104"/>
      <c r="N978" s="104"/>
      <c r="O978" s="104"/>
      <c r="P978" s="9"/>
      <c r="Q978" s="505" t="s">
        <v>1143</v>
      </c>
      <c r="R978" s="506"/>
      <c r="S978" s="499" t="str">
        <f>IF(S977&lt;20,
   S977 &amp; " cases",
   ROUNDUP(S977/20,0) &amp; " pallets + " &amp; MOD(S977,20) &amp; " cases")</f>
        <v>0 cases</v>
      </c>
      <c r="T978" s="500"/>
      <c r="U978" s="105"/>
      <c r="V978" s="10"/>
      <c r="W978" s="12"/>
    </row>
    <row r="979" spans="3:23" ht="33" customHeight="1" x14ac:dyDescent="0.3">
      <c r="C979" s="314"/>
      <c r="D979" s="8"/>
      <c r="E979" s="8"/>
      <c r="F979" s="115"/>
      <c r="G979" s="116"/>
      <c r="H979" s="115"/>
      <c r="I979" s="115"/>
      <c r="J979" s="115"/>
      <c r="K979" s="104"/>
      <c r="L979" s="104"/>
      <c r="M979" s="104"/>
      <c r="N979" s="104"/>
      <c r="O979" s="104"/>
      <c r="P979" s="9"/>
      <c r="Q979" s="592" t="s">
        <v>1033</v>
      </c>
      <c r="R979" s="593"/>
      <c r="S979" s="596">
        <f>P975+P905+P624+P464+P385+P368+P194+P125+P113+P102+P95</f>
        <v>0</v>
      </c>
      <c r="T979" s="597"/>
      <c r="U979" s="106"/>
      <c r="V979" s="10"/>
      <c r="W979" s="12"/>
    </row>
    <row r="980" spans="3:23" ht="25.5" customHeight="1" x14ac:dyDescent="0.3">
      <c r="C980" s="314"/>
      <c r="D980" s="8"/>
      <c r="E980" s="8"/>
      <c r="F980" s="115"/>
      <c r="G980" s="116"/>
      <c r="H980" s="115"/>
      <c r="I980" s="115"/>
      <c r="J980" s="115"/>
      <c r="K980" s="15"/>
      <c r="L980" s="8"/>
      <c r="M980" s="104"/>
      <c r="N980" s="104"/>
      <c r="O980" s="104"/>
      <c r="P980" s="9"/>
      <c r="Q980" s="594"/>
      <c r="R980" s="595"/>
      <c r="S980" s="598"/>
      <c r="T980" s="599"/>
      <c r="U980" s="106"/>
      <c r="V980" s="10"/>
      <c r="W980" s="12"/>
    </row>
    <row r="981" spans="3:23" ht="59.25" customHeight="1" thickBot="1" x14ac:dyDescent="0.35">
      <c r="C981" s="314"/>
      <c r="D981" s="8"/>
      <c r="E981" s="8"/>
      <c r="F981" s="115"/>
      <c r="G981" s="116"/>
      <c r="H981" s="441"/>
      <c r="I981" s="115"/>
      <c r="J981" s="115"/>
      <c r="K981" s="104"/>
      <c r="L981" s="104"/>
      <c r="M981" s="104"/>
      <c r="N981" s="104"/>
      <c r="O981" s="104"/>
      <c r="P981" s="9"/>
      <c r="Q981" s="638" t="s">
        <v>1034</v>
      </c>
      <c r="R981" s="639"/>
      <c r="S981" s="642">
        <f>S979*0.1</f>
        <v>0</v>
      </c>
      <c r="T981" s="643"/>
      <c r="U981" s="107"/>
      <c r="V981" s="10"/>
      <c r="W981" s="12"/>
    </row>
    <row r="982" spans="3:23" ht="30" customHeight="1" thickTop="1" x14ac:dyDescent="0.3">
      <c r="C982" s="314"/>
      <c r="D982" s="8"/>
      <c r="E982" s="8"/>
      <c r="F982" s="115"/>
      <c r="G982" s="116"/>
      <c r="H982" s="115"/>
      <c r="I982" s="115"/>
      <c r="J982" s="115"/>
      <c r="K982" s="104"/>
      <c r="L982" s="104"/>
      <c r="M982" s="104"/>
      <c r="N982" s="104"/>
      <c r="O982" s="104"/>
      <c r="P982" s="9"/>
      <c r="Q982" s="589" t="s">
        <v>1035</v>
      </c>
      <c r="R982" s="590"/>
      <c r="S982" s="590"/>
      <c r="T982" s="591"/>
      <c r="U982" s="108"/>
      <c r="V982" s="10"/>
      <c r="W982" s="12"/>
    </row>
    <row r="983" spans="3:23" ht="46.5" customHeight="1" x14ac:dyDescent="0.3">
      <c r="C983" s="314"/>
      <c r="D983" s="8"/>
      <c r="E983" s="8"/>
      <c r="F983" s="115"/>
      <c r="G983" s="116"/>
      <c r="H983" s="115"/>
      <c r="I983" s="115"/>
      <c r="J983" s="115"/>
      <c r="K983" s="104"/>
      <c r="L983" s="104"/>
      <c r="M983" s="104"/>
      <c r="N983" s="104"/>
      <c r="O983" s="104"/>
      <c r="P983" s="9"/>
      <c r="Q983" s="158" t="s">
        <v>10</v>
      </c>
      <c r="R983" s="8"/>
      <c r="S983" s="158" t="s">
        <v>11</v>
      </c>
      <c r="T983" s="76" t="s">
        <v>12</v>
      </c>
      <c r="U983" s="109"/>
      <c r="V983" s="10"/>
      <c r="W983" s="12"/>
    </row>
    <row r="984" spans="3:23" ht="35.25" customHeight="1" x14ac:dyDescent="0.3">
      <c r="C984" s="314"/>
      <c r="D984" s="8"/>
      <c r="E984" s="8"/>
      <c r="F984" s="115"/>
      <c r="G984" s="116"/>
      <c r="H984" s="115"/>
      <c r="I984" s="115"/>
      <c r="J984" s="115"/>
      <c r="K984" s="104"/>
      <c r="L984" s="104"/>
      <c r="M984" s="104"/>
      <c r="N984" s="104"/>
      <c r="O984" s="104"/>
      <c r="P984" s="9"/>
      <c r="Q984" s="16"/>
      <c r="R984" s="159" t="s">
        <v>13</v>
      </c>
      <c r="S984" s="160">
        <v>400</v>
      </c>
      <c r="T984" s="3" t="b">
        <v>0</v>
      </c>
      <c r="U984" s="110"/>
      <c r="V984" s="10"/>
      <c r="W984" s="12"/>
    </row>
    <row r="985" spans="3:23" ht="35.25" customHeight="1" x14ac:dyDescent="0.3">
      <c r="C985" s="314"/>
      <c r="D985" s="8"/>
      <c r="E985" s="8"/>
      <c r="F985" s="115"/>
      <c r="G985" s="116"/>
      <c r="H985" s="115"/>
      <c r="I985" s="115"/>
      <c r="J985" s="115"/>
      <c r="K985" s="104"/>
      <c r="L985" s="104"/>
      <c r="M985" s="104"/>
      <c r="N985" s="104"/>
      <c r="O985" s="104"/>
      <c r="P985" s="9"/>
      <c r="Q985" s="16"/>
      <c r="R985" s="159" t="s">
        <v>14</v>
      </c>
      <c r="S985" s="160">
        <v>485</v>
      </c>
      <c r="T985" s="3" t="b">
        <v>0</v>
      </c>
      <c r="U985" s="110"/>
      <c r="V985" s="10"/>
      <c r="W985" s="12"/>
    </row>
    <row r="986" spans="3:23" ht="35.25" customHeight="1" x14ac:dyDescent="0.3">
      <c r="C986" s="314"/>
      <c r="D986" s="8"/>
      <c r="E986" s="8"/>
      <c r="F986" s="115"/>
      <c r="G986" s="116"/>
      <c r="H986" s="115"/>
      <c r="I986" s="115"/>
      <c r="J986" s="115"/>
      <c r="K986" s="104"/>
      <c r="L986" s="104"/>
      <c r="M986" s="104"/>
      <c r="N986" s="104"/>
      <c r="O986" s="104"/>
      <c r="P986" s="9"/>
      <c r="Q986" s="16"/>
      <c r="R986" s="159" t="s">
        <v>15</v>
      </c>
      <c r="S986" s="160">
        <v>520</v>
      </c>
      <c r="T986" s="3" t="b">
        <v>0</v>
      </c>
      <c r="U986" s="110"/>
      <c r="V986" s="10"/>
      <c r="W986" s="12"/>
    </row>
    <row r="987" spans="3:23" ht="35.25" customHeight="1" x14ac:dyDescent="0.3">
      <c r="C987" s="314"/>
      <c r="D987" s="8"/>
      <c r="E987" s="8"/>
      <c r="F987" s="115"/>
      <c r="G987" s="116"/>
      <c r="H987" s="115"/>
      <c r="I987" s="115"/>
      <c r="J987" s="115"/>
      <c r="K987" s="104"/>
      <c r="L987" s="104"/>
      <c r="M987" s="104"/>
      <c r="N987" s="104"/>
      <c r="O987" s="104"/>
      <c r="P987" s="9"/>
      <c r="Q987" s="16"/>
      <c r="R987" s="159" t="s">
        <v>16</v>
      </c>
      <c r="S987" s="160">
        <v>800</v>
      </c>
      <c r="T987" s="3" t="b">
        <v>0</v>
      </c>
      <c r="U987" s="110"/>
      <c r="V987" s="10"/>
      <c r="W987" s="12"/>
    </row>
    <row r="988" spans="3:23" ht="35.25" customHeight="1" x14ac:dyDescent="0.3">
      <c r="C988" s="314"/>
      <c r="D988" s="8"/>
      <c r="E988" s="8"/>
      <c r="F988" s="115"/>
      <c r="G988" s="116"/>
      <c r="H988" s="115"/>
      <c r="I988" s="115"/>
      <c r="J988" s="8"/>
      <c r="K988" s="15"/>
      <c r="L988" s="8"/>
      <c r="M988" s="8"/>
      <c r="N988" s="8"/>
      <c r="O988" s="8"/>
      <c r="P988" s="8"/>
      <c r="Q988" s="16"/>
      <c r="R988" s="159" t="s">
        <v>17</v>
      </c>
      <c r="S988" s="160">
        <v>900</v>
      </c>
      <c r="T988" s="3" t="b">
        <v>0</v>
      </c>
      <c r="U988" s="110"/>
      <c r="V988" s="10"/>
      <c r="W988" s="12"/>
    </row>
    <row r="989" spans="3:23" ht="35.25" customHeight="1" x14ac:dyDescent="0.3">
      <c r="C989" s="314"/>
      <c r="D989" s="8"/>
      <c r="E989" s="8"/>
      <c r="F989" s="115"/>
      <c r="G989" s="116"/>
      <c r="H989" s="115"/>
      <c r="I989" s="115"/>
      <c r="J989" s="519"/>
      <c r="K989" s="519"/>
      <c r="L989" s="519"/>
      <c r="M989" s="519"/>
      <c r="N989" s="519"/>
      <c r="O989" s="519"/>
      <c r="P989" s="520"/>
      <c r="Q989" s="16"/>
      <c r="R989" s="159" t="s">
        <v>18</v>
      </c>
      <c r="S989" s="160">
        <v>1100</v>
      </c>
      <c r="T989" s="3" t="b">
        <v>0</v>
      </c>
      <c r="U989" s="110"/>
      <c r="V989" s="10"/>
      <c r="W989" s="12"/>
    </row>
    <row r="990" spans="3:23" ht="35.25" customHeight="1" x14ac:dyDescent="0.3">
      <c r="C990" s="314"/>
      <c r="D990" s="8"/>
      <c r="E990" s="8"/>
      <c r="F990" s="115"/>
      <c r="G990" s="116"/>
      <c r="H990" s="115"/>
      <c r="I990" s="115"/>
      <c r="J990" s="115"/>
      <c r="K990" s="104"/>
      <c r="L990" s="104"/>
      <c r="M990" s="104"/>
      <c r="N990" s="104"/>
      <c r="O990" s="104"/>
      <c r="P990" s="9"/>
      <c r="Q990" s="306"/>
      <c r="R990" s="306" t="s">
        <v>19</v>
      </c>
      <c r="S990" s="305">
        <v>195</v>
      </c>
      <c r="T990" s="307" t="b">
        <v>0</v>
      </c>
      <c r="U990" s="110"/>
      <c r="V990" s="10"/>
      <c r="W990" s="12"/>
    </row>
    <row r="991" spans="3:23" ht="35.25" customHeight="1" x14ac:dyDescent="0.35">
      <c r="C991" s="314"/>
      <c r="D991" s="8"/>
      <c r="E991" s="8"/>
      <c r="F991" s="115"/>
      <c r="G991" s="116"/>
      <c r="H991" s="115"/>
      <c r="I991" s="115"/>
      <c r="J991" s="115"/>
      <c r="K991" s="104"/>
      <c r="L991" s="104"/>
      <c r="M991" s="104"/>
      <c r="N991" s="104"/>
      <c r="O991" s="104"/>
      <c r="P991" s="9"/>
      <c r="Q991" s="308"/>
      <c r="R991" s="306" t="s">
        <v>1058</v>
      </c>
      <c r="S991" s="305">
        <v>229</v>
      </c>
      <c r="T991" s="307" t="b">
        <v>0</v>
      </c>
      <c r="U991" s="110"/>
      <c r="V991" s="10"/>
      <c r="W991" s="12"/>
    </row>
    <row r="992" spans="3:23" ht="139.5" customHeight="1" thickBot="1" x14ac:dyDescent="0.35">
      <c r="C992" s="314"/>
      <c r="D992" s="8"/>
      <c r="E992" s="8"/>
      <c r="F992" s="115"/>
      <c r="G992" s="116"/>
      <c r="H992" s="115"/>
      <c r="I992" s="115"/>
      <c r="J992" s="115"/>
      <c r="K992" s="104"/>
      <c r="L992" s="104"/>
      <c r="M992" s="104"/>
      <c r="N992" s="104"/>
      <c r="O992" s="104"/>
      <c r="P992" s="9"/>
      <c r="Q992" s="586" t="s">
        <v>1057</v>
      </c>
      <c r="R992" s="587"/>
      <c r="S992" s="587"/>
      <c r="T992" s="588"/>
      <c r="U992" s="111"/>
      <c r="V992" s="10"/>
      <c r="W992" s="12"/>
    </row>
    <row r="993" spans="3:27" ht="19.5" thickTop="1" x14ac:dyDescent="0.3">
      <c r="C993" s="314"/>
      <c r="D993" s="8"/>
      <c r="E993" s="8"/>
      <c r="F993" s="115"/>
      <c r="G993" s="116"/>
      <c r="H993" s="115"/>
      <c r="I993" s="115"/>
      <c r="J993" s="115"/>
      <c r="K993" s="104"/>
      <c r="L993" s="104"/>
      <c r="M993" s="104"/>
      <c r="N993" s="104"/>
      <c r="O993" s="104"/>
      <c r="P993" s="9"/>
      <c r="Q993" s="11"/>
      <c r="R993" s="8"/>
      <c r="S993" s="12"/>
      <c r="T993" s="13"/>
      <c r="U993" s="74"/>
      <c r="V993" s="10"/>
      <c r="W993" s="12"/>
    </row>
    <row r="994" spans="3:27" ht="129" customHeight="1" x14ac:dyDescent="0.3">
      <c r="C994" s="314"/>
      <c r="D994" s="8"/>
      <c r="E994" s="8"/>
      <c r="F994" s="115"/>
      <c r="G994" s="116"/>
      <c r="H994" s="115"/>
      <c r="I994" s="115"/>
      <c r="J994" s="115"/>
      <c r="K994" s="115"/>
      <c r="L994" s="117"/>
      <c r="M994" s="117"/>
      <c r="N994" s="117"/>
      <c r="O994" s="118"/>
      <c r="P994" s="9"/>
      <c r="Q994" s="640"/>
      <c r="R994" s="641"/>
      <c r="S994" s="633">
        <f>_xlfn.LET(
  _xlpm.p, IFERROR(--_xlfn.TEXTBEFORE(S978," pallet"),0),
  _xlpm.c, IFERROR(--_xlfn.TEXTAFTER(_xlfn.TEXTBEFORE(S978," cases"),"+ "),0),
  _xlpm.totalPallets, _xlpm.p + IF(_xlpm.c&gt;0,1,0),
  _xlpm.rate, 400*--T984 + 485*--T985 + 520*--T986 + 800*--T987 + 900*--T988 + 1100*--T989,
  _xlpm.totalPallets*_xlpm.rate + 195*--T990 + 229*--T991 + N(S979) + N(S981)
)</f>
        <v>0</v>
      </c>
      <c r="T994" s="634"/>
      <c r="U994" s="112"/>
      <c r="V994" s="10"/>
      <c r="W994" s="12"/>
    </row>
    <row r="995" spans="3:27" ht="20.25" customHeight="1" x14ac:dyDescent="0.3">
      <c r="D995" s="171"/>
      <c r="E995" s="8"/>
      <c r="F995" s="115"/>
      <c r="G995" s="116"/>
      <c r="H995" s="115"/>
      <c r="I995" s="115"/>
      <c r="J995" s="115"/>
      <c r="K995" s="115"/>
      <c r="L995" s="117"/>
      <c r="M995" s="117"/>
      <c r="N995" s="117"/>
      <c r="O995" s="118"/>
      <c r="P995" s="120"/>
      <c r="Q995" s="119"/>
      <c r="R995" s="119"/>
      <c r="S995" s="112"/>
      <c r="T995" s="112"/>
      <c r="U995" s="112"/>
      <c r="V995" s="27"/>
      <c r="W995" s="74"/>
    </row>
    <row r="996" spans="3:27" s="313" customFormat="1" ht="27" customHeight="1" x14ac:dyDescent="0.35">
      <c r="C996" s="315"/>
      <c r="D996" s="285" t="s">
        <v>1036</v>
      </c>
      <c r="E996" s="285"/>
      <c r="F996" s="285"/>
      <c r="G996" s="286"/>
      <c r="H996" s="287"/>
      <c r="I996" s="287"/>
      <c r="J996" s="287"/>
      <c r="K996" s="288"/>
      <c r="L996" s="553"/>
      <c r="M996" s="553"/>
      <c r="N996" s="429"/>
      <c r="O996" s="287"/>
      <c r="P996" s="287"/>
      <c r="Q996" s="287"/>
      <c r="R996" s="287"/>
      <c r="S996" s="287"/>
      <c r="T996" s="287"/>
      <c r="U996" s="287"/>
      <c r="V996" s="289"/>
      <c r="W996" s="209"/>
      <c r="X996" s="360"/>
      <c r="Y996" s="360"/>
      <c r="Z996" s="360"/>
      <c r="AA996" s="360"/>
    </row>
    <row r="997" spans="3:27" s="313" customFormat="1" ht="28.5" customHeight="1" x14ac:dyDescent="0.35">
      <c r="C997" s="315"/>
      <c r="D997" s="290" t="s">
        <v>1037</v>
      </c>
      <c r="E997" s="290"/>
      <c r="F997" s="290"/>
      <c r="G997" s="291"/>
      <c r="H997" s="245"/>
      <c r="I997" s="245"/>
      <c r="J997" s="245"/>
      <c r="K997" s="209"/>
      <c r="L997" s="245"/>
      <c r="M997" s="245"/>
      <c r="N997" s="245"/>
      <c r="O997" s="245"/>
      <c r="P997" s="245"/>
      <c r="Q997" s="245"/>
      <c r="R997" s="245"/>
      <c r="S997" s="245"/>
      <c r="T997" s="245"/>
      <c r="U997" s="245"/>
      <c r="V997" s="292"/>
      <c r="W997" s="209"/>
      <c r="X997" s="360"/>
      <c r="Y997" s="360"/>
      <c r="Z997" s="360"/>
      <c r="AA997" s="360"/>
    </row>
    <row r="998" spans="3:27" s="313" customFormat="1" ht="28.5" customHeight="1" x14ac:dyDescent="0.35">
      <c r="C998" s="315"/>
      <c r="D998" s="290" t="s">
        <v>1067</v>
      </c>
      <c r="E998" s="290"/>
      <c r="F998" s="290"/>
      <c r="G998" s="291"/>
      <c r="H998" s="245"/>
      <c r="I998" s="245"/>
      <c r="J998" s="245"/>
      <c r="K998" s="209"/>
      <c r="L998" s="245"/>
      <c r="M998" s="245"/>
      <c r="N998" s="245"/>
      <c r="O998" s="245"/>
      <c r="P998" s="245"/>
      <c r="Q998" s="245"/>
      <c r="R998" s="245"/>
      <c r="S998" s="245"/>
      <c r="T998" s="245"/>
      <c r="U998" s="245"/>
      <c r="V998" s="292"/>
      <c r="W998" s="209"/>
      <c r="X998" s="360"/>
      <c r="Y998" s="360"/>
      <c r="Z998" s="360"/>
      <c r="AA998" s="360"/>
    </row>
    <row r="999" spans="3:27" s="313" customFormat="1" ht="28.5" customHeight="1" x14ac:dyDescent="0.35">
      <c r="C999" s="315"/>
      <c r="D999" s="290" t="s">
        <v>1068</v>
      </c>
      <c r="E999" s="290"/>
      <c r="F999" s="290"/>
      <c r="G999" s="291"/>
      <c r="H999" s="245"/>
      <c r="I999" s="245"/>
      <c r="J999" s="245"/>
      <c r="K999" s="209"/>
      <c r="L999" s="245"/>
      <c r="M999" s="245"/>
      <c r="N999" s="245"/>
      <c r="O999" s="245"/>
      <c r="P999" s="245"/>
      <c r="Q999" s="245"/>
      <c r="R999" s="245"/>
      <c r="S999" s="245"/>
      <c r="T999" s="245"/>
      <c r="U999" s="245"/>
      <c r="V999" s="292"/>
      <c r="W999" s="209"/>
      <c r="X999" s="360"/>
      <c r="Y999" s="360"/>
      <c r="Z999" s="360"/>
      <c r="AA999" s="360"/>
    </row>
    <row r="1000" spans="3:27" s="313" customFormat="1" ht="28.5" customHeight="1" thickBot="1" x14ac:dyDescent="0.4">
      <c r="D1000" s="293" t="s">
        <v>1038</v>
      </c>
      <c r="E1000" s="294"/>
      <c r="F1000" s="294"/>
      <c r="G1000" s="295"/>
      <c r="H1000" s="296"/>
      <c r="I1000" s="296"/>
      <c r="J1000" s="296"/>
      <c r="K1000" s="297"/>
      <c r="L1000" s="296"/>
      <c r="M1000" s="296"/>
      <c r="N1000" s="296"/>
      <c r="O1000" s="296"/>
      <c r="P1000" s="296"/>
      <c r="Q1000" s="296"/>
      <c r="R1000" s="296"/>
      <c r="S1000" s="296"/>
      <c r="T1000" s="296"/>
      <c r="U1000" s="296"/>
      <c r="V1000" s="298"/>
      <c r="W1000" s="209"/>
      <c r="X1000" s="360"/>
      <c r="Y1000" s="360"/>
      <c r="Z1000" s="360"/>
      <c r="AA1000" s="360"/>
    </row>
  </sheetData>
  <sheetProtection algorithmName="SHA-512" hashValue="MNvip767EBVvIW8HKiQVCF3yGgx3yefKyPNGK4ai/YzUGwJlBf+ye1OxCB4JKOcOZV6mFNuHJC+h1gjqn5fRpw==" saltValue="1+oHRP50Gt3VrEx2Dwbt9g==" spinCount="100000" sheet="1" objects="1" scenarios="1"/>
  <autoFilter ref="X1:AA1000" xr:uid="{D12E011F-0566-4282-8379-67A0852A44FE}">
    <filterColumn colId="1">
      <filters blank="1">
        <filter val="Show"/>
      </filters>
    </filterColumn>
  </autoFilter>
  <sortState xmlns:xlrd2="http://schemas.microsoft.com/office/spreadsheetml/2017/richdata2" ref="F392:AA462">
    <sortCondition ref="W205:W364"/>
    <sortCondition ref="G205:G364"/>
    <sortCondition ref="H205:H364"/>
    <sortCondition ref="AA205:AA364"/>
  </sortState>
  <customSheetViews>
    <customSheetView guid="{533AD239-F422-4464-B3A3-7C11E4AF2472}" scale="70" showPageBreaks="1" showGridLines="0" fitToPage="1" printArea="1" filter="1" showAutoFilter="1" hiddenColumns="1">
      <selection activeCell="C63" sqref="C63:P66"/>
      <pageMargins left="0.25" right="0.25" top="0.75" bottom="0.75" header="0.3" footer="0.3"/>
      <printOptions horizontalCentered="1"/>
      <pageSetup scale="33" fitToHeight="0" orientation="portrait" r:id="rId1"/>
      <autoFilter ref="R1:R1041" xr:uid="{4D1616DA-A584-4DA4-B8BC-EE3A05BB31F1}">
        <filterColumn colId="0">
          <filters blank="1">
            <filter val="#VALUE!"/>
            <filter val="-1"/>
            <filter val="100"/>
            <filter val="105"/>
            <filter val="107"/>
            <filter val="108"/>
            <filter val="116"/>
            <filter val="1171"/>
            <filter val="129"/>
            <filter val="130"/>
            <filter val="135"/>
            <filter val="1385"/>
            <filter val="141"/>
            <filter val="144"/>
            <filter val="149"/>
            <filter val="150"/>
            <filter val="153"/>
            <filter val="155"/>
            <filter val="159"/>
            <filter val="-16"/>
            <filter val="165"/>
            <filter val="175"/>
            <filter val="184"/>
            <filter val="186"/>
            <filter val="193"/>
            <filter val="196"/>
            <filter val="197"/>
            <filter val="2153"/>
            <filter val="2208"/>
            <filter val="233"/>
            <filter val="236"/>
            <filter val="243"/>
            <filter val="264"/>
            <filter val="267"/>
            <filter val="283"/>
            <filter val="2901"/>
            <filter val="314"/>
            <filter val="33"/>
            <filter val="-35"/>
            <filter val="359"/>
            <filter val="390"/>
            <filter val="423"/>
            <filter val="429"/>
            <filter val="450"/>
            <filter val="461"/>
            <filter val="493"/>
            <filter val="51"/>
            <filter val="514"/>
            <filter val="516"/>
            <filter val="52"/>
            <filter val="55"/>
            <filter val="56"/>
            <filter val="57"/>
            <filter val="584"/>
            <filter val="59"/>
            <filter val="60"/>
            <filter val="607"/>
            <filter val="62"/>
            <filter val="63"/>
            <filter val="641"/>
            <filter val="67"/>
            <filter val="70"/>
            <filter val="71"/>
            <filter val="717"/>
            <filter val="725"/>
            <filter val="75"/>
            <filter val="77"/>
            <filter val="79"/>
            <filter val="791"/>
            <filter val="80"/>
            <filter val="83"/>
            <filter val="85"/>
            <filter val="86"/>
            <filter val="90"/>
            <filter val="91"/>
            <filter val="95"/>
            <filter val="98"/>
            <filter val="99"/>
          </filters>
        </filterColumn>
      </autoFilter>
    </customSheetView>
    <customSheetView guid="{3F151249-09B1-4064-A2B7-52ACCBE51740}" scale="70" showGridLines="0" showRowCol="0" fitToPage="1" printArea="1" filter="1" showAutoFilter="1" hiddenColumns="1">
      <selection activeCell="S11" sqref="S11"/>
      <pageMargins left="0.25" right="0.25" top="0.75" bottom="0.75" header="0.3" footer="0.3"/>
      <printOptions horizontalCentered="1"/>
      <pageSetup scale="33" fitToHeight="0" orientation="portrait" r:id="rId2"/>
      <autoFilter ref="R1:R1042" xr:uid="{68F2F128-9592-4FAF-A46D-F2AC09A770AE}">
        <filterColumn colId="0">
          <filters blank="1">
            <filter val="#VALUE!"/>
            <filter val="-1"/>
            <filter val="100"/>
            <filter val="105"/>
            <filter val="107"/>
            <filter val="108"/>
            <filter val="116"/>
            <filter val="1171"/>
            <filter val="129"/>
            <filter val="130"/>
            <filter val="135"/>
            <filter val="1385"/>
            <filter val="141"/>
            <filter val="144"/>
            <filter val="149"/>
            <filter val="150"/>
            <filter val="153"/>
            <filter val="155"/>
            <filter val="159"/>
            <filter val="-16"/>
            <filter val="165"/>
            <filter val="175"/>
            <filter val="184"/>
            <filter val="186"/>
            <filter val="193"/>
            <filter val="196"/>
            <filter val="197"/>
            <filter val="2153"/>
            <filter val="2208"/>
            <filter val="233"/>
            <filter val="236"/>
            <filter val="243"/>
            <filter val="264"/>
            <filter val="267"/>
            <filter val="283"/>
            <filter val="2901"/>
            <filter val="314"/>
            <filter val="33"/>
            <filter val="-35"/>
            <filter val="359"/>
            <filter val="390"/>
            <filter val="423"/>
            <filter val="429"/>
            <filter val="450"/>
            <filter val="461"/>
            <filter val="493"/>
            <filter val="51"/>
            <filter val="514"/>
            <filter val="516"/>
            <filter val="52"/>
            <filter val="55"/>
            <filter val="56"/>
            <filter val="57"/>
            <filter val="584"/>
            <filter val="59"/>
            <filter val="60"/>
            <filter val="607"/>
            <filter val="62"/>
            <filter val="63"/>
            <filter val="641"/>
            <filter val="67"/>
            <filter val="70"/>
            <filter val="71"/>
            <filter val="717"/>
            <filter val="725"/>
            <filter val="75"/>
            <filter val="77"/>
            <filter val="79"/>
            <filter val="791"/>
            <filter val="80"/>
            <filter val="83"/>
            <filter val="85"/>
            <filter val="86"/>
            <filter val="90"/>
            <filter val="91"/>
            <filter val="95"/>
            <filter val="98"/>
            <filter val="99"/>
          </filters>
        </filterColumn>
      </autoFilter>
      <extLst>
        <ext xmlns:xlsdti="http://schemas.microsoft.com/office/spreadsheetml/2023/showDataTypeIcons" uri="{a3c15fd4-4149-4032-8f15-062bd4999b60}">
          <xlsdti:showDataTypeIconsCustomSheetView visible="0"/>
        </ext>
      </extLst>
    </customSheetView>
    <customSheetView guid="{90FD0011-CDCB-4802-9813-C8A8D2A6E771}" scale="70" showGridLines="0" showRowCol="0" fitToPage="1" printArea="1" filter="1" showAutoFilter="1" hiddenColumns="1">
      <selection activeCell="S11" sqref="S11"/>
      <pageMargins left="0.25" right="0.25" top="0.75" bottom="0.75" header="0.3" footer="0.3"/>
      <printOptions horizontalCentered="1"/>
      <pageSetup scale="33" fitToHeight="0" orientation="portrait" r:id="rId3"/>
      <autoFilter ref="R1:R1042" xr:uid="{07D2A368-444F-47D7-9D7F-3ADFC660D137}">
        <filterColumn colId="0">
          <filters blank="1">
            <filter val="#VALUE!"/>
            <filter val="-1"/>
            <filter val="100"/>
            <filter val="105"/>
            <filter val="107"/>
            <filter val="108"/>
            <filter val="116"/>
            <filter val="1171"/>
            <filter val="129"/>
            <filter val="130"/>
            <filter val="135"/>
            <filter val="1385"/>
            <filter val="141"/>
            <filter val="144"/>
            <filter val="149"/>
            <filter val="150"/>
            <filter val="153"/>
            <filter val="155"/>
            <filter val="159"/>
            <filter val="-16"/>
            <filter val="165"/>
            <filter val="175"/>
            <filter val="184"/>
            <filter val="186"/>
            <filter val="193"/>
            <filter val="196"/>
            <filter val="197"/>
            <filter val="2153"/>
            <filter val="2208"/>
            <filter val="233"/>
            <filter val="236"/>
            <filter val="243"/>
            <filter val="264"/>
            <filter val="267"/>
            <filter val="283"/>
            <filter val="2901"/>
            <filter val="314"/>
            <filter val="33"/>
            <filter val="-35"/>
            <filter val="359"/>
            <filter val="390"/>
            <filter val="423"/>
            <filter val="429"/>
            <filter val="450"/>
            <filter val="461"/>
            <filter val="493"/>
            <filter val="51"/>
            <filter val="514"/>
            <filter val="516"/>
            <filter val="52"/>
            <filter val="55"/>
            <filter val="56"/>
            <filter val="57"/>
            <filter val="584"/>
            <filter val="59"/>
            <filter val="60"/>
            <filter val="607"/>
            <filter val="62"/>
            <filter val="63"/>
            <filter val="641"/>
            <filter val="67"/>
            <filter val="70"/>
            <filter val="71"/>
            <filter val="717"/>
            <filter val="725"/>
            <filter val="75"/>
            <filter val="77"/>
            <filter val="79"/>
            <filter val="791"/>
            <filter val="80"/>
            <filter val="83"/>
            <filter val="85"/>
            <filter val="86"/>
            <filter val="90"/>
            <filter val="91"/>
            <filter val="95"/>
            <filter val="98"/>
            <filter val="99"/>
          </filters>
        </filterColumn>
      </autoFilter>
      <extLst>
        <ext xmlns:xlsdti="http://schemas.microsoft.com/office/spreadsheetml/2023/showDataTypeIcons" uri="{a3c15fd4-4149-4032-8f15-062bd4999b60}">
          <xlsdti:showDataTypeIconsCustomSheetView visible="0"/>
        </ext>
      </extLst>
    </customSheetView>
  </customSheetViews>
  <mergeCells count="458">
    <mergeCell ref="M390:N390"/>
    <mergeCell ref="M391:N391"/>
    <mergeCell ref="S994:T994"/>
    <mergeCell ref="F71:G71"/>
    <mergeCell ref="F84:T84"/>
    <mergeCell ref="Q981:R981"/>
    <mergeCell ref="Q994:R994"/>
    <mergeCell ref="S981:T981"/>
    <mergeCell ref="R125:T125"/>
    <mergeCell ref="Q75:R75"/>
    <mergeCell ref="Q76:R76"/>
    <mergeCell ref="R177:T177"/>
    <mergeCell ref="R178:T178"/>
    <mergeCell ref="R179:T179"/>
    <mergeCell ref="R180:T180"/>
    <mergeCell ref="R181:T181"/>
    <mergeCell ref="R627:T627"/>
    <mergeCell ref="R908:T908"/>
    <mergeCell ref="R107:T107"/>
    <mergeCell ref="R468:T468"/>
    <mergeCell ref="R389:T389"/>
    <mergeCell ref="R370:T370"/>
    <mergeCell ref="R86:T86"/>
    <mergeCell ref="R198:T198"/>
    <mergeCell ref="R186:T186"/>
    <mergeCell ref="Q64:R64"/>
    <mergeCell ref="S64:T64"/>
    <mergeCell ref="Q68:R68"/>
    <mergeCell ref="Q69:R69"/>
    <mergeCell ref="Q70:R70"/>
    <mergeCell ref="Q71:R71"/>
    <mergeCell ref="Q72:R72"/>
    <mergeCell ref="Q73:R73"/>
    <mergeCell ref="Q74:R74"/>
    <mergeCell ref="S66:T66"/>
    <mergeCell ref="R155:T155"/>
    <mergeCell ref="R140:T140"/>
    <mergeCell ref="R130:T130"/>
    <mergeCell ref="R121:T121"/>
    <mergeCell ref="R122:T122"/>
    <mergeCell ref="R123:T123"/>
    <mergeCell ref="R124:T124"/>
    <mergeCell ref="F11:T12"/>
    <mergeCell ref="G7:H7"/>
    <mergeCell ref="G9:H9"/>
    <mergeCell ref="G10:H10"/>
    <mergeCell ref="F72:G72"/>
    <mergeCell ref="F70:G70"/>
    <mergeCell ref="F83:T83"/>
    <mergeCell ref="R151:T151"/>
    <mergeCell ref="R152:T152"/>
    <mergeCell ref="R153:T153"/>
    <mergeCell ref="R134:T134"/>
    <mergeCell ref="R135:T135"/>
    <mergeCell ref="R136:T136"/>
    <mergeCell ref="R144:T144"/>
    <mergeCell ref="R145:T145"/>
    <mergeCell ref="R137:T137"/>
    <mergeCell ref="Q65:R65"/>
    <mergeCell ref="R156:T156"/>
    <mergeCell ref="R159:T159"/>
    <mergeCell ref="R168:T168"/>
    <mergeCell ref="R169:T169"/>
    <mergeCell ref="R170:T170"/>
    <mergeCell ref="H188:K188"/>
    <mergeCell ref="H191:K191"/>
    <mergeCell ref="R91:T91"/>
    <mergeCell ref="R92:T92"/>
    <mergeCell ref="R93:T93"/>
    <mergeCell ref="R112:T112"/>
    <mergeCell ref="R104:T104"/>
    <mergeCell ref="R118:T118"/>
    <mergeCell ref="R119:T119"/>
    <mergeCell ref="R158:T158"/>
    <mergeCell ref="R157:T157"/>
    <mergeCell ref="R109:T109"/>
    <mergeCell ref="R116:T116"/>
    <mergeCell ref="R148:T148"/>
    <mergeCell ref="R149:T149"/>
    <mergeCell ref="R150:T150"/>
    <mergeCell ref="R138:T138"/>
    <mergeCell ref="R139:T139"/>
    <mergeCell ref="R154:T154"/>
    <mergeCell ref="H157:K157"/>
    <mergeCell ref="H184:K184"/>
    <mergeCell ref="H389:K389"/>
    <mergeCell ref="H158:K158"/>
    <mergeCell ref="H160:K160"/>
    <mergeCell ref="R173:T173"/>
    <mergeCell ref="R174:T174"/>
    <mergeCell ref="R175:T175"/>
    <mergeCell ref="R176:T176"/>
    <mergeCell ref="R161:T161"/>
    <mergeCell ref="R162:T162"/>
    <mergeCell ref="R171:T171"/>
    <mergeCell ref="R172:T172"/>
    <mergeCell ref="R163:T163"/>
    <mergeCell ref="R164:T164"/>
    <mergeCell ref="R167:T167"/>
    <mergeCell ref="R187:T187"/>
    <mergeCell ref="R188:T188"/>
    <mergeCell ref="R189:T189"/>
    <mergeCell ref="R191:T191"/>
    <mergeCell ref="R182:T182"/>
    <mergeCell ref="R183:T183"/>
    <mergeCell ref="R184:T184"/>
    <mergeCell ref="R185:T185"/>
    <mergeCell ref="H87:K87"/>
    <mergeCell ref="H86:K86"/>
    <mergeCell ref="H88:K88"/>
    <mergeCell ref="L115:M115"/>
    <mergeCell ref="H90:K90"/>
    <mergeCell ref="Q98:T98"/>
    <mergeCell ref="Q97:T97"/>
    <mergeCell ref="Q100:T100"/>
    <mergeCell ref="Q101:T101"/>
    <mergeCell ref="H91:K91"/>
    <mergeCell ref="H92:K92"/>
    <mergeCell ref="H93:K93"/>
    <mergeCell ref="H94:K94"/>
    <mergeCell ref="H98:K98"/>
    <mergeCell ref="H103:K103"/>
    <mergeCell ref="H99:K99"/>
    <mergeCell ref="Q99:T99"/>
    <mergeCell ref="R89:T89"/>
    <mergeCell ref="M87:N87"/>
    <mergeCell ref="H104:K104"/>
    <mergeCell ref="R117:T117"/>
    <mergeCell ref="M88:N88"/>
    <mergeCell ref="M90:N90"/>
    <mergeCell ref="M91:N91"/>
    <mergeCell ref="M92:N92"/>
    <mergeCell ref="R133:T133"/>
    <mergeCell ref="Q992:T992"/>
    <mergeCell ref="Q982:T982"/>
    <mergeCell ref="H132:K132"/>
    <mergeCell ref="H130:K130"/>
    <mergeCell ref="H161:K161"/>
    <mergeCell ref="H162:K162"/>
    <mergeCell ref="H163:K163"/>
    <mergeCell ref="H164:K164"/>
    <mergeCell ref="H165:K165"/>
    <mergeCell ref="H156:K156"/>
    <mergeCell ref="R141:T141"/>
    <mergeCell ref="H138:K138"/>
    <mergeCell ref="H139:K139"/>
    <mergeCell ref="H143:K143"/>
    <mergeCell ref="H144:K144"/>
    <mergeCell ref="Q979:R980"/>
    <mergeCell ref="S979:T980"/>
    <mergeCell ref="H175:K175"/>
    <mergeCell ref="M404:N404"/>
    <mergeCell ref="M405:N405"/>
    <mergeCell ref="M406:N406"/>
    <mergeCell ref="M407:N407"/>
    <mergeCell ref="M408:N408"/>
    <mergeCell ref="M409:N409"/>
    <mergeCell ref="R27:R28"/>
    <mergeCell ref="I27:I28"/>
    <mergeCell ref="R120:T120"/>
    <mergeCell ref="H100:K100"/>
    <mergeCell ref="H101:K101"/>
    <mergeCell ref="H97:K97"/>
    <mergeCell ref="H43:H44"/>
    <mergeCell ref="S27:S28"/>
    <mergeCell ref="L27:L28"/>
    <mergeCell ref="H27:H28"/>
    <mergeCell ref="M27:M28"/>
    <mergeCell ref="R87:T87"/>
    <mergeCell ref="R94:T94"/>
    <mergeCell ref="R88:T88"/>
    <mergeCell ref="R90:T90"/>
    <mergeCell ref="F81:T82"/>
    <mergeCell ref="H115:K115"/>
    <mergeCell ref="H116:K116"/>
    <mergeCell ref="L996:M996"/>
    <mergeCell ref="H159:K159"/>
    <mergeCell ref="H171:K171"/>
    <mergeCell ref="H172:K172"/>
    <mergeCell ref="H173:K173"/>
    <mergeCell ref="H174:K174"/>
    <mergeCell ref="H369:K369"/>
    <mergeCell ref="H906:K906"/>
    <mergeCell ref="H370:K370"/>
    <mergeCell ref="H177:K177"/>
    <mergeCell ref="H195:K195"/>
    <mergeCell ref="H908:K908"/>
    <mergeCell ref="H627:K627"/>
    <mergeCell ref="H625:K625"/>
    <mergeCell ref="H466:K466"/>
    <mergeCell ref="H468:K468"/>
    <mergeCell ref="L378:N378"/>
    <mergeCell ref="L379:N379"/>
    <mergeCell ref="L380:N380"/>
    <mergeCell ref="L381:N381"/>
    <mergeCell ref="L382:N382"/>
    <mergeCell ref="L383:N383"/>
    <mergeCell ref="L384:N384"/>
    <mergeCell ref="L385:N385"/>
    <mergeCell ref="M43:M44"/>
    <mergeCell ref="Q77:T79"/>
    <mergeCell ref="R80:T80"/>
    <mergeCell ref="Q67:T67"/>
    <mergeCell ref="S65:T65"/>
    <mergeCell ref="S43:S44"/>
    <mergeCell ref="L43:L44"/>
    <mergeCell ref="R43:R44"/>
    <mergeCell ref="H190:K190"/>
    <mergeCell ref="R190:T190"/>
    <mergeCell ref="I43:I44"/>
    <mergeCell ref="H189:K189"/>
    <mergeCell ref="Q66:R66"/>
    <mergeCell ref="R142:T142"/>
    <mergeCell ref="H141:K141"/>
    <mergeCell ref="H185:K185"/>
    <mergeCell ref="H176:K176"/>
    <mergeCell ref="H168:K168"/>
    <mergeCell ref="H169:K169"/>
    <mergeCell ref="H109:K109"/>
    <mergeCell ref="H112:K112"/>
    <mergeCell ref="H117:K117"/>
    <mergeCell ref="H140:K140"/>
    <mergeCell ref="R143:T143"/>
    <mergeCell ref="F68:G68"/>
    <mergeCell ref="H128:K128"/>
    <mergeCell ref="L128:M128"/>
    <mergeCell ref="H129:K129"/>
    <mergeCell ref="H386:K386"/>
    <mergeCell ref="H387:K387"/>
    <mergeCell ref="H467:K467"/>
    <mergeCell ref="H907:K907"/>
    <mergeCell ref="H626:K626"/>
    <mergeCell ref="H154:K154"/>
    <mergeCell ref="H155:K155"/>
    <mergeCell ref="H146:K146"/>
    <mergeCell ref="H147:K147"/>
    <mergeCell ref="H107:K107"/>
    <mergeCell ref="H166:K166"/>
    <mergeCell ref="H167:K167"/>
    <mergeCell ref="H388:K388"/>
    <mergeCell ref="H197:K197"/>
    <mergeCell ref="H118:K118"/>
    <mergeCell ref="H119:K119"/>
    <mergeCell ref="H120:K120"/>
    <mergeCell ref="H124:K124"/>
    <mergeCell ref="H142:K142"/>
    <mergeCell ref="H121:K121"/>
    <mergeCell ref="XEN195:XEQ195"/>
    <mergeCell ref="J989:P989"/>
    <mergeCell ref="J977:P977"/>
    <mergeCell ref="H198:K198"/>
    <mergeCell ref="R192:T192"/>
    <mergeCell ref="R131:T131"/>
    <mergeCell ref="R132:T132"/>
    <mergeCell ref="R128:T128"/>
    <mergeCell ref="R165:T165"/>
    <mergeCell ref="R166:T166"/>
    <mergeCell ref="R160:T160"/>
    <mergeCell ref="R146:T146"/>
    <mergeCell ref="R147:T147"/>
    <mergeCell ref="R193:T193"/>
    <mergeCell ref="M399:N399"/>
    <mergeCell ref="M400:N400"/>
    <mergeCell ref="M401:N401"/>
    <mergeCell ref="M402:N402"/>
    <mergeCell ref="M403:N403"/>
    <mergeCell ref="H148:K148"/>
    <mergeCell ref="H149:K149"/>
    <mergeCell ref="H150:K150"/>
    <mergeCell ref="H186:K186"/>
    <mergeCell ref="H187:K187"/>
    <mergeCell ref="F67:G67"/>
    <mergeCell ref="S978:T978"/>
    <mergeCell ref="S977:T977"/>
    <mergeCell ref="Q977:R977"/>
    <mergeCell ref="Q978:R978"/>
    <mergeCell ref="H105:K105"/>
    <mergeCell ref="H106:K106"/>
    <mergeCell ref="H110:K110"/>
    <mergeCell ref="H111:K111"/>
    <mergeCell ref="R105:T105"/>
    <mergeCell ref="R106:T106"/>
    <mergeCell ref="R110:T110"/>
    <mergeCell ref="R111:T111"/>
    <mergeCell ref="R108:T108"/>
    <mergeCell ref="M389:N389"/>
    <mergeCell ref="M392:N392"/>
    <mergeCell ref="M396:N396"/>
    <mergeCell ref="M397:N397"/>
    <mergeCell ref="M398:N398"/>
    <mergeCell ref="F69:G69"/>
    <mergeCell ref="L376:N376"/>
    <mergeCell ref="L377:N377"/>
    <mergeCell ref="M97:N97"/>
    <mergeCell ref="M86:N86"/>
    <mergeCell ref="H59:H60"/>
    <mergeCell ref="L370:N370"/>
    <mergeCell ref="L371:N371"/>
    <mergeCell ref="L372:N372"/>
    <mergeCell ref="L373:N373"/>
    <mergeCell ref="L374:N374"/>
    <mergeCell ref="L375:N375"/>
    <mergeCell ref="H196:K196"/>
    <mergeCell ref="H179:K179"/>
    <mergeCell ref="H180:K180"/>
    <mergeCell ref="H170:K170"/>
    <mergeCell ref="H181:K181"/>
    <mergeCell ref="H182:K182"/>
    <mergeCell ref="H183:K183"/>
    <mergeCell ref="H152:K152"/>
    <mergeCell ref="H178:K178"/>
    <mergeCell ref="H192:K192"/>
    <mergeCell ref="H193:K193"/>
    <mergeCell ref="H133:K133"/>
    <mergeCell ref="H134:K134"/>
    <mergeCell ref="H135:K135"/>
    <mergeCell ref="H136:K136"/>
    <mergeCell ref="H137:K137"/>
    <mergeCell ref="H153:K153"/>
    <mergeCell ref="H151:K151"/>
    <mergeCell ref="H122:K122"/>
    <mergeCell ref="H123:K123"/>
    <mergeCell ref="M112:N112"/>
    <mergeCell ref="M113:N113"/>
    <mergeCell ref="H89:K89"/>
    <mergeCell ref="M89:N89"/>
    <mergeCell ref="M93:N93"/>
    <mergeCell ref="M94:N94"/>
    <mergeCell ref="L95:N95"/>
    <mergeCell ref="L102:N102"/>
    <mergeCell ref="M98:N98"/>
    <mergeCell ref="M99:N99"/>
    <mergeCell ref="M100:N100"/>
    <mergeCell ref="M101:N101"/>
    <mergeCell ref="M109:N109"/>
    <mergeCell ref="H131:K131"/>
    <mergeCell ref="H145:K145"/>
    <mergeCell ref="M410:N410"/>
    <mergeCell ref="M411:N411"/>
    <mergeCell ref="M412:N412"/>
    <mergeCell ref="M413:N413"/>
    <mergeCell ref="M414:N414"/>
    <mergeCell ref="M415:N415"/>
    <mergeCell ref="M416:N416"/>
    <mergeCell ref="M417:N417"/>
    <mergeCell ref="M418:N418"/>
    <mergeCell ref="M419:N419"/>
    <mergeCell ref="M420:N420"/>
    <mergeCell ref="M421:N421"/>
    <mergeCell ref="M422:N422"/>
    <mergeCell ref="M423:N423"/>
    <mergeCell ref="M424:N424"/>
    <mergeCell ref="M425:N425"/>
    <mergeCell ref="M426:N426"/>
    <mergeCell ref="M427:N427"/>
    <mergeCell ref="M428:N428"/>
    <mergeCell ref="M429:N429"/>
    <mergeCell ref="M430:N430"/>
    <mergeCell ref="M431:N431"/>
    <mergeCell ref="M432:N432"/>
    <mergeCell ref="M433:N433"/>
    <mergeCell ref="M434:N434"/>
    <mergeCell ref="M435:N435"/>
    <mergeCell ref="M436:N436"/>
    <mergeCell ref="M454:N454"/>
    <mergeCell ref="M437:N437"/>
    <mergeCell ref="M438:N438"/>
    <mergeCell ref="M439:N439"/>
    <mergeCell ref="M440:N440"/>
    <mergeCell ref="M441:N441"/>
    <mergeCell ref="M442:N442"/>
    <mergeCell ref="M443:N443"/>
    <mergeCell ref="M444:N444"/>
    <mergeCell ref="M445:N445"/>
    <mergeCell ref="M446:N446"/>
    <mergeCell ref="M447:N447"/>
    <mergeCell ref="M448:N448"/>
    <mergeCell ref="M449:N449"/>
    <mergeCell ref="M450:N450"/>
    <mergeCell ref="M451:N451"/>
    <mergeCell ref="M452:N452"/>
    <mergeCell ref="M453:N453"/>
    <mergeCell ref="M914:N914"/>
    <mergeCell ref="M915:N915"/>
    <mergeCell ref="M916:N916"/>
    <mergeCell ref="M917:N917"/>
    <mergeCell ref="M918:N918"/>
    <mergeCell ref="M919:N919"/>
    <mergeCell ref="M920:N920"/>
    <mergeCell ref="M921:N921"/>
    <mergeCell ref="M455:N455"/>
    <mergeCell ref="M456:N456"/>
    <mergeCell ref="M457:N457"/>
    <mergeCell ref="M458:N458"/>
    <mergeCell ref="M459:N459"/>
    <mergeCell ref="M460:N460"/>
    <mergeCell ref="M461:N461"/>
    <mergeCell ref="M464:N464"/>
    <mergeCell ref="M908:N908"/>
    <mergeCell ref="M463:N463"/>
    <mergeCell ref="M462:N462"/>
    <mergeCell ref="M922:N922"/>
    <mergeCell ref="M923:N923"/>
    <mergeCell ref="M924:N924"/>
    <mergeCell ref="M925:N925"/>
    <mergeCell ref="M926:N926"/>
    <mergeCell ref="M927:N927"/>
    <mergeCell ref="M928:N928"/>
    <mergeCell ref="M929:N929"/>
    <mergeCell ref="M930:N930"/>
    <mergeCell ref="M931:N931"/>
    <mergeCell ref="M932:N932"/>
    <mergeCell ref="M933:N933"/>
    <mergeCell ref="M934:N934"/>
    <mergeCell ref="M935:N935"/>
    <mergeCell ref="M936:N936"/>
    <mergeCell ref="M937:N937"/>
    <mergeCell ref="M938:N938"/>
    <mergeCell ref="M975:N975"/>
    <mergeCell ref="M939:N939"/>
    <mergeCell ref="M940:N940"/>
    <mergeCell ref="M941:N941"/>
    <mergeCell ref="M942:N942"/>
    <mergeCell ref="M943:N943"/>
    <mergeCell ref="M944:N944"/>
    <mergeCell ref="M945:N945"/>
    <mergeCell ref="M946:N946"/>
    <mergeCell ref="M947:N947"/>
    <mergeCell ref="M948:N948"/>
    <mergeCell ref="M949:N949"/>
    <mergeCell ref="M950:N950"/>
    <mergeCell ref="M951:N951"/>
    <mergeCell ref="M952:N952"/>
    <mergeCell ref="M953:N953"/>
    <mergeCell ref="M972:N972"/>
    <mergeCell ref="M973:N973"/>
    <mergeCell ref="M974:N974"/>
    <mergeCell ref="I45:T58"/>
    <mergeCell ref="M963:N963"/>
    <mergeCell ref="M964:N964"/>
    <mergeCell ref="M965:N965"/>
    <mergeCell ref="M966:N966"/>
    <mergeCell ref="M967:N967"/>
    <mergeCell ref="M968:N968"/>
    <mergeCell ref="M969:N969"/>
    <mergeCell ref="M970:N970"/>
    <mergeCell ref="M971:N971"/>
    <mergeCell ref="M954:N954"/>
    <mergeCell ref="M955:N955"/>
    <mergeCell ref="M956:N956"/>
    <mergeCell ref="M957:N957"/>
    <mergeCell ref="M958:N958"/>
    <mergeCell ref="M959:N959"/>
    <mergeCell ref="M960:N960"/>
    <mergeCell ref="M961:N961"/>
    <mergeCell ref="M962:N962"/>
    <mergeCell ref="M110:N110"/>
    <mergeCell ref="M111:N111"/>
  </mergeCells>
  <phoneticPr fontId="3" type="noConversion"/>
  <dataValidations count="9">
    <dataValidation type="list" showErrorMessage="1" prompt=" " sqref="I27:I28 M27:N28 S27:S28 M43:M44 N61:N65 S43:S44 H59:H60 I43:I44 I61:I65 M64:M65" xr:uid="{82E6582F-B811-4FE4-8777-A36E5F63D458}">
      <formula1>"0,1,2,3,4,5,6,7,8,9,10,11,12,13,14,15,16,17,18,19,20"</formula1>
    </dataValidation>
    <dataValidation type="custom" allowBlank="1" showInputMessage="1" showErrorMessage="1" error="Please enter a number that is a multiple of 6 (e.g., 6, 12, 18)." sqref="M199:N367 M628:N904 L371:L384 M372:N384" xr:uid="{26F8A88D-A7D5-4DF7-A183-DF171B139779}">
      <formula1>MOD(L199,6)=0</formula1>
    </dataValidation>
    <dataValidation type="custom" allowBlank="1" showInputMessage="1" showErrorMessage="1" error="Please enter a number that is a multiple of 12 (e.g., 12, 24, 36)" sqref="L131:L193 L469:L623" xr:uid="{5A9F926B-2191-46D8-B656-09ADDDBF224F}">
      <formula1>MOD(L131,12)=0</formula1>
    </dataValidation>
    <dataValidation type="custom" allowBlank="1" showInputMessage="1" showErrorMessage="1" error="Please enter a number that is a multiple of 3 (e.g., 3, 6, 9)" sqref="L994:L995 Q982 L390:L463 L909:L974" xr:uid="{758DB626-1445-4574-BBB0-AE8B0343F169}">
      <formula1>MOD(L390,3)=0</formula1>
    </dataValidation>
    <dataValidation type="custom" allowBlank="1" showInputMessage="1" showErrorMessage="1" error="Please enter a number that is a multiple of 3 (e.g., 3, 6, 9)." sqref="Q982 M994:N995 N393:N463 M390:M463 M909:M974 N909:N911 N913:N974 N390:N391" xr:uid="{AE8C09C4-40C6-4B34-9E4C-2C01AAAC5548}">
      <formula1>MOD(M390,3)=0</formula1>
    </dataValidation>
    <dataValidation type="custom" allowBlank="1" showInputMessage="1" showErrorMessage="1" error="Please enter a number that is a multiple of 8 (e.g., 8, 16, 24)" sqref="M131:N193 M469:N623" xr:uid="{67F809D9-4704-48D6-BC62-4E4BE766DB0F}">
      <formula1>MOD(M131,8)=0</formula1>
    </dataValidation>
    <dataValidation type="list" allowBlank="1" showInputMessage="1" showErrorMessage="1" sqref="J68:J72" xr:uid="{E25C8F01-62FA-446C-B4A8-416D86D8EEBD}">
      <formula1>"0,1,2,3,4,5"</formula1>
    </dataValidation>
    <dataValidation type="list" allowBlank="1" showInputMessage="1" showErrorMessage="1" sqref="L98:L101 L87:L94" xr:uid="{59C1C0C8-A7C8-4F18-B57E-317AD7222BF9}">
      <formula1>"0 cases, 1 case, 2 cases, 3 cases, 4 cases, 5 cases, 6 cases, 7 cases, 8 cases, 9 cases, 10 cases, 11 cases, 12 cases, 14 cases, 15 cases, 16 cases, 17 cases, 18 cases, 19 cases, 20 cases"</formula1>
    </dataValidation>
    <dataValidation type="custom" allowBlank="1" showInputMessage="1" showErrorMessage="1" error="Please enter a number that is a multiple of 6 (e.g. 6, 12, 18, 24)" sqref="L628:L904 L199:L367" xr:uid="{8DE705F9-4FE0-4180-94AA-E54FEB017178}">
      <formula1>MOD(L199,6)=0</formula1>
    </dataValidation>
  </dataValidations>
  <printOptions horizontalCentered="1"/>
  <pageMargins left="0.25" right="0.25" top="0.75" bottom="0.75" header="0.3" footer="0.3"/>
  <pageSetup scale="32" fitToHeight="0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12237-6284-4E94-B2F8-E259AC4BA083}">
  <dimension ref="A1:C16"/>
  <sheetViews>
    <sheetView workbookViewId="0">
      <selection activeCell="C7" sqref="C7"/>
    </sheetView>
  </sheetViews>
  <sheetFormatPr defaultRowHeight="15" x14ac:dyDescent="0.25"/>
  <cols>
    <col min="1" max="1" width="12" customWidth="1"/>
    <col min="2" max="2" width="19.28515625" bestFit="1" customWidth="1"/>
    <col min="3" max="3" width="11" customWidth="1"/>
  </cols>
  <sheetData>
    <row r="1" spans="1:3" x14ac:dyDescent="0.25">
      <c r="A1" t="s">
        <v>1149</v>
      </c>
      <c r="B1" t="s">
        <v>2003</v>
      </c>
      <c r="C1" t="s">
        <v>1150</v>
      </c>
    </row>
    <row r="2" spans="1:3" x14ac:dyDescent="0.25">
      <c r="A2" t="s">
        <v>71</v>
      </c>
      <c r="B2" t="s">
        <v>1146</v>
      </c>
      <c r="C2" s="355">
        <v>48</v>
      </c>
    </row>
    <row r="3" spans="1:3" x14ac:dyDescent="0.25">
      <c r="A3" t="s">
        <v>69</v>
      </c>
      <c r="B3" t="s">
        <v>724</v>
      </c>
      <c r="C3">
        <v>24</v>
      </c>
    </row>
    <row r="4" spans="1:3" x14ac:dyDescent="0.25">
      <c r="A4" t="s">
        <v>69</v>
      </c>
      <c r="B4" t="s">
        <v>1904</v>
      </c>
      <c r="C4">
        <v>12</v>
      </c>
    </row>
    <row r="5" spans="1:3" x14ac:dyDescent="0.25">
      <c r="A5" t="s">
        <v>69</v>
      </c>
      <c r="B5" t="s">
        <v>722</v>
      </c>
      <c r="C5">
        <v>12</v>
      </c>
    </row>
    <row r="6" spans="1:3" x14ac:dyDescent="0.25">
      <c r="A6" t="s">
        <v>69</v>
      </c>
      <c r="B6" t="s">
        <v>1903</v>
      </c>
      <c r="C6">
        <v>12</v>
      </c>
    </row>
    <row r="7" spans="1:3" x14ac:dyDescent="0.25">
      <c r="A7" t="s">
        <v>69</v>
      </c>
      <c r="B7" t="s">
        <v>747</v>
      </c>
      <c r="C7">
        <v>0.5</v>
      </c>
    </row>
    <row r="8" spans="1:3" x14ac:dyDescent="0.25">
      <c r="A8" t="s">
        <v>69</v>
      </c>
      <c r="B8" t="s">
        <v>1997</v>
      </c>
      <c r="C8">
        <v>0.5</v>
      </c>
    </row>
    <row r="9" spans="1:3" x14ac:dyDescent="0.25">
      <c r="A9" t="s">
        <v>69</v>
      </c>
      <c r="B9" t="s">
        <v>1050</v>
      </c>
      <c r="C9">
        <v>0.5</v>
      </c>
    </row>
    <row r="10" spans="1:3" x14ac:dyDescent="0.25">
      <c r="A10" t="s">
        <v>59</v>
      </c>
      <c r="B10" t="s">
        <v>724</v>
      </c>
      <c r="C10">
        <v>12</v>
      </c>
    </row>
    <row r="11" spans="1:3" x14ac:dyDescent="0.25">
      <c r="A11" t="s">
        <v>59</v>
      </c>
      <c r="B11" t="s">
        <v>1904</v>
      </c>
      <c r="C11">
        <v>12</v>
      </c>
    </row>
    <row r="12" spans="1:3" x14ac:dyDescent="0.25">
      <c r="A12" t="s">
        <v>59</v>
      </c>
      <c r="B12" t="s">
        <v>722</v>
      </c>
      <c r="C12">
        <v>6</v>
      </c>
    </row>
    <row r="13" spans="1:3" x14ac:dyDescent="0.25">
      <c r="A13" t="s">
        <v>59</v>
      </c>
      <c r="B13" t="s">
        <v>1903</v>
      </c>
      <c r="C13">
        <v>6</v>
      </c>
    </row>
    <row r="14" spans="1:3" x14ac:dyDescent="0.25">
      <c r="A14" t="s">
        <v>59</v>
      </c>
      <c r="B14" t="s">
        <v>747</v>
      </c>
      <c r="C14">
        <v>0.5</v>
      </c>
    </row>
    <row r="15" spans="1:3" x14ac:dyDescent="0.25">
      <c r="A15" t="s">
        <v>59</v>
      </c>
      <c r="B15" t="s">
        <v>1997</v>
      </c>
      <c r="C15">
        <v>0.5</v>
      </c>
    </row>
    <row r="16" spans="1:3" x14ac:dyDescent="0.25">
      <c r="A16" t="s">
        <v>59</v>
      </c>
      <c r="B16" t="s">
        <v>1050</v>
      </c>
      <c r="C16">
        <v>0.5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0377961-ec2b-4eb1-8c6a-2e002a0c5b0a">
      <UserInfo>
        <DisplayName>Kim Stone</DisplayName>
        <AccountId>31</AccountId>
        <AccountType/>
      </UserInfo>
    </SharedWithUsers>
    <MigrationWizIdVersion xmlns="12e94291-a341-4f68-95d0-211ca328e01e" xsi:nil="true"/>
    <TaxCatchAll xmlns="60377961-ec2b-4eb1-8c6a-2e002a0c5b0a" xsi:nil="true"/>
    <lcf76f155ced4ddcb4097134ff3c332f xmlns="12e94291-a341-4f68-95d0-211ca328e01e">
      <Terms xmlns="http://schemas.microsoft.com/office/infopath/2007/PartnerControls"/>
    </lcf76f155ced4ddcb4097134ff3c332f>
    <MigrationWizId xmlns="12e94291-a341-4f68-95d0-211ca328e01e" xsi:nil="true"/>
    <MigrationWizIdPermissions xmlns="12e94291-a341-4f68-95d0-211ca328e01e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773791299AFB4C954DC287ECB1DABB" ma:contentTypeVersion="24" ma:contentTypeDescription="Create a new document." ma:contentTypeScope="" ma:versionID="2a2b1284505c0a3fd51c24e0982ce3c4">
  <xsd:schema xmlns:xsd="http://www.w3.org/2001/XMLSchema" xmlns:xs="http://www.w3.org/2001/XMLSchema" xmlns:p="http://schemas.microsoft.com/office/2006/metadata/properties" xmlns:ns1="http://schemas.microsoft.com/sharepoint/v3" xmlns:ns2="12e94291-a341-4f68-95d0-211ca328e01e" xmlns:ns3="60377961-ec2b-4eb1-8c6a-2e002a0c5b0a" targetNamespace="http://schemas.microsoft.com/office/2006/metadata/properties" ma:root="true" ma:fieldsID="092bb04e467196212c7deff7218d5414" ns1:_="" ns2:_="" ns3:_="">
    <xsd:import namespace="http://schemas.microsoft.com/sharepoint/v3"/>
    <xsd:import namespace="12e94291-a341-4f68-95d0-211ca328e01e"/>
    <xsd:import namespace="60377961-ec2b-4eb1-8c6a-2e002a0c5b0a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Version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94291-a341-4f68-95d0-211ca328e01e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Version" ma:index="10" nillable="true" ma:displayName="MigrationWizIdVersion" ma:internalName="MigrationWizIdVersion">
      <xsd:simpleType>
        <xsd:restriction base="dms:Text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c32c1fad-ca08-4473-a0b8-f7f00b5211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377961-ec2b-4eb1-8c6a-2e002a0c5b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37b0cd11-f43b-486e-9549-7b1dfbb9d595}" ma:internalName="TaxCatchAll" ma:showField="CatchAllData" ma:web="60377961-ec2b-4eb1-8c6a-2e002a0c5b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L Q D A A B Q S w M E F A A C A A g A Q 3 + F W x 3 y + A m k A A A A 9 g A A A B I A H A B D b 2 5 m a W c v U G F j a 2 F n Z S 5 4 b W w g o h g A K K A U A A A A A A A A A A A A A A A A A A A A A A A A A A A A h Y 9 N D o I w G E S v Q r q n P 2 g i k l I W b i U x I R q 3 T a 3 Q C B + G F s v d X H g k r y B G U X c u 5 8 1 b z N y v N 5 4 N T R 1 c d G d N C y l i m K J A g 2 o P B s o U 9 e 4 Y x i g T f C P V S Z Y 6 G G W w y W A P K a q c O y e E e O + x n + G 2 K 0 l E K S P 7 f F 2 o S j c S f W T z X w 4 N W C d B a S T 4 7 j V G R J j N l 5 g t Y k w 5 m S D P D X y F a N z 7 b H 8 g X / W 1 6 z s t N I T b g p M p c v L + I B 5 Q S w M E F A A C A A g A Q 3 + F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N / h V u V F T 4 a r g A A A A c B A A A T A B w A R m 9 y b X V s Y X M v U 2 V j d G l v b j E u b S C i G A A o o B Q A A A A A A A A A A A A A A A A A A A A A A A A A A A B 1 j j E L g z A Q h X f B / x D S R U E E u 0 q n 0 L F d F D q I Q 7 T X K s a 7 E i M o w f / e 2 N C t v e X g v e / e u w l a 0 x O y w u 8 s D 4 M w m D q p 4 c 5 K 2 S j I 2 I k p M G H A 3 B Q 0 6 x a c c l 5 a U K m Y t Q Y 0 N 9 J D Q z R E s a 2 u c o Q T 9 5 e 8 3 i p B a B x S J z 7 g w E U n 8 b m H r y / g L u m D p q W W O D 1 I j 4 L U P O J u T p F v S 6 z l l x 4 9 y B N m n M c M L G Z L m O W e z / 7 o x 6 8 u c d 2 2 O A x 6 / P l H / g Z Q S w E C L Q A U A A I A C A B D f 4 V b H f L 4 C a Q A A A D 2 A A A A E g A A A A A A A A A A A A A A A A A A A A A A Q 2 9 u Z m l n L 1 B h Y 2 t h Z 2 U u e G 1 s U E s B A i 0 A F A A C A A g A Q 3 + F W w / K 6 a u k A A A A 6 Q A A A B M A A A A A A A A A A A A A A A A A 8 A A A A F t D b 2 5 0 Z W 5 0 X 1 R 5 c G V z X S 5 4 b W x Q S w E C L Q A U A A I A C A B D f 4 V b l R U + G q 4 A A A A H A Q A A E w A A A A A A A A A A A A A A A A D h A Q A A R m 9 y b X V s Y X M v U 2 V j d G l v b j E u b V B L B Q Y A A A A A A w A D A M I A A A D c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s C Q A A A A A A A A o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Y z V j N D Z l O D U t M z E 5 N y 0 0 Z D I w L T k w M T c t Y 2 M 3 Y j g x Z D U 0 Y m Q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x M i 0 w N V Q y M D o 1 O D o w N y 4 5 O D k x N j g 3 W i I g L z 4 8 R W 5 0 c n k g V H l w Z T 0 i R m l s b E N v b H V t b l R 5 c G V z I i B W Y W x 1 Z T 0 i c 0 J n W U E i I C 8 + P E V u d H J 5 I F R 5 c G U 9 I k Z p b G x D b 2 x 1 b W 5 O Y W 1 l c y I g V m F s d W U 9 I n N b J n F 1 b 3 Q 7 T W l u I F R h Y m x l J n F 1 b 3 Q 7 L C Z x d W 9 0 O 0 N v b H V t b j E m c X V v d D s s J n F 1 b 3 Q 7 Q 2 9 s d W 1 u M i Z x d W 9 0 O 1 0 i I C 8 + P E V u d H J 5 I F R 5 c G U 9 I k Z p b G x T d G F 0 d X M i I F Z h b H V l P S J z Q 2 9 t c G x l d G U i I C 8 + P E V u d H J 5 I F R 5 c G U 9 I k Z p b G x D b 3 V u d C I g V m F s d W U 9 I m w x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0 F 1 d G 9 S Z W 1 v d m V k Q 2 9 s d W 1 u c z E u e 0 1 p b i B U Y W J s Z S w w f S Z x d W 9 0 O y w m c X V v d D t T Z W N 0 a W 9 u M S 9 U Y W J s Z T E v Q X V 0 b 1 J l b W 9 2 Z W R D b 2 x 1 b W 5 z M S 5 7 Q 2 9 s d W 1 u M S w x f S Z x d W 9 0 O y w m c X V v d D t T Z W N 0 a W 9 u M S 9 U Y W J s Z T E v Q X V 0 b 1 J l b W 9 2 Z W R D b 2 x 1 b W 5 z M S 5 7 Q 2 9 s d W 1 u M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E v Q X V 0 b 1 J l b W 9 2 Z W R D b 2 x 1 b W 5 z M S 5 7 T W l u I F R h Y m x l L D B 9 J n F 1 b 3 Q 7 L C Z x d W 9 0 O 1 N l Y 3 R p b 2 4 x L 1 R h Y m x l M S 9 B d X R v U m V t b 3 Z l Z E N v b H V t b n M x L n t D b 2 x 1 b W 4 x L D F 9 J n F 1 b 3 Q 7 L C Z x d W 9 0 O 1 N l Y 3 R p b 2 4 x L 1 R h Y m x l M S 9 B d X R v U m V t b 3 Z l Z E N v b H V t b n M x L n t D b 2 x 1 b W 4 y L D J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2 G p i p r B W 5 U W q Y O S s t G t C U g A A A A A C A A A A A A A Q Z g A A A A E A A C A A A A A Y j B W 2 5 i x E C L a G i 5 X 5 L T 8 6 f F E e l y A y f x u B C K t j 0 n v r b w A A A A A O g A A A A A I A A C A A A A D m I m y o h M l R n I U + n X E i J L P I z a r e 1 i v o 2 X g d 7 a C D j i P 6 d l A A A A C p i e a y x U y B 3 a t l B X F Q I e S c z a R T Z / H U g U K J 4 h P m V 1 H 7 l x K / g c O L s 7 w s Y K d q H 1 H n V Y x 0 3 l D y 5 f o V 4 m Z C y Q G P r T r G r G N v Q 7 8 S P t 2 i X t k x 8 b v j S k A A A A D l m u D r T w Z k h h X G B w w y q h 5 c / q / x P U S p R Q D V 1 k e e V r / 9 S I W B L Y k 8 j C 1 1 S m Q 6 p K t J d J F r + J q l R L R T L H A b q p Q W I M 7 J < / D a t a M a s h u p > 
</file>

<file path=customXml/itemProps1.xml><?xml version="1.0" encoding="utf-8"?>
<ds:datastoreItem xmlns:ds="http://schemas.openxmlformats.org/officeDocument/2006/customXml" ds:itemID="{B06D157B-CF2F-4090-950A-755F9FC20147}">
  <ds:schemaRefs>
    <ds:schemaRef ds:uri="http://schemas.microsoft.com/office/2006/documentManagement/types"/>
    <ds:schemaRef ds:uri="http://www.w3.org/XML/1998/namespace"/>
    <ds:schemaRef ds:uri="12e94291-a341-4f68-95d0-211ca328e01e"/>
    <ds:schemaRef ds:uri="http://purl.org/dc/terms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60377961-ec2b-4eb1-8c6a-2e002a0c5b0a"/>
    <ds:schemaRef ds:uri="http://schemas.microsoft.com/sharepoint/v3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59E3589-0FA4-4098-A4EE-D2CBDF8C7F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9DD751-4AEC-4C1F-955E-0F033CD9CF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e94291-a341-4f68-95d0-211ca328e01e"/>
    <ds:schemaRef ds:uri="60377961-ec2b-4eb1-8c6a-2e002a0c5b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8A0FC21-E6C2-4E5E-A3CB-321B663B905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availability</vt:lpstr>
      <vt:lpstr>Min table</vt:lpstr>
      <vt:lpstr>Min_Table</vt:lpstr>
      <vt:lpstr>Mintable</vt:lpstr>
      <vt:lpstr>availability!Print_Area</vt:lpstr>
      <vt:lpstr>size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Kim</dc:creator>
  <cp:keywords/>
  <dc:description/>
  <cp:lastModifiedBy>Kim Cook</cp:lastModifiedBy>
  <cp:revision/>
  <cp:lastPrinted>2025-10-10T13:04:19Z</cp:lastPrinted>
  <dcterms:created xsi:type="dcterms:W3CDTF">2022-06-28T17:19:07Z</dcterms:created>
  <dcterms:modified xsi:type="dcterms:W3CDTF">2025-12-05T21:22:17Z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0x0101000F773791299AFB4C954DC287ECB1DABB</vt:lpwstr>
  </property>
  <property fmtid="{D5CDD505-2E9C-101B-9397-08002B2CF9AE}" pid="3" name="MediaServiceImageTags">
    <vt:lpwstr/>
  </property>
</Properties>
</file>